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heckCompatibility="1" defaultThemeVersion="124226"/>
  <bookViews>
    <workbookView xWindow="1200" yWindow="108" windowWidth="20352" windowHeight="12048"/>
  </bookViews>
  <sheets>
    <sheet name="Table 1" sheetId="96" r:id="rId1"/>
    <sheet name="Table 2" sheetId="117" r:id="rId2"/>
    <sheet name="Table 3" sheetId="110" r:id="rId3"/>
    <sheet name="Table 4" sheetId="118" r:id="rId4"/>
    <sheet name="Table 5" sheetId="69" r:id="rId5"/>
    <sheet name="Table 6" sheetId="116" r:id="rId6"/>
    <sheet name="Table 7" sheetId="123" r:id="rId7"/>
    <sheet name="Table 8" sheetId="122" r:id="rId8"/>
  </sheets>
  <definedNames>
    <definedName name="_xlnm._FilterDatabase" localSheetId="0" hidden="1">'Table 1'!$V$9:$V$627</definedName>
    <definedName name="_xlnm._FilterDatabase" localSheetId="2" hidden="1">'Table 3'!$A$10:$AJ$619</definedName>
    <definedName name="_xlnm.Print_Area" localSheetId="0">'Table 1'!$A$1:$V$622</definedName>
    <definedName name="_xlnm.Print_Area" localSheetId="2">'Table 3'!$A$1:$AF$622</definedName>
    <definedName name="_xlnm.Print_Area" localSheetId="4">'Table 5'!$A$1:$J$616</definedName>
    <definedName name="_xlnm.Print_Area" localSheetId="6">'Table 7'!$A$1:$V$627</definedName>
    <definedName name="_xlnm.Print_Titles" localSheetId="0">'Table 1'!$1:$11</definedName>
    <definedName name="_xlnm.Print_Titles" localSheetId="1">'Table 2'!$1:$11</definedName>
    <definedName name="_xlnm.Print_Titles" localSheetId="2">'Table 3'!$1:$12</definedName>
    <definedName name="_xlnm.Print_Titles" localSheetId="3">'Table 4'!$1:$12</definedName>
    <definedName name="_xlnm.Print_Titles" localSheetId="4">'Table 5'!$1:$9</definedName>
    <definedName name="_xlnm.Print_Titles" localSheetId="5">'Table 6'!$1:$12</definedName>
    <definedName name="_xlnm.Print_Titles" localSheetId="6">'Table 7'!$1:$13</definedName>
    <definedName name="_xlnm.Print_Titles" localSheetId="7">'Table 8'!$1:$9</definedName>
  </definedNames>
  <calcPr calcId="145621" calcMode="manual"/>
</workbook>
</file>

<file path=xl/calcChain.xml><?xml version="1.0" encoding="utf-8"?>
<calcChain xmlns="http://schemas.openxmlformats.org/spreadsheetml/2006/main">
  <c r="L240" i="123" l="1"/>
  <c r="P240" i="123"/>
  <c r="V240" i="123"/>
  <c r="I179" i="122" l="1"/>
  <c r="I184" i="122"/>
  <c r="E179" i="122"/>
  <c r="E184" i="122"/>
  <c r="L503" i="123"/>
  <c r="L506" i="123"/>
  <c r="L504" i="123"/>
  <c r="L505" i="123"/>
  <c r="D510" i="123"/>
  <c r="L507" i="123"/>
  <c r="L508" i="123"/>
  <c r="L509" i="123"/>
  <c r="L493" i="123"/>
  <c r="L496" i="123"/>
  <c r="L494" i="123"/>
  <c r="L495" i="123"/>
  <c r="D500" i="123"/>
  <c r="L497" i="123"/>
  <c r="L498" i="123"/>
  <c r="L499" i="123"/>
  <c r="D496" i="69"/>
  <c r="H496" i="69"/>
  <c r="D506" i="69"/>
  <c r="H506" i="69"/>
  <c r="P497" i="118"/>
  <c r="AD497" i="118" s="1"/>
  <c r="P491" i="118"/>
  <c r="AD491" i="118" s="1"/>
  <c r="P492" i="118"/>
  <c r="AD492" i="118" s="1"/>
  <c r="D498" i="118"/>
  <c r="P493" i="118"/>
  <c r="AD493" i="118" s="1"/>
  <c r="P494" i="118"/>
  <c r="AD494" i="118" s="1"/>
  <c r="P495" i="118"/>
  <c r="AD495" i="118" s="1"/>
  <c r="P496" i="118"/>
  <c r="AD496" i="118" s="1"/>
  <c r="P507" i="118"/>
  <c r="AD507" i="118" s="1"/>
  <c r="Z508" i="118"/>
  <c r="P502" i="118"/>
  <c r="AD502" i="118" s="1"/>
  <c r="D508" i="118"/>
  <c r="P503" i="118"/>
  <c r="AD503" i="118" s="1"/>
  <c r="P504" i="118"/>
  <c r="AD504" i="118" s="1"/>
  <c r="P505" i="118"/>
  <c r="AD505" i="118" s="1"/>
  <c r="P506" i="118"/>
  <c r="AD506" i="118" s="1"/>
  <c r="P501" i="118"/>
  <c r="R496" i="110"/>
  <c r="R495" i="110"/>
  <c r="R498" i="110"/>
  <c r="R497" i="110"/>
  <c r="R493" i="110"/>
  <c r="R492" i="110"/>
  <c r="D499" i="110"/>
  <c r="R494" i="110"/>
  <c r="R502" i="110"/>
  <c r="R506" i="110"/>
  <c r="R505" i="110"/>
  <c r="R508" i="110"/>
  <c r="R507" i="110"/>
  <c r="R503" i="110"/>
  <c r="R504" i="110"/>
  <c r="L508" i="117"/>
  <c r="L498" i="117"/>
  <c r="N498" i="117"/>
  <c r="L508" i="96"/>
  <c r="L498" i="96"/>
  <c r="R499" i="110" l="1"/>
  <c r="P499" i="110" s="1"/>
  <c r="L500" i="123"/>
  <c r="N500" i="123" s="1"/>
  <c r="L510" i="123"/>
  <c r="N510" i="123" s="1"/>
  <c r="P498" i="118"/>
  <c r="N498" i="118" s="1"/>
  <c r="P508" i="118"/>
  <c r="N508" i="118" s="1"/>
  <c r="Z498" i="118"/>
  <c r="AB498" i="118" s="1"/>
  <c r="AD501" i="118"/>
  <c r="AB508" i="118"/>
  <c r="P498" i="117"/>
  <c r="N508" i="117"/>
  <c r="P508" i="117" s="1"/>
  <c r="AD498" i="118" l="1"/>
  <c r="AD508" i="118"/>
  <c r="G169" i="122" l="1"/>
  <c r="P394" i="118" l="1"/>
  <c r="C16" i="117"/>
  <c r="I191" i="122" l="1"/>
  <c r="C16" i="96" l="1"/>
  <c r="D518" i="110" l="1"/>
  <c r="R476" i="110"/>
  <c r="E27" i="122"/>
  <c r="P334" i="118"/>
  <c r="AD334" i="118" s="1"/>
  <c r="P147" i="118"/>
  <c r="AD147" i="118" s="1"/>
  <c r="P572" i="118"/>
  <c r="AD572" i="118" s="1"/>
  <c r="H516" i="69"/>
  <c r="P609" i="118"/>
  <c r="AD609" i="118" s="1"/>
  <c r="R478" i="110"/>
  <c r="P403" i="118"/>
  <c r="AD403" i="118" s="1"/>
  <c r="P474" i="118"/>
  <c r="L23" i="117"/>
  <c r="R587" i="110"/>
  <c r="Z581" i="118"/>
  <c r="R586" i="110"/>
  <c r="P526" i="118"/>
  <c r="AD526" i="118" s="1"/>
  <c r="D529" i="118"/>
  <c r="P238" i="118"/>
  <c r="AD238" i="118" s="1"/>
  <c r="P251" i="118"/>
  <c r="AD251" i="118" s="1"/>
  <c r="P202" i="118"/>
  <c r="AD202" i="118" s="1"/>
  <c r="L39" i="117"/>
  <c r="P387" i="118"/>
  <c r="AD387" i="118" s="1"/>
  <c r="L451" i="117"/>
  <c r="L453" i="117" s="1"/>
  <c r="P528" i="118"/>
  <c r="AD528" i="118" s="1"/>
  <c r="P60" i="118"/>
  <c r="AD60" i="118" s="1"/>
  <c r="P313" i="118"/>
  <c r="AD313" i="118" s="1"/>
  <c r="R481" i="110"/>
  <c r="P450" i="118"/>
  <c r="AD450" i="118" s="1"/>
  <c r="L53" i="123"/>
  <c r="R475" i="110"/>
  <c r="R477" i="110"/>
  <c r="D277" i="118"/>
  <c r="P272" i="118"/>
  <c r="AD272" i="118" s="1"/>
  <c r="P286" i="118"/>
  <c r="AD286" i="118" s="1"/>
  <c r="L72" i="117"/>
  <c r="P284" i="118"/>
  <c r="AD284" i="118" s="1"/>
  <c r="L287" i="117"/>
  <c r="R480" i="110"/>
  <c r="L252" i="117"/>
  <c r="P339" i="118"/>
  <c r="AD339" i="118" s="1"/>
  <c r="P71" i="118"/>
  <c r="AD71" i="118" s="1"/>
  <c r="H546" i="69"/>
  <c r="P412" i="118"/>
  <c r="AD412" i="118" s="1"/>
  <c r="R513" i="110"/>
  <c r="P138" i="118"/>
  <c r="AD138" i="118" s="1"/>
  <c r="D143" i="118"/>
  <c r="R479" i="110"/>
  <c r="R405" i="110"/>
  <c r="P608" i="118"/>
  <c r="AD608" i="118" s="1"/>
  <c r="H558" i="69"/>
  <c r="L210" i="123"/>
  <c r="D215" i="123"/>
  <c r="R517" i="110"/>
  <c r="L168" i="117"/>
  <c r="P415" i="118"/>
  <c r="AD415" i="118" s="1"/>
  <c r="L378" i="117"/>
  <c r="P421" i="118"/>
  <c r="AD421" i="118" s="1"/>
  <c r="D426" i="118"/>
  <c r="P113" i="118"/>
  <c r="AD113" i="118" s="1"/>
  <c r="I72" i="122"/>
  <c r="P264" i="118"/>
  <c r="AD264" i="118" s="1"/>
  <c r="P420" i="118"/>
  <c r="AD420" i="118" s="1"/>
  <c r="L116" i="117"/>
  <c r="L345" i="117"/>
  <c r="P606" i="118"/>
  <c r="AD606" i="118" s="1"/>
  <c r="N116" i="117"/>
  <c r="P163" i="118"/>
  <c r="AD163" i="118" s="1"/>
  <c r="D168" i="118"/>
  <c r="P192" i="118"/>
  <c r="D197" i="118"/>
  <c r="L481" i="117"/>
  <c r="Z252" i="118"/>
  <c r="D52" i="118"/>
  <c r="P47" i="118"/>
  <c r="AD47" i="118" s="1"/>
  <c r="L554" i="96"/>
  <c r="P70" i="118"/>
  <c r="AD70" i="118" s="1"/>
  <c r="N581" i="117"/>
  <c r="P165" i="118"/>
  <c r="AD165" i="118" s="1"/>
  <c r="P92" i="118"/>
  <c r="AD92" i="118" s="1"/>
  <c r="D96" i="118"/>
  <c r="P391" i="118"/>
  <c r="AD391" i="118" s="1"/>
  <c r="P328" i="118"/>
  <c r="AD328" i="118" s="1"/>
  <c r="P119" i="118"/>
  <c r="P120" i="118" s="1"/>
  <c r="D120" i="118"/>
  <c r="P124" i="118"/>
  <c r="AD124" i="118" s="1"/>
  <c r="P131" i="118"/>
  <c r="D135" i="118"/>
  <c r="L120" i="117"/>
  <c r="L560" i="96"/>
  <c r="P559" i="96" s="1"/>
  <c r="T559" i="96" s="1"/>
  <c r="D337" i="123"/>
  <c r="L332" i="123"/>
  <c r="N358" i="117"/>
  <c r="P285" i="118"/>
  <c r="AD285" i="118" s="1"/>
  <c r="L426" i="117"/>
  <c r="P87" i="118"/>
  <c r="AD87" i="118" s="1"/>
  <c r="D345" i="118"/>
  <c r="P340" i="118"/>
  <c r="P227" i="118"/>
  <c r="P361" i="118"/>
  <c r="AD361" i="118" s="1"/>
  <c r="L548" i="96"/>
  <c r="L143" i="117"/>
  <c r="L104" i="117"/>
  <c r="D378" i="118"/>
  <c r="P373" i="118"/>
  <c r="P463" i="118"/>
  <c r="AD463" i="118" s="1"/>
  <c r="N96" i="117"/>
  <c r="Z535" i="118"/>
  <c r="D560" i="110"/>
  <c r="R557" i="110"/>
  <c r="P101" i="118"/>
  <c r="AD101" i="118" s="1"/>
  <c r="D558" i="69"/>
  <c r="J555" i="69" s="1"/>
  <c r="P512" i="118"/>
  <c r="AD512" i="118" s="1"/>
  <c r="D548" i="118"/>
  <c r="P545" i="118"/>
  <c r="AD545" i="118" s="1"/>
  <c r="L197" i="117"/>
  <c r="D554" i="110"/>
  <c r="R551" i="110"/>
  <c r="R552" i="110"/>
  <c r="D176" i="118"/>
  <c r="P171" i="118"/>
  <c r="P140" i="118"/>
  <c r="AD140" i="118" s="1"/>
  <c r="P30" i="118"/>
  <c r="AD30" i="118" s="1"/>
  <c r="P462" i="118"/>
  <c r="AD462" i="118" s="1"/>
  <c r="N601" i="117"/>
  <c r="L89" i="117"/>
  <c r="P297" i="118"/>
  <c r="AD297" i="118" s="1"/>
  <c r="R547" i="110"/>
  <c r="P298" i="118"/>
  <c r="AD298" i="118" s="1"/>
  <c r="R545" i="110"/>
  <c r="D548" i="110"/>
  <c r="R553" i="110"/>
  <c r="D583" i="123"/>
  <c r="L572" i="123"/>
  <c r="N213" i="117"/>
  <c r="L273" i="123"/>
  <c r="P230" i="118"/>
  <c r="AD230" i="118" s="1"/>
  <c r="R559" i="110"/>
  <c r="Z601" i="118"/>
  <c r="P208" i="118"/>
  <c r="AD208" i="118" s="1"/>
  <c r="D213" i="118"/>
  <c r="H552" i="69"/>
  <c r="P511" i="118"/>
  <c r="AD511" i="118" s="1"/>
  <c r="P479" i="118"/>
  <c r="AD479" i="118" s="1"/>
  <c r="P374" i="118"/>
  <c r="AD374" i="118" s="1"/>
  <c r="P84" i="118"/>
  <c r="D89" i="118"/>
  <c r="L285" i="123"/>
  <c r="D315" i="118"/>
  <c r="P311" i="118"/>
  <c r="L518" i="96"/>
  <c r="P266" i="118"/>
  <c r="AD266" i="118" s="1"/>
  <c r="D552" i="69"/>
  <c r="J550" i="69" s="1"/>
  <c r="L128" i="117"/>
  <c r="L184" i="117"/>
  <c r="D252" i="118"/>
  <c r="P247" i="118"/>
  <c r="P377" i="118"/>
  <c r="AD377" i="118" s="1"/>
  <c r="P553" i="118"/>
  <c r="AD553" i="118" s="1"/>
  <c r="R511" i="110"/>
  <c r="R558" i="110"/>
  <c r="L301" i="117"/>
  <c r="L303" i="117" s="1"/>
  <c r="Z72" i="118"/>
  <c r="P514" i="118"/>
  <c r="AD514" i="118" s="1"/>
  <c r="L263" i="123"/>
  <c r="Z31" i="118"/>
  <c r="P607" i="118"/>
  <c r="AD607" i="118" s="1"/>
  <c r="P409" i="118"/>
  <c r="AD409" i="118" s="1"/>
  <c r="P410" i="118"/>
  <c r="AD410" i="118" s="1"/>
  <c r="P139" i="118"/>
  <c r="AD139" i="118" s="1"/>
  <c r="D546" i="69"/>
  <c r="J544" i="69" s="1"/>
  <c r="Z56" i="118"/>
  <c r="Z135" i="118"/>
  <c r="R514" i="110"/>
  <c r="P182" i="118"/>
  <c r="AD182" i="118" s="1"/>
  <c r="H479" i="69"/>
  <c r="H481" i="69" s="1"/>
  <c r="R546" i="110"/>
  <c r="P200" i="118"/>
  <c r="AD200" i="118" s="1"/>
  <c r="D205" i="118"/>
  <c r="P461" i="118"/>
  <c r="D466" i="118"/>
  <c r="D468" i="118" s="1"/>
  <c r="P344" i="118"/>
  <c r="AD344" i="118" s="1"/>
  <c r="P435" i="118"/>
  <c r="AD435" i="118" s="1"/>
  <c r="P402" i="118"/>
  <c r="D406" i="118"/>
  <c r="R512" i="110"/>
  <c r="N104" i="117"/>
  <c r="D428" i="123"/>
  <c r="L423" i="123"/>
  <c r="P300" i="118"/>
  <c r="AD300" i="118" s="1"/>
  <c r="Z128" i="118"/>
  <c r="Z168" i="118"/>
  <c r="P181" i="118"/>
  <c r="AD181" i="118" s="1"/>
  <c r="P51" i="118"/>
  <c r="AD51" i="118" s="1"/>
  <c r="N426" i="117"/>
  <c r="Z481" i="118"/>
  <c r="P95" i="118"/>
  <c r="AD95" i="118" s="1"/>
  <c r="N406" i="117"/>
  <c r="P294" i="118"/>
  <c r="P280" i="118"/>
  <c r="AD280" i="118" s="1"/>
  <c r="P99" i="118"/>
  <c r="D104" i="118"/>
  <c r="R516" i="110"/>
  <c r="P390" i="118"/>
  <c r="AD390" i="118" s="1"/>
  <c r="L431" i="123"/>
  <c r="P338" i="118"/>
  <c r="AD338" i="118" s="1"/>
  <c r="L64" i="117"/>
  <c r="N613" i="117"/>
  <c r="Z64" i="118"/>
  <c r="N31" i="117"/>
  <c r="Z104" i="118"/>
  <c r="P141" i="118"/>
  <c r="AD141" i="118" s="1"/>
  <c r="N81" i="117"/>
  <c r="L135" i="117"/>
  <c r="N197" i="117"/>
  <c r="D581" i="118"/>
  <c r="P570" i="118"/>
  <c r="AD570" i="118" s="1"/>
  <c r="Z120" i="118"/>
  <c r="P49" i="118"/>
  <c r="AD49" i="118" s="1"/>
  <c r="P149" i="118"/>
  <c r="AD149" i="118" s="1"/>
  <c r="P112" i="118"/>
  <c r="D116" i="118"/>
  <c r="P204" i="118"/>
  <c r="AD204" i="118" s="1"/>
  <c r="P193" i="118"/>
  <c r="AD193" i="118" s="1"/>
  <c r="L277" i="117"/>
  <c r="P595" i="118"/>
  <c r="AD595" i="118" s="1"/>
  <c r="P231" i="118"/>
  <c r="AD231" i="118" s="1"/>
  <c r="Z176" i="118"/>
  <c r="Z542" i="118"/>
  <c r="P599" i="118"/>
  <c r="AD599" i="118" s="1"/>
  <c r="P299" i="118"/>
  <c r="AD299" i="118" s="1"/>
  <c r="P196" i="118"/>
  <c r="AD196" i="118" s="1"/>
  <c r="N176" i="117"/>
  <c r="P605" i="118"/>
  <c r="AD605" i="118" s="1"/>
  <c r="P597" i="118"/>
  <c r="AD597" i="118" s="1"/>
  <c r="P166" i="118"/>
  <c r="AD166" i="118" s="1"/>
  <c r="P477" i="118"/>
  <c r="AD477" i="118" s="1"/>
  <c r="L176" i="117"/>
  <c r="Z116" i="118"/>
  <c r="P150" i="118"/>
  <c r="AD150" i="118" s="1"/>
  <c r="P115" i="118"/>
  <c r="AD115" i="118" s="1"/>
  <c r="N143" i="117"/>
  <c r="P55" i="118"/>
  <c r="P56" i="118" s="1"/>
  <c r="D56" i="118"/>
  <c r="P22" i="118"/>
  <c r="AD22" i="118" s="1"/>
  <c r="P559" i="118"/>
  <c r="AD559" i="118" s="1"/>
  <c r="P114" i="118"/>
  <c r="AD114" i="118" s="1"/>
  <c r="P174" i="118"/>
  <c r="AD174" i="118" s="1"/>
  <c r="N151" i="117"/>
  <c r="L242" i="117"/>
  <c r="P29" i="118"/>
  <c r="AD29" i="118" s="1"/>
  <c r="P210" i="118"/>
  <c r="AD210" i="118" s="1"/>
  <c r="P18" i="118"/>
  <c r="AD18" i="118" s="1"/>
  <c r="D23" i="118"/>
  <c r="L96" i="117"/>
  <c r="P551" i="118"/>
  <c r="D554" i="118"/>
  <c r="P320" i="118"/>
  <c r="AD320" i="118" s="1"/>
  <c r="D325" i="118"/>
  <c r="P465" i="118"/>
  <c r="AD465" i="118" s="1"/>
  <c r="P413" i="118"/>
  <c r="AD413" i="118" s="1"/>
  <c r="P610" i="118"/>
  <c r="AD610" i="118" s="1"/>
  <c r="D516" i="69"/>
  <c r="J515" i="69" s="1"/>
  <c r="P100" i="118"/>
  <c r="AD100" i="118" s="1"/>
  <c r="L320" i="123"/>
  <c r="P459" i="118"/>
  <c r="P596" i="118"/>
  <c r="AD596" i="118" s="1"/>
  <c r="P276" i="118"/>
  <c r="AD276" i="118" s="1"/>
  <c r="N560" i="117"/>
  <c r="P142" i="118"/>
  <c r="AD142" i="118" s="1"/>
  <c r="R515" i="110"/>
  <c r="P93" i="118"/>
  <c r="AD93" i="118" s="1"/>
  <c r="P295" i="118"/>
  <c r="AD295" i="118" s="1"/>
  <c r="P37" i="118"/>
  <c r="AD37" i="118" s="1"/>
  <c r="L436" i="117"/>
  <c r="L477" i="123"/>
  <c r="L542" i="117"/>
  <c r="P594" i="118"/>
  <c r="AD594" i="118" s="1"/>
  <c r="P48" i="118"/>
  <c r="AD48" i="118" s="1"/>
  <c r="P102" i="118"/>
  <c r="AD102" i="118" s="1"/>
  <c r="P63" i="118"/>
  <c r="AD63" i="118" s="1"/>
  <c r="L32" i="123"/>
  <c r="P183" i="118"/>
  <c r="AD183" i="118" s="1"/>
  <c r="P273" i="118"/>
  <c r="AD273" i="118" s="1"/>
  <c r="D601" i="118"/>
  <c r="P586" i="118"/>
  <c r="P589" i="118"/>
  <c r="AD589" i="118" s="1"/>
  <c r="Z205" i="118"/>
  <c r="N120" i="117"/>
  <c r="P587" i="118"/>
  <c r="AD587" i="118" s="1"/>
  <c r="L176" i="123"/>
  <c r="L315" i="117"/>
  <c r="P584" i="118"/>
  <c r="AD584" i="118" s="1"/>
  <c r="D481" i="118"/>
  <c r="P476" i="118"/>
  <c r="AD476" i="118" s="1"/>
  <c r="P448" i="118"/>
  <c r="AD448" i="118" s="1"/>
  <c r="P179" i="118"/>
  <c r="D184" i="118"/>
  <c r="L65" i="123"/>
  <c r="N135" i="117"/>
  <c r="D31" i="118"/>
  <c r="P26" i="118"/>
  <c r="AD26" i="118" s="1"/>
  <c r="D542" i="118"/>
  <c r="P538" i="118"/>
  <c r="AD538" i="118" s="1"/>
  <c r="N64" i="117"/>
  <c r="N128" i="117"/>
  <c r="P167" i="118"/>
  <c r="AD167" i="118" s="1"/>
  <c r="P404" i="118"/>
  <c r="AD404" i="118" s="1"/>
  <c r="P573" i="118"/>
  <c r="AD573" i="118" s="1"/>
  <c r="N436" i="117"/>
  <c r="N542" i="117"/>
  <c r="N466" i="117"/>
  <c r="P401" i="118"/>
  <c r="AD401" i="118" s="1"/>
  <c r="N56" i="117"/>
  <c r="P309" i="118"/>
  <c r="L411" i="123"/>
  <c r="P312" i="118"/>
  <c r="AD312" i="118" s="1"/>
  <c r="D535" i="118"/>
  <c r="P532" i="118"/>
  <c r="L264" i="123"/>
  <c r="D269" i="123"/>
  <c r="Z151" i="118"/>
  <c r="N232" i="117"/>
  <c r="L233" i="123"/>
  <c r="L548" i="123"/>
  <c r="N23" i="117"/>
  <c r="P228" i="118"/>
  <c r="AD228" i="118" s="1"/>
  <c r="I189" i="122"/>
  <c r="K187" i="122" s="1"/>
  <c r="L466" i="117"/>
  <c r="L468" i="117" s="1"/>
  <c r="P558" i="118"/>
  <c r="AD558" i="118" s="1"/>
  <c r="N335" i="117"/>
  <c r="P611" i="118"/>
  <c r="AD611" i="118" s="1"/>
  <c r="P314" i="118"/>
  <c r="AD314" i="118" s="1"/>
  <c r="L149" i="123"/>
  <c r="P86" i="118"/>
  <c r="AD86" i="118" s="1"/>
  <c r="L268" i="123"/>
  <c r="L416" i="123"/>
  <c r="P67" i="118"/>
  <c r="D72" i="118"/>
  <c r="L64" i="123"/>
  <c r="P324" i="118"/>
  <c r="AD324" i="118" s="1"/>
  <c r="P248" i="118"/>
  <c r="AD248" i="118" s="1"/>
  <c r="P274" i="118"/>
  <c r="AD274" i="118" s="1"/>
  <c r="D74" i="123"/>
  <c r="L69" i="123"/>
  <c r="N301" i="117"/>
  <c r="Z613" i="118"/>
  <c r="P69" i="118"/>
  <c r="AD69" i="118" s="1"/>
  <c r="L535" i="123"/>
  <c r="N184" i="117"/>
  <c r="P38" i="118"/>
  <c r="AD38" i="118" s="1"/>
  <c r="P588" i="118"/>
  <c r="AD588" i="118" s="1"/>
  <c r="P366" i="118"/>
  <c r="AD366" i="118" s="1"/>
  <c r="L52" i="117"/>
  <c r="P194" i="118"/>
  <c r="AD194" i="118" s="1"/>
  <c r="P59" i="118"/>
  <c r="AD59" i="118" s="1"/>
  <c r="D64" i="118"/>
  <c r="D436" i="118"/>
  <c r="P431" i="118"/>
  <c r="AD431" i="118" s="1"/>
  <c r="N168" i="117"/>
  <c r="P168" i="117" s="1"/>
  <c r="P424" i="118"/>
  <c r="AD424" i="118" s="1"/>
  <c r="P322" i="118"/>
  <c r="AD322" i="118" s="1"/>
  <c r="P50" i="118"/>
  <c r="AD50" i="118" s="1"/>
  <c r="P423" i="118"/>
  <c r="AD423" i="118" s="1"/>
  <c r="L561" i="123"/>
  <c r="P201" i="118"/>
  <c r="AD201" i="118" s="1"/>
  <c r="Z184" i="118"/>
  <c r="D368" i="118"/>
  <c r="P363" i="118"/>
  <c r="L548" i="117"/>
  <c r="L56" i="117"/>
  <c r="L31" i="117"/>
  <c r="P175" i="118"/>
  <c r="AD175" i="118" s="1"/>
  <c r="P354" i="118"/>
  <c r="D358" i="118"/>
  <c r="P419" i="118"/>
  <c r="AD419" i="118" s="1"/>
  <c r="P148" i="118"/>
  <c r="AD148" i="118" s="1"/>
  <c r="L393" i="117"/>
  <c r="L601" i="117"/>
  <c r="P571" i="118"/>
  <c r="AD571" i="118" s="1"/>
  <c r="P260" i="118"/>
  <c r="P364" i="118"/>
  <c r="AD364" i="118" s="1"/>
  <c r="P28" i="118"/>
  <c r="AD28" i="118" s="1"/>
  <c r="Z560" i="118"/>
  <c r="P88" i="118"/>
  <c r="AD88" i="118" s="1"/>
  <c r="L529" i="117"/>
  <c r="Z52" i="118"/>
  <c r="D81" i="118"/>
  <c r="P80" i="118"/>
  <c r="AD80" i="118" s="1"/>
  <c r="P576" i="118"/>
  <c r="AD576" i="118" s="1"/>
  <c r="L205" i="123"/>
  <c r="P321" i="118"/>
  <c r="AD321" i="118" s="1"/>
  <c r="N548" i="117"/>
  <c r="P103" i="118"/>
  <c r="AD103" i="118" s="1"/>
  <c r="P342" i="118"/>
  <c r="AD342" i="118" s="1"/>
  <c r="N535" i="117"/>
  <c r="P310" i="118"/>
  <c r="AD310" i="118" s="1"/>
  <c r="P61" i="118"/>
  <c r="AD61" i="118" s="1"/>
  <c r="P330" i="118"/>
  <c r="AD330" i="118" s="1"/>
  <c r="D335" i="118"/>
  <c r="P209" i="118"/>
  <c r="AD209" i="118" s="1"/>
  <c r="Z39" i="118"/>
  <c r="P357" i="118"/>
  <c r="AD357" i="118" s="1"/>
  <c r="P433" i="118"/>
  <c r="AD433" i="118" s="1"/>
  <c r="P27" i="118"/>
  <c r="AD27" i="118" s="1"/>
  <c r="L535" i="117"/>
  <c r="P388" i="118"/>
  <c r="AD388" i="118" s="1"/>
  <c r="D393" i="118"/>
  <c r="D395" i="118" s="1"/>
  <c r="P449" i="118"/>
  <c r="AD449" i="118" s="1"/>
  <c r="P475" i="118"/>
  <c r="AD475" i="118" s="1"/>
  <c r="N205" i="117"/>
  <c r="P21" i="118"/>
  <c r="AD21" i="118" s="1"/>
  <c r="P414" i="118"/>
  <c r="AD414" i="118" s="1"/>
  <c r="L37" i="123"/>
  <c r="P125" i="118"/>
  <c r="AD125" i="118" s="1"/>
  <c r="L590" i="123"/>
  <c r="I137" i="122"/>
  <c r="L213" i="117"/>
  <c r="P389" i="118"/>
  <c r="AD389" i="118" s="1"/>
  <c r="L581" i="117"/>
  <c r="P591" i="118"/>
  <c r="AD591" i="118" s="1"/>
  <c r="N72" i="117"/>
  <c r="L231" i="123"/>
  <c r="L197" i="123"/>
  <c r="I122" i="122"/>
  <c r="P341" i="118"/>
  <c r="AD341" i="118" s="1"/>
  <c r="P195" i="118"/>
  <c r="AD195" i="118" s="1"/>
  <c r="L529" i="123"/>
  <c r="I103" i="122"/>
  <c r="P534" i="118"/>
  <c r="AD534" i="118" s="1"/>
  <c r="P577" i="118"/>
  <c r="AD577" i="118" s="1"/>
  <c r="P35" i="118"/>
  <c r="AD35" i="118" s="1"/>
  <c r="E189" i="122"/>
  <c r="E191" i="122" s="1"/>
  <c r="P127" i="118"/>
  <c r="AD127" i="118" s="1"/>
  <c r="P598" i="118"/>
  <c r="AD598" i="118" s="1"/>
  <c r="D145" i="123"/>
  <c r="L140" i="123"/>
  <c r="P20" i="118"/>
  <c r="AD20" i="118" s="1"/>
  <c r="P281" i="118"/>
  <c r="AD281" i="118" s="1"/>
  <c r="P226" i="118"/>
  <c r="AD226" i="118" s="1"/>
  <c r="L205" i="117"/>
  <c r="E72" i="122"/>
  <c r="E122" i="122"/>
  <c r="L267" i="117"/>
  <c r="P575" i="118"/>
  <c r="AD575" i="118" s="1"/>
  <c r="I78" i="122"/>
  <c r="L30" i="123"/>
  <c r="L479" i="123"/>
  <c r="L81" i="117"/>
  <c r="L358" i="117"/>
  <c r="P444" i="118"/>
  <c r="N39" i="117"/>
  <c r="P239" i="118"/>
  <c r="AD239" i="118" s="1"/>
  <c r="P425" i="118"/>
  <c r="AD425" i="118" s="1"/>
  <c r="Z358" i="118"/>
  <c r="P517" i="118"/>
  <c r="AD517" i="118" s="1"/>
  <c r="L513" i="123"/>
  <c r="L354" i="123"/>
  <c r="L406" i="117"/>
  <c r="L467" i="123"/>
  <c r="P132" i="118"/>
  <c r="AD132" i="118" s="1"/>
  <c r="L560" i="117"/>
  <c r="P422" i="118"/>
  <c r="AD422" i="118" s="1"/>
  <c r="P604" i="118"/>
  <c r="D613" i="118"/>
  <c r="D531" i="123"/>
  <c r="L528" i="123"/>
  <c r="P386" i="118"/>
  <c r="D518" i="118"/>
  <c r="D520" i="118" s="1"/>
  <c r="P513" i="118"/>
  <c r="P515" i="118"/>
  <c r="AD515" i="118" s="1"/>
  <c r="L204" i="123"/>
  <c r="P331" i="118"/>
  <c r="AD331" i="118" s="1"/>
  <c r="L300" i="123"/>
  <c r="P478" i="118"/>
  <c r="AD478" i="118" s="1"/>
  <c r="P557" i="118"/>
  <c r="D560" i="118"/>
  <c r="D186" i="123"/>
  <c r="L181" i="123"/>
  <c r="L267" i="123"/>
  <c r="P533" i="118"/>
  <c r="AD533" i="118" s="1"/>
  <c r="L228" i="123"/>
  <c r="L394" i="123"/>
  <c r="P212" i="118"/>
  <c r="AD212" i="118" s="1"/>
  <c r="P411" i="118"/>
  <c r="D416" i="118"/>
  <c r="E17" i="122"/>
  <c r="N52" i="117"/>
  <c r="I66" i="122"/>
  <c r="I22" i="122"/>
  <c r="P164" i="118"/>
  <c r="AD164" i="118" s="1"/>
  <c r="P211" i="118"/>
  <c r="AD211" i="118" s="1"/>
  <c r="P271" i="118"/>
  <c r="AD271" i="118" s="1"/>
  <c r="L592" i="123"/>
  <c r="L104" i="123"/>
  <c r="P85" i="118"/>
  <c r="AD85" i="118" s="1"/>
  <c r="L167" i="123"/>
  <c r="L213" i="123"/>
  <c r="P516" i="118"/>
  <c r="AD516" i="118" s="1"/>
  <c r="L151" i="117"/>
  <c r="Z197" i="118"/>
  <c r="L378" i="123"/>
  <c r="L413" i="123"/>
  <c r="D418" i="123"/>
  <c r="P229" i="118"/>
  <c r="AD229" i="118" s="1"/>
  <c r="P464" i="118"/>
  <c r="AD464" i="118" s="1"/>
  <c r="P173" i="118"/>
  <c r="AD173" i="118" s="1"/>
  <c r="P592" i="118"/>
  <c r="AD592" i="118" s="1"/>
  <c r="P62" i="118"/>
  <c r="AD62" i="118" s="1"/>
  <c r="P547" i="118"/>
  <c r="AD547" i="118" s="1"/>
  <c r="N554" i="117"/>
  <c r="P275" i="118"/>
  <c r="AD275" i="118" s="1"/>
  <c r="L597" i="123"/>
  <c r="L262" i="123"/>
  <c r="P405" i="118"/>
  <c r="AD405" i="118" s="1"/>
  <c r="Z548" i="118"/>
  <c r="P371" i="118"/>
  <c r="L368" i="117"/>
  <c r="L405" i="123"/>
  <c r="L177" i="123"/>
  <c r="P546" i="118"/>
  <c r="AD546" i="118" s="1"/>
  <c r="E200" i="122"/>
  <c r="E202" i="122" s="1"/>
  <c r="P527" i="118"/>
  <c r="AD527" i="118" s="1"/>
  <c r="P574" i="118"/>
  <c r="AD574" i="118" s="1"/>
  <c r="P434" i="118"/>
  <c r="AD434" i="118" s="1"/>
  <c r="P34" i="118"/>
  <c r="D39" i="118"/>
  <c r="P362" i="118"/>
  <c r="AD362" i="118" s="1"/>
  <c r="L174" i="123"/>
  <c r="L134" i="123"/>
  <c r="P356" i="118"/>
  <c r="AD356" i="118" s="1"/>
  <c r="D33" i="123"/>
  <c r="L28" i="123"/>
  <c r="N89" i="117"/>
  <c r="L301" i="123"/>
  <c r="L436" i="123"/>
  <c r="Z81" i="118"/>
  <c r="D347" i="123"/>
  <c r="L342" i="123"/>
  <c r="E37" i="122"/>
  <c r="L335" i="117"/>
  <c r="L595" i="123"/>
  <c r="Z89" i="118"/>
  <c r="P365" i="118"/>
  <c r="AD365" i="118" s="1"/>
  <c r="D556" i="123"/>
  <c r="P555" i="123" s="1"/>
  <c r="L553" i="123"/>
  <c r="P68" i="118"/>
  <c r="AD68" i="118" s="1"/>
  <c r="L232" i="117"/>
  <c r="P447" i="118"/>
  <c r="AD447" i="118" s="1"/>
  <c r="L364" i="123"/>
  <c r="I84" i="122"/>
  <c r="Z96" i="118"/>
  <c r="L375" i="123"/>
  <c r="D380" i="123"/>
  <c r="P578" i="118"/>
  <c r="AD578" i="118" s="1"/>
  <c r="L325" i="123"/>
  <c r="P540" i="118"/>
  <c r="AD540" i="118" s="1"/>
  <c r="L613" i="117"/>
  <c r="L530" i="123"/>
  <c r="L518" i="117"/>
  <c r="L520" i="117" s="1"/>
  <c r="D91" i="123"/>
  <c r="L86" i="123"/>
  <c r="Z213" i="118"/>
  <c r="Z23" i="118"/>
  <c r="L63" i="123"/>
  <c r="L462" i="123"/>
  <c r="L574" i="123"/>
  <c r="P539" i="118"/>
  <c r="AD539" i="118" s="1"/>
  <c r="P283" i="118"/>
  <c r="AD283" i="118" s="1"/>
  <c r="L23" i="123"/>
  <c r="L169" i="123"/>
  <c r="L416" i="117"/>
  <c r="L102" i="123"/>
  <c r="L481" i="123"/>
  <c r="D562" i="123"/>
  <c r="P560" i="123" s="1"/>
  <c r="L559" i="123"/>
  <c r="L434" i="123"/>
  <c r="D537" i="123"/>
  <c r="L534" i="123"/>
  <c r="L427" i="123"/>
  <c r="D234" i="123"/>
  <c r="L229" i="123"/>
  <c r="P246" i="118"/>
  <c r="AD246" i="118" s="1"/>
  <c r="L417" i="123"/>
  <c r="P180" i="118"/>
  <c r="AD180" i="118" s="1"/>
  <c r="P263" i="118"/>
  <c r="AD263" i="118" s="1"/>
  <c r="L144" i="123"/>
  <c r="L127" i="123"/>
  <c r="P133" i="118"/>
  <c r="AD133" i="118" s="1"/>
  <c r="D151" i="118"/>
  <c r="P146" i="118"/>
  <c r="P430" i="118"/>
  <c r="AD430" i="118" s="1"/>
  <c r="L341" i="123"/>
  <c r="P480" i="118"/>
  <c r="AD480" i="118" s="1"/>
  <c r="P36" i="118"/>
  <c r="AD36" i="118" s="1"/>
  <c r="L589" i="123"/>
  <c r="P19" i="118"/>
  <c r="AD19" i="118" s="1"/>
  <c r="L335" i="123"/>
  <c r="L334" i="123"/>
  <c r="L21" i="123"/>
  <c r="L133" i="123"/>
  <c r="D137" i="123"/>
  <c r="L464" i="123"/>
  <c r="E98" i="122"/>
  <c r="P367" i="118"/>
  <c r="AD367" i="118" s="1"/>
  <c r="L39" i="123"/>
  <c r="L432" i="123"/>
  <c r="P250" i="118"/>
  <c r="AD250" i="118" s="1"/>
  <c r="L482" i="123"/>
  <c r="L31" i="123"/>
  <c r="P134" i="118"/>
  <c r="AD134" i="118" s="1"/>
  <c r="L272" i="123"/>
  <c r="L206" i="123"/>
  <c r="Z143" i="118"/>
  <c r="L344" i="123"/>
  <c r="L587" i="123"/>
  <c r="P318" i="118"/>
  <c r="D98" i="123"/>
  <c r="L94" i="123"/>
  <c r="L141" i="123"/>
  <c r="L452" i="123"/>
  <c r="P333" i="118"/>
  <c r="AD333" i="118" s="1"/>
  <c r="L312" i="123"/>
  <c r="L115" i="123"/>
  <c r="P400" i="118"/>
  <c r="L198" i="123"/>
  <c r="L519" i="123"/>
  <c r="L230" i="123"/>
  <c r="L183" i="123"/>
  <c r="L40" i="123"/>
  <c r="P296" i="118"/>
  <c r="AD296" i="118" s="1"/>
  <c r="D301" i="118"/>
  <c r="D303" i="118" s="1"/>
  <c r="L594" i="123"/>
  <c r="L275" i="123"/>
  <c r="P249" i="118"/>
  <c r="AD249" i="118" s="1"/>
  <c r="E167" i="122"/>
  <c r="E169" i="122" s="1"/>
  <c r="P552" i="118"/>
  <c r="AD552" i="118" s="1"/>
  <c r="P372" i="118"/>
  <c r="AD372" i="118" s="1"/>
  <c r="L359" i="123"/>
  <c r="L402" i="123"/>
  <c r="P352" i="118"/>
  <c r="L554" i="117"/>
  <c r="Z267" i="118"/>
  <c r="L251" i="123"/>
  <c r="P319" i="118"/>
  <c r="AD319" i="118" s="1"/>
  <c r="D58" i="123"/>
  <c r="L57" i="123"/>
  <c r="L58" i="123" s="1"/>
  <c r="E78" i="122"/>
  <c r="P282" i="118"/>
  <c r="D287" i="118"/>
  <c r="N529" i="117"/>
  <c r="P323" i="118"/>
  <c r="AD323" i="118" s="1"/>
  <c r="L425" i="123"/>
  <c r="P94" i="118"/>
  <c r="AD94" i="118" s="1"/>
  <c r="I56" i="122"/>
  <c r="I58" i="122" s="1"/>
  <c r="I132" i="122"/>
  <c r="E42" i="122"/>
  <c r="L125" i="123"/>
  <c r="D130" i="123"/>
  <c r="L196" i="123"/>
  <c r="L555" i="123"/>
  <c r="L325" i="117"/>
  <c r="D520" i="123"/>
  <c r="P517" i="123" s="1"/>
  <c r="L515" i="123"/>
  <c r="P343" i="118"/>
  <c r="AD343" i="118" s="1"/>
  <c r="L343" i="123"/>
  <c r="L424" i="123"/>
  <c r="L367" i="123"/>
  <c r="P445" i="118"/>
  <c r="AD445" i="118" s="1"/>
  <c r="L379" i="123"/>
  <c r="L211" i="123"/>
  <c r="L612" i="123"/>
  <c r="I157" i="122"/>
  <c r="I159" i="122" s="1"/>
  <c r="L323" i="123"/>
  <c r="L377" i="123"/>
  <c r="L547" i="123"/>
  <c r="D550" i="123"/>
  <c r="P549" i="123" s="1"/>
  <c r="L252" i="123"/>
  <c r="I127" i="122"/>
  <c r="L414" i="123"/>
  <c r="L266" i="123"/>
  <c r="L426" i="123"/>
  <c r="L403" i="123"/>
  <c r="L129" i="123"/>
  <c r="L542" i="123"/>
  <c r="L345" i="123"/>
  <c r="D242" i="118"/>
  <c r="P237" i="118"/>
  <c r="L232" i="123"/>
  <c r="D178" i="123"/>
  <c r="L173" i="123"/>
  <c r="P432" i="118"/>
  <c r="AD432" i="118" s="1"/>
  <c r="I93" i="122"/>
  <c r="E113" i="122"/>
  <c r="E115" i="122" s="1"/>
  <c r="L116" i="123"/>
  <c r="L333" i="123"/>
  <c r="L282" i="123"/>
  <c r="L593" i="123"/>
  <c r="P355" i="118"/>
  <c r="AD355" i="118" s="1"/>
  <c r="P590" i="118"/>
  <c r="AD590" i="118" s="1"/>
  <c r="L50" i="123"/>
  <c r="L581" i="123"/>
  <c r="P446" i="118"/>
  <c r="D451" i="118"/>
  <c r="D453" i="118" s="1"/>
  <c r="P579" i="118"/>
  <c r="AD579" i="118" s="1"/>
  <c r="E132" i="122"/>
  <c r="L150" i="123"/>
  <c r="P270" i="118"/>
  <c r="E84" i="122"/>
  <c r="P203" i="118"/>
  <c r="AD203" i="118" s="1"/>
  <c r="L238" i="123"/>
  <c r="L212" i="123"/>
  <c r="E56" i="122"/>
  <c r="E58" i="122" s="1"/>
  <c r="L297" i="123"/>
  <c r="L600" i="123"/>
  <c r="I47" i="122"/>
  <c r="L71" i="123"/>
  <c r="D128" i="118"/>
  <c r="P123" i="118"/>
  <c r="AD123" i="118" s="1"/>
  <c r="P261" i="118"/>
  <c r="AD261" i="118" s="1"/>
  <c r="L451" i="123"/>
  <c r="L448" i="123"/>
  <c r="D453" i="123"/>
  <c r="D455" i="123" s="1"/>
  <c r="L518" i="123"/>
  <c r="L237" i="123"/>
  <c r="P332" i="118"/>
  <c r="AD332" i="118" s="1"/>
  <c r="D199" i="123"/>
  <c r="L194" i="123"/>
  <c r="L321" i="123"/>
  <c r="L599" i="123"/>
  <c r="L29" i="123"/>
  <c r="P392" i="118"/>
  <c r="AD392" i="118" s="1"/>
  <c r="L227" i="123"/>
  <c r="L340" i="123"/>
  <c r="L450" i="123"/>
  <c r="P375" i="118"/>
  <c r="AD375" i="118" s="1"/>
  <c r="L135" i="123"/>
  <c r="L38" i="123"/>
  <c r="D360" i="123"/>
  <c r="L356" i="123"/>
  <c r="L355" i="123"/>
  <c r="L363" i="123"/>
  <c r="L314" i="123"/>
  <c r="L366" i="123"/>
  <c r="L433" i="123"/>
  <c r="D438" i="123"/>
  <c r="I17" i="122"/>
  <c r="L346" i="123"/>
  <c r="L152" i="123"/>
  <c r="L461" i="123"/>
  <c r="L195" i="123"/>
  <c r="L73" i="123"/>
  <c r="L358" i="123"/>
  <c r="L241" i="123"/>
  <c r="L184" i="123"/>
  <c r="L575" i="123"/>
  <c r="L437" i="123"/>
  <c r="L87" i="123"/>
  <c r="L608" i="123"/>
  <c r="I98" i="122"/>
  <c r="L265" i="123"/>
  <c r="P225" i="118"/>
  <c r="L182" i="123"/>
  <c r="L324" i="123"/>
  <c r="I37" i="122"/>
  <c r="L239" i="123"/>
  <c r="D244" i="123"/>
  <c r="E22" i="122"/>
  <c r="L148" i="123"/>
  <c r="D153" i="123"/>
  <c r="L142" i="123"/>
  <c r="L578" i="123"/>
  <c r="D118" i="123"/>
  <c r="L114" i="123"/>
  <c r="L70" i="123"/>
  <c r="E47" i="122"/>
  <c r="L101" i="123"/>
  <c r="D106" i="123"/>
  <c r="L392" i="123"/>
  <c r="L97" i="123"/>
  <c r="L117" i="123"/>
  <c r="E93" i="122"/>
  <c r="L389" i="123"/>
  <c r="L601" i="123"/>
  <c r="L390" i="123"/>
  <c r="D395" i="123"/>
  <c r="D397" i="123" s="1"/>
  <c r="I113" i="122"/>
  <c r="I115" i="122" s="1"/>
  <c r="D327" i="123"/>
  <c r="L322" i="123"/>
  <c r="L277" i="123"/>
  <c r="Z554" i="118"/>
  <c r="L393" i="123"/>
  <c r="P245" i="118"/>
  <c r="AD245" i="118" s="1"/>
  <c r="L554" i="123"/>
  <c r="L598" i="123"/>
  <c r="L447" i="123"/>
  <c r="P460" i="118"/>
  <c r="AD460" i="118" s="1"/>
  <c r="L514" i="123"/>
  <c r="P429" i="118"/>
  <c r="AD429" i="118" s="1"/>
  <c r="L72" i="123"/>
  <c r="L128" i="123"/>
  <c r="L466" i="123"/>
  <c r="L573" i="123"/>
  <c r="L62" i="123"/>
  <c r="L89" i="123"/>
  <c r="L476" i="123"/>
  <c r="L202" i="123"/>
  <c r="D207" i="123"/>
  <c r="L247" i="123"/>
  <c r="L549" i="123"/>
  <c r="L421" i="123"/>
  <c r="L95" i="123"/>
  <c r="L287" i="123"/>
  <c r="L406" i="123"/>
  <c r="L288" i="123"/>
  <c r="L96" i="123"/>
  <c r="E147" i="122"/>
  <c r="E149" i="122" s="1"/>
  <c r="P235" i="118"/>
  <c r="AD235" i="118" s="1"/>
  <c r="L175" i="123"/>
  <c r="L391" i="123"/>
  <c r="E137" i="122"/>
  <c r="L516" i="123"/>
  <c r="L36" i="123"/>
  <c r="D41" i="123"/>
  <c r="D408" i="123"/>
  <c r="L404" i="123"/>
  <c r="L336" i="123"/>
  <c r="L274" i="123"/>
  <c r="D279" i="123"/>
  <c r="L185" i="123"/>
  <c r="L586" i="123"/>
  <c r="L613" i="123"/>
  <c r="P541" i="118"/>
  <c r="AD541" i="118" s="1"/>
  <c r="L357" i="123"/>
  <c r="L517" i="123"/>
  <c r="P240" i="118"/>
  <c r="AD240" i="118" s="1"/>
  <c r="L90" i="123"/>
  <c r="L296" i="123"/>
  <c r="L126" i="123"/>
  <c r="P329" i="118"/>
  <c r="AD329" i="118" s="1"/>
  <c r="L316" i="123"/>
  <c r="L388" i="123"/>
  <c r="L136" i="123"/>
  <c r="P126" i="118"/>
  <c r="AD126" i="118" s="1"/>
  <c r="P376" i="118"/>
  <c r="AD376" i="118" s="1"/>
  <c r="L52" i="123"/>
  <c r="L415" i="123"/>
  <c r="L311" i="123"/>
  <c r="D54" i="123"/>
  <c r="L49" i="123"/>
  <c r="D317" i="123"/>
  <c r="L313" i="123"/>
  <c r="P353" i="118"/>
  <c r="AD353" i="118" s="1"/>
  <c r="L577" i="123"/>
  <c r="L609" i="123"/>
  <c r="L540" i="123"/>
  <c r="D544" i="123"/>
  <c r="L610" i="123"/>
  <c r="L203" i="123"/>
  <c r="L374" i="123"/>
  <c r="E66" i="122"/>
  <c r="L543" i="123"/>
  <c r="L214" i="123"/>
  <c r="I27" i="122"/>
  <c r="L82" i="123"/>
  <c r="D83" i="123"/>
  <c r="L315" i="123"/>
  <c r="L242" i="123"/>
  <c r="L422" i="123"/>
  <c r="I167" i="122"/>
  <c r="L248" i="123"/>
  <c r="I147" i="122"/>
  <c r="I149" i="122" s="1"/>
  <c r="I42" i="122"/>
  <c r="L373" i="123"/>
  <c r="L331" i="123"/>
  <c r="L326" i="123"/>
  <c r="P241" i="118"/>
  <c r="AD241" i="118" s="1"/>
  <c r="L243" i="123"/>
  <c r="P593" i="118"/>
  <c r="AD593" i="118" s="1"/>
  <c r="L576" i="123"/>
  <c r="L286" i="123"/>
  <c r="P236" i="118"/>
  <c r="AD236" i="118" s="1"/>
  <c r="L143" i="123"/>
  <c r="L166" i="123"/>
  <c r="L580" i="123"/>
  <c r="L369" i="123"/>
  <c r="L591" i="123"/>
  <c r="L376" i="123"/>
  <c r="L478" i="123"/>
  <c r="D483" i="123"/>
  <c r="D485" i="123" s="1"/>
  <c r="E127" i="122"/>
  <c r="D370" i="123"/>
  <c r="L365" i="123"/>
  <c r="L302" i="123"/>
  <c r="L611" i="123"/>
  <c r="L560" i="123"/>
  <c r="L588" i="123"/>
  <c r="D603" i="123"/>
  <c r="L278" i="123"/>
  <c r="L105" i="123"/>
  <c r="E157" i="122"/>
  <c r="E159" i="122" s="1"/>
  <c r="L253" i="123"/>
  <c r="Z529" i="118"/>
  <c r="L541" i="123"/>
  <c r="L607" i="123"/>
  <c r="L276" i="123"/>
  <c r="L88" i="123"/>
  <c r="L412" i="123"/>
  <c r="L250" i="123"/>
  <c r="L24" i="123"/>
  <c r="L536" i="123"/>
  <c r="P265" i="118"/>
  <c r="AD265" i="118" s="1"/>
  <c r="L103" i="123"/>
  <c r="L22" i="123"/>
  <c r="D303" i="123"/>
  <c r="L298" i="123"/>
  <c r="L151" i="123"/>
  <c r="L61" i="123"/>
  <c r="D66" i="123"/>
  <c r="D25" i="123"/>
  <c r="L20" i="123"/>
  <c r="L283" i="123"/>
  <c r="L449" i="123"/>
  <c r="L435" i="123"/>
  <c r="P262" i="118"/>
  <c r="D267" i="118"/>
  <c r="L446" i="123"/>
  <c r="L121" i="123"/>
  <c r="L122" i="123" s="1"/>
  <c r="D122" i="123"/>
  <c r="D254" i="123"/>
  <c r="L249" i="123"/>
  <c r="L463" i="123"/>
  <c r="D468" i="123"/>
  <c r="D470" i="123" s="1"/>
  <c r="L407" i="123"/>
  <c r="I200" i="122"/>
  <c r="I202" i="122" s="1"/>
  <c r="L596" i="123"/>
  <c r="E103" i="122"/>
  <c r="L165" i="123"/>
  <c r="D170" i="123"/>
  <c r="D289" i="123"/>
  <c r="L284" i="123"/>
  <c r="L368" i="123"/>
  <c r="L51" i="123"/>
  <c r="L480" i="123"/>
  <c r="L299" i="123"/>
  <c r="L168" i="123"/>
  <c r="L579" i="123"/>
  <c r="D615" i="123"/>
  <c r="L606" i="123"/>
  <c r="P585" i="118"/>
  <c r="AD585" i="118" s="1"/>
  <c r="P172" i="118"/>
  <c r="AD172" i="118" s="1"/>
  <c r="L465" i="123"/>
  <c r="L330" i="123"/>
  <c r="I169" i="122" l="1"/>
  <c r="K166" i="122"/>
  <c r="K165" i="122"/>
  <c r="K15" i="122"/>
  <c r="K16" i="122"/>
  <c r="AB143" i="118"/>
  <c r="AB529" i="118"/>
  <c r="D232" i="118"/>
  <c r="D254" i="118" s="1"/>
  <c r="AD227" i="118"/>
  <c r="P120" i="117"/>
  <c r="P23" i="117"/>
  <c r="AB548" i="118"/>
  <c r="L289" i="123"/>
  <c r="N289" i="123" s="1"/>
  <c r="P143" i="117"/>
  <c r="AB96" i="118"/>
  <c r="AB52" i="118"/>
  <c r="P426" i="117"/>
  <c r="P72" i="117"/>
  <c r="J556" i="69"/>
  <c r="P416" i="118"/>
  <c r="N416" i="118" s="1"/>
  <c r="P104" i="117"/>
  <c r="L41" i="117"/>
  <c r="P89" i="117"/>
  <c r="P39" i="117"/>
  <c r="AB120" i="118"/>
  <c r="N451" i="117"/>
  <c r="P451" i="117" s="1"/>
  <c r="AF512" i="110"/>
  <c r="AB168" i="118"/>
  <c r="AD119" i="118"/>
  <c r="AD120" i="118" s="1"/>
  <c r="R482" i="110"/>
  <c r="AB197" i="118"/>
  <c r="L483" i="117"/>
  <c r="AF553" i="110"/>
  <c r="P128" i="117"/>
  <c r="AB252" i="118"/>
  <c r="N120" i="118"/>
  <c r="P116" i="117"/>
  <c r="AB481" i="118"/>
  <c r="P151" i="118"/>
  <c r="N151" i="118" s="1"/>
  <c r="L468" i="123"/>
  <c r="N468" i="123" s="1"/>
  <c r="AB554" i="118"/>
  <c r="AD461" i="118"/>
  <c r="AB81" i="118"/>
  <c r="P301" i="117"/>
  <c r="P601" i="117"/>
  <c r="Z562" i="118"/>
  <c r="L603" i="123"/>
  <c r="N603" i="123" s="1"/>
  <c r="P436" i="117"/>
  <c r="P480" i="123"/>
  <c r="D108" i="123"/>
  <c r="L408" i="123"/>
  <c r="N408" i="123" s="1"/>
  <c r="I105" i="122"/>
  <c r="AB205" i="118"/>
  <c r="D217" i="123"/>
  <c r="L269" i="123"/>
  <c r="N269" i="123" s="1"/>
  <c r="L615" i="117"/>
  <c r="D188" i="123"/>
  <c r="P267" i="118"/>
  <c r="N267" i="118" s="1"/>
  <c r="AB89" i="118"/>
  <c r="AD335" i="118"/>
  <c r="L74" i="117"/>
  <c r="D76" i="123"/>
  <c r="AD128" i="118"/>
  <c r="P135" i="117"/>
  <c r="P554" i="123"/>
  <c r="P184" i="117"/>
  <c r="N58" i="123"/>
  <c r="L153" i="117"/>
  <c r="J549" i="69"/>
  <c r="P548" i="117"/>
  <c r="D43" i="123"/>
  <c r="P476" i="123"/>
  <c r="L106" i="117"/>
  <c r="P542" i="117"/>
  <c r="N345" i="117"/>
  <c r="P345" i="117" s="1"/>
  <c r="J510" i="69"/>
  <c r="AD548" i="118"/>
  <c r="L66" i="123"/>
  <c r="N66" i="123" s="1"/>
  <c r="L279" i="123"/>
  <c r="N279" i="123" s="1"/>
  <c r="AB542" i="118"/>
  <c r="R518" i="110"/>
  <c r="P518" i="110" s="1"/>
  <c r="D479" i="69"/>
  <c r="D481" i="69" s="1"/>
  <c r="L562" i="123"/>
  <c r="N562" i="123" s="1"/>
  <c r="E139" i="122"/>
  <c r="N122" i="123"/>
  <c r="P232" i="117"/>
  <c r="L98" i="123"/>
  <c r="N98" i="123" s="1"/>
  <c r="AB104" i="118"/>
  <c r="P406" i="117"/>
  <c r="Z186" i="118"/>
  <c r="J475" i="69"/>
  <c r="L54" i="123"/>
  <c r="N54" i="123" s="1"/>
  <c r="L215" i="117"/>
  <c r="P393" i="118"/>
  <c r="N393" i="118" s="1"/>
  <c r="L254" i="117"/>
  <c r="Z74" i="118"/>
  <c r="AD426" i="118"/>
  <c r="P560" i="117"/>
  <c r="AD581" i="118"/>
  <c r="Z483" i="118"/>
  <c r="L91" i="123"/>
  <c r="N91" i="123" s="1"/>
  <c r="L244" i="123"/>
  <c r="N244" i="123" s="1"/>
  <c r="AB601" i="118"/>
  <c r="AD31" i="118"/>
  <c r="D615" i="118"/>
  <c r="P558" i="96"/>
  <c r="T558" i="96" s="1"/>
  <c r="V560" i="123" s="1"/>
  <c r="P552" i="96"/>
  <c r="T552" i="96" s="1"/>
  <c r="AD402" i="118"/>
  <c r="P553" i="96"/>
  <c r="T553" i="96" s="1"/>
  <c r="V553" i="96" s="1"/>
  <c r="E49" i="122"/>
  <c r="P466" i="117"/>
  <c r="D41" i="118"/>
  <c r="AD205" i="118"/>
  <c r="I29" i="122"/>
  <c r="L428" i="123"/>
  <c r="N428" i="123" s="1"/>
  <c r="P529" i="117"/>
  <c r="P301" i="118"/>
  <c r="N301" i="118" s="1"/>
  <c r="L537" i="123"/>
  <c r="N537" i="123" s="1"/>
  <c r="P553" i="123"/>
  <c r="AD64" i="118"/>
  <c r="N481" i="117"/>
  <c r="AB72" i="118"/>
  <c r="D74" i="118"/>
  <c r="D562" i="118"/>
  <c r="Z518" i="118"/>
  <c r="AB518" i="118" s="1"/>
  <c r="Z315" i="118"/>
  <c r="AB315" i="118" s="1"/>
  <c r="D186" i="118"/>
  <c r="L370" i="123"/>
  <c r="N370" i="123" s="1"/>
  <c r="P358" i="117"/>
  <c r="P451" i="118"/>
  <c r="AD262" i="118"/>
  <c r="AB23" i="118"/>
  <c r="AD96" i="118"/>
  <c r="P39" i="118"/>
  <c r="N39" i="118" s="1"/>
  <c r="E29" i="122"/>
  <c r="Z277" i="118"/>
  <c r="AB277" i="118" s="1"/>
  <c r="P205" i="117"/>
  <c r="P535" i="117"/>
  <c r="P601" i="118"/>
  <c r="N601" i="118" s="1"/>
  <c r="P151" i="117"/>
  <c r="AB176" i="118"/>
  <c r="P613" i="117"/>
  <c r="AB135" i="118"/>
  <c r="R554" i="110"/>
  <c r="P554" i="110" s="1"/>
  <c r="AB128" i="118"/>
  <c r="AD143" i="118"/>
  <c r="Z106" i="118"/>
  <c r="N615" i="117"/>
  <c r="Z325" i="118"/>
  <c r="AB325" i="118" s="1"/>
  <c r="L33" i="123"/>
  <c r="N33" i="123" s="1"/>
  <c r="E86" i="122"/>
  <c r="D305" i="123"/>
  <c r="L41" i="123"/>
  <c r="N41" i="123" s="1"/>
  <c r="L395" i="123"/>
  <c r="N395" i="123" s="1"/>
  <c r="L153" i="123"/>
  <c r="N153" i="123" s="1"/>
  <c r="AB267" i="118"/>
  <c r="D380" i="118"/>
  <c r="D153" i="118"/>
  <c r="L438" i="123"/>
  <c r="N438" i="123" s="1"/>
  <c r="AB213" i="118"/>
  <c r="I86" i="122"/>
  <c r="AB358" i="118"/>
  <c r="P518" i="118"/>
  <c r="D106" i="118"/>
  <c r="AB184" i="118"/>
  <c r="N186" i="117"/>
  <c r="D215" i="118"/>
  <c r="AF558" i="110"/>
  <c r="J509" i="69"/>
  <c r="N315" i="117"/>
  <c r="P315" i="117" s="1"/>
  <c r="P96" i="118"/>
  <c r="N96" i="118" s="1"/>
  <c r="L186" i="117"/>
  <c r="D483" i="118"/>
  <c r="L615" i="123"/>
  <c r="N615" i="123" s="1"/>
  <c r="L544" i="123"/>
  <c r="N544" i="123" s="1"/>
  <c r="P514" i="123"/>
  <c r="AD225" i="118"/>
  <c r="L199" i="123"/>
  <c r="N199" i="123" s="1"/>
  <c r="L453" i="123"/>
  <c r="N453" i="123" s="1"/>
  <c r="I139" i="122"/>
  <c r="L520" i="123"/>
  <c r="N520" i="123" s="1"/>
  <c r="P287" i="118"/>
  <c r="N287" i="118" s="1"/>
  <c r="L562" i="117"/>
  <c r="D438" i="118"/>
  <c r="Z426" i="118"/>
  <c r="AB426" i="118" s="1"/>
  <c r="L556" i="123"/>
  <c r="N556" i="123" s="1"/>
  <c r="L347" i="123"/>
  <c r="N347" i="123" s="1"/>
  <c r="P554" i="117"/>
  <c r="L418" i="123"/>
  <c r="N418" i="123" s="1"/>
  <c r="N267" i="117"/>
  <c r="P267" i="117" s="1"/>
  <c r="AD354" i="118"/>
  <c r="AD282" i="118"/>
  <c r="AD287" i="118" s="1"/>
  <c r="AD260" i="118"/>
  <c r="P548" i="123"/>
  <c r="AD532" i="118"/>
  <c r="AD535" i="118" s="1"/>
  <c r="P535" i="118"/>
  <c r="N535" i="118" s="1"/>
  <c r="N56" i="118"/>
  <c r="AB64" i="118"/>
  <c r="AD168" i="118"/>
  <c r="P213" i="118"/>
  <c r="N213" i="118" s="1"/>
  <c r="P548" i="118"/>
  <c r="N548" i="118" s="1"/>
  <c r="AB535" i="118"/>
  <c r="AD340" i="118"/>
  <c r="AD345" i="118" s="1"/>
  <c r="P345" i="118"/>
  <c r="N345" i="118" s="1"/>
  <c r="L337" i="123"/>
  <c r="N337" i="123" s="1"/>
  <c r="P52" i="118"/>
  <c r="N52" i="118" s="1"/>
  <c r="AD192" i="118"/>
  <c r="AD197" i="118" s="1"/>
  <c r="P197" i="118"/>
  <c r="N197" i="118" s="1"/>
  <c r="AD411" i="118"/>
  <c r="AD474" i="118"/>
  <c r="D564" i="123"/>
  <c r="D289" i="118"/>
  <c r="P613" i="118"/>
  <c r="N613" i="118" s="1"/>
  <c r="D382" i="123"/>
  <c r="N242" i="117"/>
  <c r="P242" i="117" s="1"/>
  <c r="Z345" i="118"/>
  <c r="AB345" i="118" s="1"/>
  <c r="P581" i="118"/>
  <c r="N581" i="118" s="1"/>
  <c r="AD99" i="118"/>
  <c r="AD104" i="118" s="1"/>
  <c r="P104" i="118"/>
  <c r="N104" i="118" s="1"/>
  <c r="AD237" i="118"/>
  <c r="AB31" i="118"/>
  <c r="AD171" i="118"/>
  <c r="AD176" i="118" s="1"/>
  <c r="P176" i="118"/>
  <c r="N176" i="118" s="1"/>
  <c r="P96" i="117"/>
  <c r="J545" i="69"/>
  <c r="P545" i="96"/>
  <c r="Z416" i="118"/>
  <c r="AB416" i="118" s="1"/>
  <c r="P64" i="118"/>
  <c r="N64" i="118" s="1"/>
  <c r="AD551" i="118"/>
  <c r="AD554" i="118" s="1"/>
  <c r="P554" i="118"/>
  <c r="N554" i="118" s="1"/>
  <c r="P81" i="117"/>
  <c r="D349" i="123"/>
  <c r="AD352" i="118"/>
  <c r="P358" i="118"/>
  <c r="N358" i="118" s="1"/>
  <c r="Z436" i="118"/>
  <c r="AB436" i="118" s="1"/>
  <c r="D291" i="123"/>
  <c r="Z215" i="118"/>
  <c r="L360" i="123"/>
  <c r="N360" i="123" s="1"/>
  <c r="N252" i="117"/>
  <c r="P252" i="117" s="1"/>
  <c r="AD34" i="118"/>
  <c r="AD39" i="118" s="1"/>
  <c r="AD604" i="118"/>
  <c r="AD613" i="118" s="1"/>
  <c r="N368" i="117"/>
  <c r="P368" i="117" s="1"/>
  <c r="AD542" i="118"/>
  <c r="P31" i="117"/>
  <c r="Z242" i="118"/>
  <c r="AB242" i="118" s="1"/>
  <c r="P252" i="118"/>
  <c r="N252" i="118" s="1"/>
  <c r="AD84" i="118"/>
  <c r="AD89" i="118" s="1"/>
  <c r="P89" i="118"/>
  <c r="N89" i="118" s="1"/>
  <c r="P213" i="117"/>
  <c r="AD373" i="118"/>
  <c r="P378" i="118"/>
  <c r="N378" i="118" s="1"/>
  <c r="V561" i="123"/>
  <c r="V559" i="96"/>
  <c r="P581" i="117"/>
  <c r="N287" i="117"/>
  <c r="P287" i="117" s="1"/>
  <c r="P277" i="118"/>
  <c r="N277" i="118" s="1"/>
  <c r="D482" i="110"/>
  <c r="D484" i="110" s="1"/>
  <c r="L347" i="117"/>
  <c r="P529" i="118"/>
  <c r="N529" i="118" s="1"/>
  <c r="Z368" i="118"/>
  <c r="AB368" i="118" s="1"/>
  <c r="AD318" i="118"/>
  <c r="P481" i="123"/>
  <c r="L303" i="123"/>
  <c r="N303" i="123" s="1"/>
  <c r="L254" i="123"/>
  <c r="N254" i="123" s="1"/>
  <c r="AD529" i="118"/>
  <c r="L380" i="123"/>
  <c r="N380" i="123" s="1"/>
  <c r="P242" i="118"/>
  <c r="N242" i="118" s="1"/>
  <c r="L327" i="123"/>
  <c r="N327" i="123" s="1"/>
  <c r="D155" i="123"/>
  <c r="D256" i="123"/>
  <c r="P128" i="118"/>
  <c r="N128" i="118" s="1"/>
  <c r="L178" i="123"/>
  <c r="N178" i="123" s="1"/>
  <c r="L550" i="123"/>
  <c r="N550" i="123" s="1"/>
  <c r="Z287" i="118"/>
  <c r="AB287" i="118" s="1"/>
  <c r="D522" i="123"/>
  <c r="Z41" i="118"/>
  <c r="AB39" i="118"/>
  <c r="L289" i="117"/>
  <c r="P561" i="123"/>
  <c r="AB613" i="118"/>
  <c r="AD146" i="118"/>
  <c r="AD151" i="118" s="1"/>
  <c r="P64" i="117"/>
  <c r="AD179" i="118"/>
  <c r="AD184" i="118" s="1"/>
  <c r="P184" i="118"/>
  <c r="N184" i="118" s="1"/>
  <c r="Z301" i="118"/>
  <c r="AB301" i="118" s="1"/>
  <c r="L380" i="117"/>
  <c r="AD112" i="118"/>
  <c r="P116" i="118"/>
  <c r="N116" i="118" s="1"/>
  <c r="N215" i="117"/>
  <c r="AD446" i="118"/>
  <c r="AD294" i="118"/>
  <c r="Z335" i="118"/>
  <c r="AB335" i="118" s="1"/>
  <c r="P205" i="118"/>
  <c r="N205" i="118" s="1"/>
  <c r="AD586" i="118"/>
  <c r="D617" i="123"/>
  <c r="AF546" i="110"/>
  <c r="P232" i="118"/>
  <c r="AD247" i="118"/>
  <c r="AD252" i="118" s="1"/>
  <c r="P426" i="118"/>
  <c r="N426" i="118" s="1"/>
  <c r="N416" i="117"/>
  <c r="P416" i="117" s="1"/>
  <c r="AD400" i="118"/>
  <c r="P406" i="118"/>
  <c r="N406" i="118" s="1"/>
  <c r="AD513" i="118"/>
  <c r="N325" i="117"/>
  <c r="P325" i="117" s="1"/>
  <c r="D440" i="123"/>
  <c r="Z393" i="118"/>
  <c r="AB393" i="118" s="1"/>
  <c r="P482" i="123"/>
  <c r="N393" i="117"/>
  <c r="P393" i="117" s="1"/>
  <c r="AD23" i="118"/>
  <c r="AD81" i="118"/>
  <c r="Z466" i="118"/>
  <c r="AB466" i="118" s="1"/>
  <c r="AD371" i="118"/>
  <c r="AD557" i="118"/>
  <c r="AD560" i="118" s="1"/>
  <c r="P560" i="118"/>
  <c r="N560" i="118" s="1"/>
  <c r="AD386" i="118"/>
  <c r="P81" i="118"/>
  <c r="N81" i="118" s="1"/>
  <c r="AB560" i="118"/>
  <c r="N277" i="117"/>
  <c r="P277" i="117" s="1"/>
  <c r="P436" i="118"/>
  <c r="N436" i="118" s="1"/>
  <c r="N303" i="117"/>
  <c r="P303" i="117" s="1"/>
  <c r="Z153" i="118"/>
  <c r="AB151" i="118"/>
  <c r="D347" i="118"/>
  <c r="P542" i="118"/>
  <c r="N542" i="118" s="1"/>
  <c r="P23" i="118"/>
  <c r="N23" i="118" s="1"/>
  <c r="AB116" i="118"/>
  <c r="P197" i="117"/>
  <c r="Z451" i="118"/>
  <c r="L583" i="123"/>
  <c r="N583" i="123" s="1"/>
  <c r="R548" i="110"/>
  <c r="P548" i="110" s="1"/>
  <c r="Z232" i="118"/>
  <c r="P168" i="118"/>
  <c r="N168" i="118" s="1"/>
  <c r="L83" i="123"/>
  <c r="N83" i="123" s="1"/>
  <c r="L106" i="123"/>
  <c r="N106" i="123" s="1"/>
  <c r="E105" i="122"/>
  <c r="L118" i="123"/>
  <c r="N118" i="123" s="1"/>
  <c r="L170" i="123"/>
  <c r="N170" i="123" s="1"/>
  <c r="AD436" i="118"/>
  <c r="I49" i="122"/>
  <c r="L317" i="123"/>
  <c r="N317" i="123" s="1"/>
  <c r="K188" i="122"/>
  <c r="K189" i="122" s="1"/>
  <c r="L130" i="123"/>
  <c r="N130" i="123" s="1"/>
  <c r="L186" i="123"/>
  <c r="N186" i="123" s="1"/>
  <c r="N562" i="117"/>
  <c r="P519" i="123"/>
  <c r="L137" i="123"/>
  <c r="N137" i="123" s="1"/>
  <c r="N74" i="117"/>
  <c r="P74" i="117" s="1"/>
  <c r="P52" i="117"/>
  <c r="L531" i="123"/>
  <c r="N531" i="123" s="1"/>
  <c r="AD444" i="118"/>
  <c r="AD363" i="118"/>
  <c r="AD368" i="118" s="1"/>
  <c r="P368" i="118"/>
  <c r="N368" i="118" s="1"/>
  <c r="P72" i="118"/>
  <c r="N72" i="118" s="1"/>
  <c r="N41" i="117"/>
  <c r="AD309" i="118"/>
  <c r="P481" i="118"/>
  <c r="AD459" i="118"/>
  <c r="P466" i="118"/>
  <c r="N466" i="118" s="1"/>
  <c r="P325" i="118"/>
  <c r="N325" i="118" s="1"/>
  <c r="P176" i="117"/>
  <c r="AD55" i="118"/>
  <c r="AD56" i="118" s="1"/>
  <c r="AD311" i="118"/>
  <c r="P315" i="118"/>
  <c r="N315" i="118" s="1"/>
  <c r="J514" i="69"/>
  <c r="N518" i="117"/>
  <c r="P551" i="96"/>
  <c r="L215" i="123"/>
  <c r="N215" i="123" s="1"/>
  <c r="L395" i="117"/>
  <c r="L438" i="117"/>
  <c r="AB581" i="118"/>
  <c r="P546" i="96"/>
  <c r="T546" i="96" s="1"/>
  <c r="L25" i="123"/>
  <c r="N25" i="123" s="1"/>
  <c r="L207" i="123"/>
  <c r="N207" i="123" s="1"/>
  <c r="P518" i="123"/>
  <c r="AD270" i="118"/>
  <c r="AD213" i="118"/>
  <c r="Z378" i="118"/>
  <c r="AB378" i="118" s="1"/>
  <c r="L145" i="123"/>
  <c r="N145" i="123" s="1"/>
  <c r="P335" i="118"/>
  <c r="N335" i="118" s="1"/>
  <c r="AD52" i="118"/>
  <c r="N468" i="117"/>
  <c r="P468" i="117" s="1"/>
  <c r="L74" i="123"/>
  <c r="N74" i="123" s="1"/>
  <c r="P31" i="118"/>
  <c r="N31" i="118" s="1"/>
  <c r="P477" i="123"/>
  <c r="N106" i="117"/>
  <c r="P335" i="117"/>
  <c r="N378" i="117"/>
  <c r="P378" i="117" s="1"/>
  <c r="L481" i="96"/>
  <c r="L483" i="96" s="1"/>
  <c r="AD67" i="118"/>
  <c r="AD72" i="118" s="1"/>
  <c r="R560" i="110"/>
  <c r="P560" i="110" s="1"/>
  <c r="AD131" i="118"/>
  <c r="AD135" i="118" s="1"/>
  <c r="P135" i="118"/>
  <c r="N135" i="118" s="1"/>
  <c r="Z406" i="118"/>
  <c r="N153" i="117"/>
  <c r="P153" i="117" s="1"/>
  <c r="J513" i="69"/>
  <c r="P143" i="118"/>
  <c r="N143" i="118" s="1"/>
  <c r="Z615" i="118"/>
  <c r="P547" i="96"/>
  <c r="T547" i="96" s="1"/>
  <c r="AB232" i="118" l="1"/>
  <c r="AD466" i="118"/>
  <c r="AD468" i="118" s="1"/>
  <c r="AF516" i="110"/>
  <c r="V558" i="96"/>
  <c r="AD301" i="118"/>
  <c r="AD303" i="118" s="1"/>
  <c r="AD277" i="118"/>
  <c r="P106" i="117"/>
  <c r="L155" i="117"/>
  <c r="L455" i="123"/>
  <c r="N455" i="123" s="1"/>
  <c r="P215" i="117"/>
  <c r="N453" i="117"/>
  <c r="P453" i="117" s="1"/>
  <c r="AB562" i="118"/>
  <c r="AB615" i="118"/>
  <c r="AF515" i="110"/>
  <c r="P477" i="96"/>
  <c r="T477" i="96" s="1"/>
  <c r="V477" i="96" s="1"/>
  <c r="P479" i="123"/>
  <c r="P562" i="117"/>
  <c r="D157" i="123"/>
  <c r="AF559" i="110"/>
  <c r="P615" i="117"/>
  <c r="E171" i="122"/>
  <c r="E193" i="122" s="1"/>
  <c r="E204" i="122" s="1"/>
  <c r="D219" i="123"/>
  <c r="AB483" i="118"/>
  <c r="AF511" i="110"/>
  <c r="Z289" i="118"/>
  <c r="AB289" i="118" s="1"/>
  <c r="AD106" i="118"/>
  <c r="AB215" i="118"/>
  <c r="AD41" i="118"/>
  <c r="Z217" i="118"/>
  <c r="AD518" i="118"/>
  <c r="AD520" i="118" s="1"/>
  <c r="D217" i="118"/>
  <c r="L522" i="123"/>
  <c r="N522" i="123" s="1"/>
  <c r="Z468" i="118"/>
  <c r="AB468" i="118" s="1"/>
  <c r="F556" i="123"/>
  <c r="N518" i="118"/>
  <c r="P520" i="118"/>
  <c r="N520" i="118" s="1"/>
  <c r="L188" i="123"/>
  <c r="N188" i="123" s="1"/>
  <c r="I171" i="122"/>
  <c r="I193" i="122" s="1"/>
  <c r="I204" i="122" s="1"/>
  <c r="AD562" i="118"/>
  <c r="N554" i="96"/>
  <c r="AD393" i="118"/>
  <c r="AD395" i="118" s="1"/>
  <c r="N451" i="118"/>
  <c r="P453" i="118"/>
  <c r="N453" i="118" s="1"/>
  <c r="V555" i="123"/>
  <c r="AB106" i="118"/>
  <c r="Z347" i="118"/>
  <c r="AB347" i="118" s="1"/>
  <c r="AD358" i="118"/>
  <c r="L217" i="117"/>
  <c r="AB74" i="118"/>
  <c r="P186" i="117"/>
  <c r="D155" i="118"/>
  <c r="D485" i="118"/>
  <c r="F554" i="110"/>
  <c r="L485" i="117"/>
  <c r="AD378" i="118"/>
  <c r="L564" i="123"/>
  <c r="N564" i="123" s="1"/>
  <c r="N254" i="117"/>
  <c r="P254" i="117" s="1"/>
  <c r="AB186" i="118"/>
  <c r="AB153" i="118"/>
  <c r="P395" i="118"/>
  <c r="N395" i="118" s="1"/>
  <c r="L397" i="123"/>
  <c r="N397" i="123" s="1"/>
  <c r="N347" i="117"/>
  <c r="P347" i="117" s="1"/>
  <c r="Z380" i="118"/>
  <c r="AB380" i="118" s="1"/>
  <c r="D487" i="123"/>
  <c r="P215" i="118"/>
  <c r="N215" i="118" s="1"/>
  <c r="V552" i="96"/>
  <c r="V554" i="123"/>
  <c r="L305" i="123"/>
  <c r="N305" i="123" s="1"/>
  <c r="L483" i="123"/>
  <c r="N483" i="123" s="1"/>
  <c r="P481" i="117"/>
  <c r="N483" i="117"/>
  <c r="P483" i="117" s="1"/>
  <c r="L43" i="123"/>
  <c r="N43" i="123" s="1"/>
  <c r="Z395" i="118"/>
  <c r="AB395" i="118" s="1"/>
  <c r="AD325" i="118"/>
  <c r="AD215" i="118"/>
  <c r="L108" i="123"/>
  <c r="N108" i="123" s="1"/>
  <c r="Z520" i="118"/>
  <c r="AB520" i="118" s="1"/>
  <c r="AD416" i="118"/>
  <c r="N481" i="118"/>
  <c r="P483" i="118"/>
  <c r="N483" i="118" s="1"/>
  <c r="P254" i="118"/>
  <c r="N254" i="118" s="1"/>
  <c r="N232" i="118"/>
  <c r="V548" i="123"/>
  <c r="V546" i="96"/>
  <c r="N520" i="117"/>
  <c r="P520" i="117" s="1"/>
  <c r="P518" i="117"/>
  <c r="L617" i="123"/>
  <c r="N617" i="123" s="1"/>
  <c r="AB451" i="118"/>
  <c r="Z453" i="118"/>
  <c r="AB453" i="118" s="1"/>
  <c r="P615" i="118"/>
  <c r="N615" i="118" s="1"/>
  <c r="AD601" i="118"/>
  <c r="AD615" i="118" s="1"/>
  <c r="F546" i="69"/>
  <c r="J543" i="69"/>
  <c r="J546" i="69" s="1"/>
  <c r="N289" i="117"/>
  <c r="P289" i="117" s="1"/>
  <c r="F560" i="110"/>
  <c r="P347" i="118"/>
  <c r="N347" i="118" s="1"/>
  <c r="P513" i="123"/>
  <c r="N560" i="96"/>
  <c r="P557" i="96"/>
  <c r="P153" i="118"/>
  <c r="N153" i="118" s="1"/>
  <c r="AB41" i="118"/>
  <c r="Z155" i="118"/>
  <c r="N438" i="117"/>
  <c r="P438" i="117" s="1"/>
  <c r="V547" i="96"/>
  <c r="V549" i="123"/>
  <c r="L440" i="123"/>
  <c r="N440" i="123" s="1"/>
  <c r="P562" i="118"/>
  <c r="N562" i="118" s="1"/>
  <c r="L382" i="123"/>
  <c r="N382" i="123" s="1"/>
  <c r="AF517" i="110"/>
  <c r="AD242" i="118"/>
  <c r="AD186" i="118"/>
  <c r="P289" i="118"/>
  <c r="N289" i="118" s="1"/>
  <c r="AD232" i="118"/>
  <c r="AD406" i="118"/>
  <c r="P559" i="123"/>
  <c r="F562" i="123"/>
  <c r="J512" i="69"/>
  <c r="N518" i="96"/>
  <c r="P516" i="123"/>
  <c r="J551" i="69"/>
  <c r="J552" i="69" s="1"/>
  <c r="F552" i="69"/>
  <c r="AD116" i="118"/>
  <c r="AD153" i="118" s="1"/>
  <c r="Z303" i="118"/>
  <c r="AB303" i="118" s="1"/>
  <c r="J511" i="69"/>
  <c r="N548" i="96"/>
  <c r="AD74" i="118"/>
  <c r="N380" i="117"/>
  <c r="P380" i="117" s="1"/>
  <c r="P468" i="118"/>
  <c r="N468" i="118" s="1"/>
  <c r="P41" i="117"/>
  <c r="L470" i="123"/>
  <c r="N470" i="123" s="1"/>
  <c r="V479" i="123"/>
  <c r="P41" i="118"/>
  <c r="N41" i="118" s="1"/>
  <c r="P547" i="123"/>
  <c r="F550" i="123"/>
  <c r="R484" i="110"/>
  <c r="P484" i="110" s="1"/>
  <c r="P482" i="110"/>
  <c r="Z254" i="118"/>
  <c r="AB254" i="118" s="1"/>
  <c r="P303" i="118"/>
  <c r="N303" i="118" s="1"/>
  <c r="N155" i="117"/>
  <c r="L291" i="123"/>
  <c r="N291" i="123" s="1"/>
  <c r="L349" i="123"/>
  <c r="N349" i="123" s="1"/>
  <c r="P515" i="123"/>
  <c r="T545" i="96"/>
  <c r="P548" i="96"/>
  <c r="AD267" i="118"/>
  <c r="AD289" i="118" s="1"/>
  <c r="AD481" i="118"/>
  <c r="AD483" i="118" s="1"/>
  <c r="AF552" i="110"/>
  <c r="J557" i="69"/>
  <c r="J558" i="69" s="1"/>
  <c r="F558" i="69"/>
  <c r="AB406" i="118"/>
  <c r="Z438" i="118"/>
  <c r="AB438" i="118" s="1"/>
  <c r="L155" i="123"/>
  <c r="N155" i="123" s="1"/>
  <c r="P380" i="118"/>
  <c r="N380" i="118" s="1"/>
  <c r="P74" i="118"/>
  <c r="N74" i="118" s="1"/>
  <c r="AF547" i="110"/>
  <c r="L217" i="123"/>
  <c r="N217" i="123" s="1"/>
  <c r="L76" i="123"/>
  <c r="T551" i="96"/>
  <c r="P554" i="96"/>
  <c r="AD315" i="118"/>
  <c r="P480" i="96"/>
  <c r="T480" i="96" s="1"/>
  <c r="P478" i="96"/>
  <c r="T478" i="96" s="1"/>
  <c r="P475" i="96"/>
  <c r="T475" i="96" s="1"/>
  <c r="P474" i="96"/>
  <c r="T474" i="96" s="1"/>
  <c r="P479" i="96"/>
  <c r="T479" i="96" s="1"/>
  <c r="P186" i="118"/>
  <c r="P106" i="118"/>
  <c r="N106" i="118" s="1"/>
  <c r="L234" i="123"/>
  <c r="P438" i="118"/>
  <c r="N438" i="118" s="1"/>
  <c r="AD451" i="118"/>
  <c r="AD453" i="118" s="1"/>
  <c r="N395" i="117"/>
  <c r="P395" i="117" s="1"/>
  <c r="F548" i="110"/>
  <c r="N217" i="117"/>
  <c r="K167" i="122"/>
  <c r="K169" i="122" s="1"/>
  <c r="R395" i="110"/>
  <c r="P217" i="117" l="1"/>
  <c r="D566" i="123"/>
  <c r="D620" i="123" s="1"/>
  <c r="AB217" i="118"/>
  <c r="D564" i="118"/>
  <c r="D618" i="118" s="1"/>
  <c r="AD347" i="118"/>
  <c r="AD217" i="118"/>
  <c r="L564" i="117"/>
  <c r="L618" i="117" s="1"/>
  <c r="AD380" i="118"/>
  <c r="AD438" i="118"/>
  <c r="AD254" i="118"/>
  <c r="Z485" i="118"/>
  <c r="AB485" i="118" s="1"/>
  <c r="AD155" i="118"/>
  <c r="P155" i="118"/>
  <c r="N155" i="118" s="1"/>
  <c r="L485" i="123"/>
  <c r="N485" i="123" s="1"/>
  <c r="V474" i="96"/>
  <c r="V545" i="96"/>
  <c r="T548" i="96"/>
  <c r="V548" i="96" s="1"/>
  <c r="L219" i="123"/>
  <c r="N219" i="123" s="1"/>
  <c r="P485" i="118"/>
  <c r="N485" i="118" s="1"/>
  <c r="AB548" i="110"/>
  <c r="AF545" i="110"/>
  <c r="AF548" i="110" s="1"/>
  <c r="V481" i="123"/>
  <c r="V479" i="96"/>
  <c r="V551" i="96"/>
  <c r="T554" i="96"/>
  <c r="V554" i="96" s="1"/>
  <c r="P478" i="123"/>
  <c r="P476" i="96"/>
  <c r="F516" i="69"/>
  <c r="T557" i="96"/>
  <c r="P560" i="96"/>
  <c r="V475" i="96"/>
  <c r="V477" i="123"/>
  <c r="N76" i="123"/>
  <c r="L157" i="123"/>
  <c r="N157" i="123" s="1"/>
  <c r="V480" i="96"/>
  <c r="V482" i="123"/>
  <c r="J474" i="69"/>
  <c r="N234" i="123"/>
  <c r="L256" i="123"/>
  <c r="J516" i="69"/>
  <c r="V478" i="96"/>
  <c r="V480" i="123"/>
  <c r="P155" i="117"/>
  <c r="AF551" i="110"/>
  <c r="AF554" i="110" s="1"/>
  <c r="AB554" i="110"/>
  <c r="AD554" i="110" s="1"/>
  <c r="F518" i="110"/>
  <c r="N485" i="117"/>
  <c r="P485" i="117" s="1"/>
  <c r="N186" i="118"/>
  <c r="P217" i="118"/>
  <c r="N217" i="118" s="1"/>
  <c r="AB155" i="118"/>
  <c r="AD485" i="118" l="1"/>
  <c r="AD564" i="118" s="1"/>
  <c r="AD618" i="118" s="1"/>
  <c r="F520" i="123"/>
  <c r="Z564" i="118"/>
  <c r="F483" i="123"/>
  <c r="F485" i="123" s="1"/>
  <c r="R554" i="96"/>
  <c r="N564" i="117"/>
  <c r="R548" i="96"/>
  <c r="V553" i="123"/>
  <c r="T556" i="123"/>
  <c r="V556" i="123" s="1"/>
  <c r="AF513" i="110"/>
  <c r="AF514" i="110"/>
  <c r="AF557" i="110"/>
  <c r="AF560" i="110" s="1"/>
  <c r="AB560" i="110"/>
  <c r="AD560" i="110" s="1"/>
  <c r="V557" i="96"/>
  <c r="T560" i="96"/>
  <c r="V560" i="96" s="1"/>
  <c r="AD548" i="110"/>
  <c r="V547" i="123"/>
  <c r="T550" i="123"/>
  <c r="V550" i="123" s="1"/>
  <c r="P564" i="118"/>
  <c r="N564" i="118" s="1"/>
  <c r="N256" i="123"/>
  <c r="L487" i="123"/>
  <c r="L566" i="123" s="1"/>
  <c r="N566" i="123" s="1"/>
  <c r="V476" i="123"/>
  <c r="T476" i="96"/>
  <c r="AB564" i="118" l="1"/>
  <c r="Z618" i="118"/>
  <c r="AB618" i="118" s="1"/>
  <c r="P564" i="117"/>
  <c r="N618" i="117"/>
  <c r="T562" i="123"/>
  <c r="V562" i="123" s="1"/>
  <c r="V559" i="123"/>
  <c r="R560" i="96"/>
  <c r="AB518" i="110"/>
  <c r="N487" i="123"/>
  <c r="L620" i="123"/>
  <c r="N620" i="123" s="1"/>
  <c r="AF518" i="110"/>
  <c r="P618" i="118"/>
  <c r="N618" i="118" s="1"/>
  <c r="V476" i="96"/>
  <c r="P618" i="117" l="1"/>
  <c r="AD518" i="110"/>
  <c r="V478" i="123"/>
  <c r="T483" i="123" l="1"/>
  <c r="V483" i="123" s="1"/>
  <c r="T485" i="123" l="1"/>
  <c r="V485" i="123" s="1"/>
  <c r="P499" i="123" l="1"/>
  <c r="J505" i="69"/>
  <c r="P508" i="123"/>
  <c r="J504" i="69"/>
  <c r="P505" i="96"/>
  <c r="T505" i="96" s="1"/>
  <c r="P504" i="123"/>
  <c r="J495" i="69"/>
  <c r="J503" i="69"/>
  <c r="P498" i="123"/>
  <c r="J494" i="69"/>
  <c r="P507" i="123"/>
  <c r="P494" i="123"/>
  <c r="J493" i="69"/>
  <c r="J500" i="69"/>
  <c r="P507" i="96"/>
  <c r="T507" i="96" s="1"/>
  <c r="P496" i="96"/>
  <c r="T496" i="96" s="1"/>
  <c r="P492" i="96"/>
  <c r="T492" i="96" s="1"/>
  <c r="P509" i="123"/>
  <c r="P497" i="123"/>
  <c r="J490" i="69"/>
  <c r="P491" i="96"/>
  <c r="T491" i="96" s="1"/>
  <c r="P495" i="96"/>
  <c r="T495" i="96" s="1"/>
  <c r="P502" i="96"/>
  <c r="T502" i="96" s="1"/>
  <c r="P506" i="96"/>
  <c r="T506" i="96" s="1"/>
  <c r="P501" i="96"/>
  <c r="T501" i="96" s="1"/>
  <c r="P497" i="96"/>
  <c r="T497" i="96" s="1"/>
  <c r="P594" i="123"/>
  <c r="P578" i="123"/>
  <c r="P535" i="123"/>
  <c r="P451" i="123"/>
  <c r="P447" i="123"/>
  <c r="P417" i="123"/>
  <c r="P394" i="123"/>
  <c r="P367" i="123"/>
  <c r="P326" i="123"/>
  <c r="P288" i="123"/>
  <c r="P611" i="123"/>
  <c r="P599" i="123"/>
  <c r="P591" i="123"/>
  <c r="P587" i="123"/>
  <c r="P575" i="123"/>
  <c r="P542" i="123"/>
  <c r="P436" i="123"/>
  <c r="P432" i="123"/>
  <c r="P407" i="123"/>
  <c r="P403" i="123"/>
  <c r="P379" i="123"/>
  <c r="P357" i="123"/>
  <c r="P345" i="123"/>
  <c r="P341" i="123"/>
  <c r="P316" i="123"/>
  <c r="P312" i="123"/>
  <c r="P278" i="123"/>
  <c r="P608" i="123"/>
  <c r="P596" i="123"/>
  <c r="P580" i="123"/>
  <c r="P465" i="123"/>
  <c r="P426" i="123"/>
  <c r="P422" i="123"/>
  <c r="P369" i="123"/>
  <c r="P335" i="123"/>
  <c r="P331" i="123"/>
  <c r="P613" i="123"/>
  <c r="P601" i="123"/>
  <c r="P593" i="123"/>
  <c r="P577" i="123"/>
  <c r="P529" i="123"/>
  <c r="P450" i="123"/>
  <c r="P416" i="123"/>
  <c r="P412" i="123"/>
  <c r="P393" i="123"/>
  <c r="P389" i="123"/>
  <c r="P359" i="123"/>
  <c r="P610" i="123"/>
  <c r="P598" i="123"/>
  <c r="P590" i="123"/>
  <c r="P574" i="123"/>
  <c r="P536" i="123"/>
  <c r="P467" i="123"/>
  <c r="P435" i="123"/>
  <c r="P406" i="123"/>
  <c r="P378" i="123"/>
  <c r="P374" i="123"/>
  <c r="P344" i="123"/>
  <c r="P315" i="123"/>
  <c r="P277" i="123"/>
  <c r="P273" i="123"/>
  <c r="P243" i="123"/>
  <c r="P607" i="123"/>
  <c r="P595" i="123"/>
  <c r="P579" i="123"/>
  <c r="P541" i="123"/>
  <c r="P452" i="123"/>
  <c r="P425" i="123"/>
  <c r="P368" i="123"/>
  <c r="P364" i="123"/>
  <c r="P334" i="123"/>
  <c r="P300" i="123"/>
  <c r="P267" i="123"/>
  <c r="P263" i="123"/>
  <c r="P612" i="123"/>
  <c r="P600" i="123"/>
  <c r="P592" i="123"/>
  <c r="P576" i="123"/>
  <c r="P543" i="123"/>
  <c r="P437" i="123"/>
  <c r="P415" i="123"/>
  <c r="P392" i="123"/>
  <c r="P358" i="123"/>
  <c r="P355" i="123"/>
  <c r="P346" i="123"/>
  <c r="P324" i="123"/>
  <c r="P321" i="123"/>
  <c r="P283" i="123"/>
  <c r="P276" i="123"/>
  <c r="P252" i="123"/>
  <c r="P232" i="123"/>
  <c r="P213" i="123"/>
  <c r="P183" i="123"/>
  <c r="P169" i="123"/>
  <c r="P149" i="123"/>
  <c r="P135" i="123"/>
  <c r="P102" i="123"/>
  <c r="P88" i="123"/>
  <c r="P52" i="123"/>
  <c r="P22" i="123"/>
  <c r="P609" i="123"/>
  <c r="P581" i="123"/>
  <c r="P336" i="123"/>
  <c r="P268" i="123"/>
  <c r="P196" i="123"/>
  <c r="P177" i="123"/>
  <c r="P166" i="123"/>
  <c r="P143" i="123"/>
  <c r="P129" i="123"/>
  <c r="P115" i="123"/>
  <c r="P96" i="123"/>
  <c r="P63" i="123"/>
  <c r="P30" i="123"/>
  <c r="P530" i="123"/>
  <c r="P462" i="123"/>
  <c r="P287" i="123"/>
  <c r="P241" i="123"/>
  <c r="P204" i="123"/>
  <c r="P185" i="123"/>
  <c r="P174" i="123"/>
  <c r="P151" i="123"/>
  <c r="P126" i="123"/>
  <c r="P104" i="123"/>
  <c r="P90" i="123"/>
  <c r="P71" i="123"/>
  <c r="P38" i="123"/>
  <c r="P24" i="123"/>
  <c r="P597" i="123"/>
  <c r="P573" i="123"/>
  <c r="P427" i="123"/>
  <c r="P377" i="123"/>
  <c r="P325" i="123"/>
  <c r="P251" i="123"/>
  <c r="P231" i="123"/>
  <c r="P212" i="123"/>
  <c r="P198" i="123"/>
  <c r="P182" i="123"/>
  <c r="P168" i="123"/>
  <c r="P134" i="123"/>
  <c r="P117" i="123"/>
  <c r="P87" i="123"/>
  <c r="P65" i="123"/>
  <c r="P51" i="123"/>
  <c r="P32" i="123"/>
  <c r="P21" i="123"/>
  <c r="P302" i="123"/>
  <c r="P297" i="123"/>
  <c r="P286" i="123"/>
  <c r="P206" i="123"/>
  <c r="P195" i="123"/>
  <c r="P176" i="123"/>
  <c r="P142" i="123"/>
  <c r="P128" i="123"/>
  <c r="P95" i="123"/>
  <c r="P73" i="123"/>
  <c r="P62" i="123"/>
  <c r="P40" i="123"/>
  <c r="P29" i="123"/>
  <c r="P233" i="123"/>
  <c r="P214" i="123"/>
  <c r="P203" i="123"/>
  <c r="P184" i="123"/>
  <c r="P150" i="123"/>
  <c r="P136" i="123"/>
  <c r="P103" i="123"/>
  <c r="P89" i="123"/>
  <c r="P70" i="123"/>
  <c r="P53" i="123"/>
  <c r="P37" i="123"/>
  <c r="P23" i="123"/>
  <c r="P466" i="123"/>
  <c r="P301" i="123"/>
  <c r="P266" i="123"/>
  <c r="P253" i="123"/>
  <c r="P211" i="123"/>
  <c r="P197" i="123"/>
  <c r="P167" i="123"/>
  <c r="P144" i="123"/>
  <c r="P116" i="123"/>
  <c r="P97" i="123"/>
  <c r="P64" i="123"/>
  <c r="P50" i="123"/>
  <c r="P31" i="123"/>
  <c r="P228" i="123"/>
  <c r="P248" i="123"/>
  <c r="P238" i="123"/>
  <c r="P141" i="123"/>
  <c r="P72" i="123"/>
  <c r="P205" i="123"/>
  <c r="P127" i="123"/>
  <c r="P242" i="123"/>
  <c r="P105" i="123"/>
  <c r="P39" i="123"/>
  <c r="P152" i="123"/>
  <c r="P175" i="123"/>
  <c r="G159" i="122"/>
  <c r="G149" i="122"/>
  <c r="G115" i="122"/>
  <c r="G202" i="122"/>
  <c r="G58" i="122"/>
  <c r="J448" i="69"/>
  <c r="J402" i="69"/>
  <c r="J477" i="69"/>
  <c r="J472" i="69"/>
  <c r="J476" i="69"/>
  <c r="J478" i="69"/>
  <c r="J473" i="69"/>
  <c r="P517" i="96"/>
  <c r="T517" i="96" s="1"/>
  <c r="P516" i="96"/>
  <c r="T516" i="96" s="1"/>
  <c r="P515" i="96"/>
  <c r="T515" i="96" s="1"/>
  <c r="P512" i="96"/>
  <c r="T512" i="96" s="1"/>
  <c r="K21" i="122" l="1"/>
  <c r="K20" i="122"/>
  <c r="F613" i="110"/>
  <c r="G49" i="122"/>
  <c r="G86" i="122"/>
  <c r="G29" i="122"/>
  <c r="G191" i="122"/>
  <c r="G105" i="122"/>
  <c r="K91" i="122"/>
  <c r="K92" i="122"/>
  <c r="G139" i="122"/>
  <c r="K177" i="122"/>
  <c r="K178" i="122"/>
  <c r="K182" i="122"/>
  <c r="K183" i="122"/>
  <c r="V506" i="96"/>
  <c r="V508" i="123"/>
  <c r="J499" i="69"/>
  <c r="J489" i="69"/>
  <c r="P503" i="123"/>
  <c r="V505" i="96"/>
  <c r="V507" i="123"/>
  <c r="V502" i="96"/>
  <c r="V492" i="96"/>
  <c r="V494" i="123"/>
  <c r="V497" i="96"/>
  <c r="V499" i="123"/>
  <c r="V496" i="96"/>
  <c r="V498" i="123"/>
  <c r="P493" i="123"/>
  <c r="V495" i="96"/>
  <c r="V497" i="123"/>
  <c r="V507" i="96"/>
  <c r="V509" i="123"/>
  <c r="V501" i="96"/>
  <c r="V491" i="96"/>
  <c r="V517" i="96"/>
  <c r="V519" i="123"/>
  <c r="V512" i="96"/>
  <c r="V514" i="123"/>
  <c r="V515" i="96"/>
  <c r="V517" i="123"/>
  <c r="V516" i="96"/>
  <c r="V518" i="123"/>
  <c r="K112" i="122"/>
  <c r="K111" i="122"/>
  <c r="P262" i="123"/>
  <c r="F145" i="123"/>
  <c r="P140" i="123"/>
  <c r="P247" i="123"/>
  <c r="F83" i="123"/>
  <c r="P82" i="123"/>
  <c r="F215" i="123"/>
  <c r="P210" i="123"/>
  <c r="F74" i="123"/>
  <c r="P69" i="123"/>
  <c r="P202" i="123"/>
  <c r="F207" i="123"/>
  <c r="P320" i="123"/>
  <c r="P446" i="123"/>
  <c r="P572" i="123"/>
  <c r="F583" i="123"/>
  <c r="P540" i="123"/>
  <c r="F544" i="123"/>
  <c r="K136" i="122"/>
  <c r="K135" i="122"/>
  <c r="K121" i="122"/>
  <c r="K120" i="122"/>
  <c r="K46" i="122"/>
  <c r="K45" i="122"/>
  <c r="F33" i="123"/>
  <c r="P28" i="123"/>
  <c r="P194" i="123"/>
  <c r="F199" i="123"/>
  <c r="P373" i="123"/>
  <c r="P114" i="123"/>
  <c r="F118" i="123"/>
  <c r="P101" i="123"/>
  <c r="F106" i="123"/>
  <c r="P282" i="123"/>
  <c r="P296" i="123"/>
  <c r="P311" i="123"/>
  <c r="P431" i="123"/>
  <c r="P354" i="123"/>
  <c r="P363" i="123"/>
  <c r="K36" i="122"/>
  <c r="K35" i="122"/>
  <c r="K146" i="122"/>
  <c r="K145" i="122"/>
  <c r="K77" i="122"/>
  <c r="K76" i="122"/>
  <c r="F98" i="123"/>
  <c r="P94" i="123"/>
  <c r="P61" i="123"/>
  <c r="F66" i="123"/>
  <c r="P133" i="123"/>
  <c r="F137" i="123"/>
  <c r="P272" i="123"/>
  <c r="P606" i="123"/>
  <c r="F615" i="123"/>
  <c r="K64" i="122"/>
  <c r="K65" i="122"/>
  <c r="P20" i="123"/>
  <c r="F25" i="123"/>
  <c r="F130" i="123"/>
  <c r="P125" i="123"/>
  <c r="F58" i="123"/>
  <c r="P57" i="123"/>
  <c r="F122" i="123"/>
  <c r="P121" i="123"/>
  <c r="P330" i="123"/>
  <c r="P340" i="123"/>
  <c r="K26" i="122"/>
  <c r="K25" i="122"/>
  <c r="K41" i="122"/>
  <c r="K40" i="122"/>
  <c r="K96" i="122"/>
  <c r="K97" i="122"/>
  <c r="P165" i="123"/>
  <c r="F170" i="123"/>
  <c r="P148" i="123"/>
  <c r="F153" i="123"/>
  <c r="P534" i="123"/>
  <c r="F537" i="123"/>
  <c r="K54" i="122"/>
  <c r="K55" i="122"/>
  <c r="K70" i="122"/>
  <c r="K71" i="122"/>
  <c r="K156" i="122"/>
  <c r="K155" i="122"/>
  <c r="P528" i="123"/>
  <c r="F531" i="123"/>
  <c r="F186" i="123"/>
  <c r="P181" i="123"/>
  <c r="P227" i="123"/>
  <c r="P388" i="123"/>
  <c r="K83" i="122"/>
  <c r="K82" i="122"/>
  <c r="K101" i="122"/>
  <c r="K102" i="122"/>
  <c r="P173" i="123"/>
  <c r="F178" i="123"/>
  <c r="P237" i="123"/>
  <c r="P49" i="123"/>
  <c r="F54" i="123"/>
  <c r="F41" i="123"/>
  <c r="P36" i="123"/>
  <c r="P461" i="123"/>
  <c r="K199" i="122"/>
  <c r="J585" i="69" s="1"/>
  <c r="K198" i="122"/>
  <c r="K126" i="122"/>
  <c r="K125" i="122"/>
  <c r="K131" i="122"/>
  <c r="K130" i="122"/>
  <c r="P86" i="123"/>
  <c r="F91" i="123"/>
  <c r="P411" i="123"/>
  <c r="P421" i="123"/>
  <c r="P402" i="123"/>
  <c r="P586" i="123"/>
  <c r="P404" i="96"/>
  <c r="T404" i="96" s="1"/>
  <c r="P514" i="96"/>
  <c r="T514" i="96" s="1"/>
  <c r="P511" i="96"/>
  <c r="T511" i="96" s="1"/>
  <c r="AF476" i="110"/>
  <c r="AF479" i="110"/>
  <c r="AF481" i="110"/>
  <c r="J479" i="69"/>
  <c r="J481" i="69" s="1"/>
  <c r="F479" i="69"/>
  <c r="F481" i="69" s="1"/>
  <c r="AF480" i="110"/>
  <c r="F542" i="110"/>
  <c r="F185" i="110"/>
  <c r="F24" i="110"/>
  <c r="F40" i="110"/>
  <c r="F121" i="110"/>
  <c r="F136" i="110"/>
  <c r="F206" i="110"/>
  <c r="F198" i="110"/>
  <c r="F535" i="110"/>
  <c r="F529" i="110"/>
  <c r="F90" i="110"/>
  <c r="F152" i="110"/>
  <c r="F581" i="110"/>
  <c r="F57" i="110"/>
  <c r="F169" i="110"/>
  <c r="F177" i="110"/>
  <c r="F144" i="110"/>
  <c r="F73" i="110"/>
  <c r="F65" i="110"/>
  <c r="F129" i="110"/>
  <c r="F32" i="110"/>
  <c r="F214" i="110"/>
  <c r="F53" i="110"/>
  <c r="F97" i="110"/>
  <c r="F105" i="110"/>
  <c r="F82" i="110"/>
  <c r="F117" i="110"/>
  <c r="J584" i="69" l="1"/>
  <c r="J502" i="69"/>
  <c r="J501" i="69"/>
  <c r="J491" i="69"/>
  <c r="P586" i="96"/>
  <c r="P587" i="96"/>
  <c r="T587" i="96" s="1"/>
  <c r="P493" i="96"/>
  <c r="AF498" i="110"/>
  <c r="AF405" i="110"/>
  <c r="AF502" i="110"/>
  <c r="AF503" i="110"/>
  <c r="AF507" i="110"/>
  <c r="AF493" i="110"/>
  <c r="AF506" i="110"/>
  <c r="AF497" i="110"/>
  <c r="AF496" i="110"/>
  <c r="AF508" i="110"/>
  <c r="P589" i="123"/>
  <c r="P588" i="123"/>
  <c r="P506" i="123"/>
  <c r="P504" i="96"/>
  <c r="T504" i="96" s="1"/>
  <c r="P496" i="123"/>
  <c r="P494" i="96"/>
  <c r="T494" i="96" s="1"/>
  <c r="V494" i="96" s="1"/>
  <c r="P463" i="123"/>
  <c r="P464" i="123"/>
  <c r="P448" i="123"/>
  <c r="P449" i="123"/>
  <c r="P434" i="123"/>
  <c r="P423" i="123"/>
  <c r="P424" i="123"/>
  <c r="P413" i="123"/>
  <c r="P414" i="123"/>
  <c r="P404" i="123"/>
  <c r="P405" i="123"/>
  <c r="P390" i="123"/>
  <c r="P391" i="123"/>
  <c r="P376" i="123"/>
  <c r="P375" i="123"/>
  <c r="P366" i="123"/>
  <c r="P365" i="123"/>
  <c r="P356" i="123"/>
  <c r="P343" i="123"/>
  <c r="P342" i="123"/>
  <c r="P332" i="123"/>
  <c r="P333" i="123"/>
  <c r="P323" i="123"/>
  <c r="P322" i="123"/>
  <c r="P314" i="123"/>
  <c r="P313" i="123"/>
  <c r="P299" i="123"/>
  <c r="P298" i="123"/>
  <c r="P284" i="123"/>
  <c r="P285" i="123"/>
  <c r="P274" i="123"/>
  <c r="P275" i="123"/>
  <c r="P264" i="123"/>
  <c r="P265" i="123"/>
  <c r="P249" i="123"/>
  <c r="P250" i="123"/>
  <c r="P239" i="123"/>
  <c r="P230" i="123"/>
  <c r="P229" i="123"/>
  <c r="G171" i="122"/>
  <c r="K93" i="122"/>
  <c r="F564" i="123"/>
  <c r="V504" i="123"/>
  <c r="V406" i="123"/>
  <c r="K184" i="122"/>
  <c r="K179" i="122"/>
  <c r="V503" i="123"/>
  <c r="V493" i="123"/>
  <c r="V514" i="96"/>
  <c r="V516" i="123"/>
  <c r="V404" i="96"/>
  <c r="K78" i="122"/>
  <c r="K47" i="122"/>
  <c r="K56" i="122"/>
  <c r="K22" i="122"/>
  <c r="K113" i="122"/>
  <c r="K115" i="122" s="1"/>
  <c r="K103" i="122"/>
  <c r="K98" i="122"/>
  <c r="K42" i="122"/>
  <c r="K132" i="122"/>
  <c r="K72" i="122"/>
  <c r="K27" i="122"/>
  <c r="K66" i="122"/>
  <c r="F108" i="123"/>
  <c r="K37" i="122"/>
  <c r="F155" i="123"/>
  <c r="F76" i="123"/>
  <c r="F188" i="123"/>
  <c r="F43" i="123"/>
  <c r="K122" i="122"/>
  <c r="K84" i="122"/>
  <c r="K127" i="122"/>
  <c r="F217" i="123"/>
  <c r="K137" i="122"/>
  <c r="K17" i="122"/>
  <c r="K200" i="122"/>
  <c r="K202" i="122" s="1"/>
  <c r="K157" i="122"/>
  <c r="K159" i="122" s="1"/>
  <c r="K147" i="122"/>
  <c r="K149" i="122" s="1"/>
  <c r="V511" i="96"/>
  <c r="P513" i="96"/>
  <c r="F562" i="110"/>
  <c r="N481" i="96"/>
  <c r="AF475" i="110"/>
  <c r="F482" i="110"/>
  <c r="AF477" i="110"/>
  <c r="F75" i="110"/>
  <c r="F154" i="110"/>
  <c r="F107" i="110"/>
  <c r="F216" i="110"/>
  <c r="F187" i="110"/>
  <c r="F42" i="110"/>
  <c r="G193" i="122" l="1"/>
  <c r="G204" i="122" s="1"/>
  <c r="AF478" i="110"/>
  <c r="F601" i="110"/>
  <c r="J492" i="69"/>
  <c r="F506" i="69"/>
  <c r="J506" i="69"/>
  <c r="F496" i="69"/>
  <c r="F464" i="69"/>
  <c r="F466" i="69" s="1"/>
  <c r="F404" i="69"/>
  <c r="F313" i="69"/>
  <c r="F274" i="69"/>
  <c r="F603" i="123"/>
  <c r="AF492" i="110"/>
  <c r="F360" i="123"/>
  <c r="F418" i="123"/>
  <c r="N498" i="96"/>
  <c r="P433" i="123"/>
  <c r="K191" i="122"/>
  <c r="V496" i="123"/>
  <c r="F337" i="123"/>
  <c r="V513" i="123"/>
  <c r="V504" i="96"/>
  <c r="P503" i="96"/>
  <c r="T503" i="96" s="1"/>
  <c r="P495" i="123"/>
  <c r="P505" i="123"/>
  <c r="K58" i="122"/>
  <c r="T493" i="96"/>
  <c r="P498" i="96"/>
  <c r="V587" i="96"/>
  <c r="K29" i="122"/>
  <c r="K49" i="122"/>
  <c r="K139" i="122"/>
  <c r="K86" i="122"/>
  <c r="K105" i="122"/>
  <c r="F157" i="123"/>
  <c r="F219" i="123"/>
  <c r="F484" i="110"/>
  <c r="T586" i="96"/>
  <c r="AF586" i="110"/>
  <c r="T513" i="96"/>
  <c r="P518" i="96"/>
  <c r="N483" i="96"/>
  <c r="P481" i="96"/>
  <c r="F156" i="110"/>
  <c r="F218" i="110"/>
  <c r="F615" i="110" l="1"/>
  <c r="AF587" i="110"/>
  <c r="J496" i="69"/>
  <c r="F395" i="123"/>
  <c r="F397" i="123" s="1"/>
  <c r="F468" i="123"/>
  <c r="F470" i="123" s="1"/>
  <c r="F380" i="123"/>
  <c r="F370" i="123"/>
  <c r="F438" i="123"/>
  <c r="F244" i="123"/>
  <c r="F303" i="123"/>
  <c r="F317" i="123"/>
  <c r="F254" i="123"/>
  <c r="F269" i="123"/>
  <c r="F408" i="123"/>
  <c r="F234" i="123"/>
  <c r="P508" i="96"/>
  <c r="F453" i="123"/>
  <c r="F455" i="123" s="1"/>
  <c r="F428" i="123"/>
  <c r="F289" i="123"/>
  <c r="F279" i="123"/>
  <c r="F347" i="123"/>
  <c r="F327" i="123"/>
  <c r="V589" i="123"/>
  <c r="N508" i="96"/>
  <c r="F617" i="123"/>
  <c r="F510" i="123"/>
  <c r="F500" i="123"/>
  <c r="V503" i="96"/>
  <c r="V493" i="96"/>
  <c r="K171" i="122"/>
  <c r="K193" i="122" s="1"/>
  <c r="K204" i="122" s="1"/>
  <c r="V586" i="96"/>
  <c r="V513" i="96"/>
  <c r="AF482" i="110"/>
  <c r="AF484" i="110" s="1"/>
  <c r="P483" i="96"/>
  <c r="AB482" i="110"/>
  <c r="AD482" i="110" l="1"/>
  <c r="F382" i="123"/>
  <c r="F256" i="123"/>
  <c r="F440" i="123"/>
  <c r="F305" i="123"/>
  <c r="F349" i="123"/>
  <c r="F291" i="123"/>
  <c r="T520" i="123"/>
  <c r="V588" i="123"/>
  <c r="F522" i="123"/>
  <c r="T508" i="96"/>
  <c r="T498" i="96"/>
  <c r="V505" i="123"/>
  <c r="T510" i="123"/>
  <c r="V510" i="123" s="1"/>
  <c r="V495" i="123"/>
  <c r="V515" i="123"/>
  <c r="T518" i="96"/>
  <c r="T481" i="96"/>
  <c r="AB484" i="110"/>
  <c r="AD484" i="110" l="1"/>
  <c r="F487" i="123"/>
  <c r="F566" i="123" s="1"/>
  <c r="T500" i="123"/>
  <c r="V500" i="123" s="1"/>
  <c r="V506" i="123"/>
  <c r="V518" i="96"/>
  <c r="V498" i="96"/>
  <c r="V508" i="96"/>
  <c r="V520" i="123"/>
  <c r="P522" i="123"/>
  <c r="R508" i="96"/>
  <c r="R498" i="96"/>
  <c r="R518" i="96"/>
  <c r="V481" i="96"/>
  <c r="R481" i="96"/>
  <c r="T483" i="96"/>
  <c r="T522" i="123" l="1"/>
  <c r="V522" i="123" s="1"/>
  <c r="F620" i="123"/>
  <c r="V483" i="96"/>
  <c r="R483" i="96"/>
  <c r="N23" i="96" l="1"/>
  <c r="N31" i="96" l="1"/>
  <c r="F20" i="69" l="1"/>
  <c r="N39" i="96" l="1"/>
  <c r="N41" i="96" l="1"/>
  <c r="D520" i="110" l="1"/>
  <c r="F28" i="69"/>
  <c r="R520" i="110" l="1"/>
  <c r="P520" i="110" s="1"/>
  <c r="F302" i="110" l="1"/>
  <c r="F304" i="110" s="1"/>
  <c r="N315" i="96" l="1"/>
  <c r="F278" i="110"/>
  <c r="F346" i="110"/>
  <c r="F369" i="110"/>
  <c r="N56" i="96"/>
  <c r="F417" i="110" l="1"/>
  <c r="F427" i="110"/>
  <c r="F379" i="110"/>
  <c r="N466" i="96"/>
  <c r="F253" i="110"/>
  <c r="F359" i="110"/>
  <c r="F336" i="110"/>
  <c r="F326" i="110"/>
  <c r="F316" i="110"/>
  <c r="F394" i="110"/>
  <c r="F396" i="110" s="1"/>
  <c r="F437" i="110"/>
  <c r="F243" i="110"/>
  <c r="F233" i="110"/>
  <c r="F467" i="110"/>
  <c r="F469" i="110" s="1"/>
  <c r="F452" i="110"/>
  <c r="F454" i="110" s="1"/>
  <c r="F288" i="110"/>
  <c r="F36" i="69"/>
  <c r="AF505" i="110" l="1"/>
  <c r="AF495" i="110"/>
  <c r="N468" i="96"/>
  <c r="F348" i="110"/>
  <c r="F381" i="110"/>
  <c r="F499" i="110"/>
  <c r="F268" i="110"/>
  <c r="F290" i="110" s="1"/>
  <c r="F407" i="110"/>
  <c r="F439" i="110" s="1"/>
  <c r="F255" i="110"/>
  <c r="F38" i="69"/>
  <c r="F520" i="110" l="1"/>
  <c r="AF504" i="110"/>
  <c r="AF494" i="110"/>
  <c r="F486" i="110"/>
  <c r="N52" i="96"/>
  <c r="F564" i="110" l="1"/>
  <c r="F618" i="110" s="1"/>
  <c r="AB499" i="110" l="1"/>
  <c r="AF499" i="110"/>
  <c r="F49" i="69"/>
  <c r="AB520" i="110" l="1"/>
  <c r="AF520" i="110"/>
  <c r="AD499" i="110"/>
  <c r="N64" i="96"/>
  <c r="AD520" i="110" l="1"/>
  <c r="N72" i="96" l="1"/>
  <c r="N74" i="96" l="1"/>
  <c r="F61" i="69" l="1"/>
  <c r="F69" i="69" l="1"/>
  <c r="R611" i="110" l="1"/>
  <c r="J444" i="69"/>
  <c r="H449" i="69"/>
  <c r="H451" i="69" s="1"/>
  <c r="R598" i="110"/>
  <c r="R330" i="110"/>
  <c r="R390" i="110"/>
  <c r="D40" i="110"/>
  <c r="R35" i="110"/>
  <c r="AF35" i="110" s="1"/>
  <c r="R31" i="110"/>
  <c r="R283" i="110"/>
  <c r="R539" i="110"/>
  <c r="R366" i="110"/>
  <c r="R239" i="110"/>
  <c r="R149" i="110"/>
  <c r="D449" i="69"/>
  <c r="D451" i="69" s="1"/>
  <c r="R61" i="110"/>
  <c r="R251" i="110"/>
  <c r="R312" i="110"/>
  <c r="R436" i="110"/>
  <c r="R461" i="110"/>
  <c r="R204" i="110"/>
  <c r="R143" i="110"/>
  <c r="R466" i="110"/>
  <c r="R181" i="110"/>
  <c r="R373" i="110"/>
  <c r="J461" i="69"/>
  <c r="R295" i="110"/>
  <c r="R313" i="110"/>
  <c r="R19" i="110"/>
  <c r="D24" i="110"/>
  <c r="R324" i="110"/>
  <c r="R310" i="110"/>
  <c r="R263" i="110"/>
  <c r="P461" i="96"/>
  <c r="T461" i="96" s="1"/>
  <c r="V461" i="96" s="1"/>
  <c r="R183" i="110"/>
  <c r="R527" i="110"/>
  <c r="R128" i="110"/>
  <c r="R205" i="110"/>
  <c r="R30" i="110"/>
  <c r="P462" i="96"/>
  <c r="T462" i="96" s="1"/>
  <c r="R584" i="110"/>
  <c r="D601" i="110"/>
  <c r="R21" i="110"/>
  <c r="R56" i="110"/>
  <c r="R57" i="110" s="1"/>
  <c r="D57" i="110"/>
  <c r="R589" i="110"/>
  <c r="R72" i="110"/>
  <c r="R126" i="110"/>
  <c r="R134" i="110"/>
  <c r="R275" i="110"/>
  <c r="R333" i="110"/>
  <c r="R301" i="110"/>
  <c r="R599" i="110"/>
  <c r="R412" i="110"/>
  <c r="AF412" i="110" s="1"/>
  <c r="R227" i="110"/>
  <c r="R297" i="110"/>
  <c r="D302" i="110"/>
  <c r="D304" i="110" s="1"/>
  <c r="R579" i="110"/>
  <c r="R210" i="110"/>
  <c r="R194" i="110"/>
  <c r="R465" i="110"/>
  <c r="R62" i="110"/>
  <c r="R358" i="110"/>
  <c r="R246" i="110"/>
  <c r="R315" i="110"/>
  <c r="R434" i="110"/>
  <c r="R71" i="110"/>
  <c r="D206" i="110"/>
  <c r="R201" i="110"/>
  <c r="R446" i="110"/>
  <c r="R262" i="110"/>
  <c r="R52" i="110"/>
  <c r="R249" i="110"/>
  <c r="R69" i="110"/>
  <c r="R374" i="110"/>
  <c r="R573" i="110"/>
  <c r="D464" i="69"/>
  <c r="D466" i="69" s="1"/>
  <c r="R321" i="110"/>
  <c r="R423" i="110"/>
  <c r="R142" i="110"/>
  <c r="R576" i="110"/>
  <c r="R104" i="110"/>
  <c r="R51" i="110"/>
  <c r="R426" i="110"/>
  <c r="R93" i="110"/>
  <c r="D97" i="110"/>
  <c r="R96" i="110"/>
  <c r="R209" i="110"/>
  <c r="D214" i="110"/>
  <c r="R411" i="110"/>
  <c r="R127" i="110"/>
  <c r="R102" i="110"/>
  <c r="R176" i="110"/>
  <c r="R212" i="110"/>
  <c r="R195" i="110"/>
  <c r="R447" i="110"/>
  <c r="D452" i="110"/>
  <c r="D454" i="110" s="1"/>
  <c r="R86" i="110"/>
  <c r="L466" i="96"/>
  <c r="L468" i="96" s="1"/>
  <c r="R267" i="110"/>
  <c r="R173" i="110"/>
  <c r="R70" i="110"/>
  <c r="R377" i="110"/>
  <c r="D467" i="110"/>
  <c r="D469" i="110" s="1"/>
  <c r="R462" i="110"/>
  <c r="R184" i="110"/>
  <c r="R37" i="110"/>
  <c r="R182" i="110"/>
  <c r="R237" i="110"/>
  <c r="D53" i="69"/>
  <c r="D535" i="110"/>
  <c r="R532" i="110"/>
  <c r="R355" i="110"/>
  <c r="R168" i="110"/>
  <c r="R196" i="110"/>
  <c r="J460" i="69"/>
  <c r="R232" i="110"/>
  <c r="R354" i="110"/>
  <c r="R578" i="110"/>
  <c r="R334" i="110"/>
  <c r="R464" i="110"/>
  <c r="P460" i="96"/>
  <c r="T460" i="96" s="1"/>
  <c r="R271" i="110"/>
  <c r="R114" i="110"/>
  <c r="D152" i="110"/>
  <c r="R147" i="110"/>
  <c r="R571" i="110"/>
  <c r="D177" i="110"/>
  <c r="R172" i="110"/>
  <c r="J462" i="69"/>
  <c r="R533" i="110"/>
  <c r="R363" i="110"/>
  <c r="R432" i="110"/>
  <c r="R135" i="110"/>
  <c r="P401" i="96"/>
  <c r="T401" i="96" s="1"/>
  <c r="R329" i="110"/>
  <c r="R404" i="110"/>
  <c r="R284" i="110"/>
  <c r="R540" i="110"/>
  <c r="D73" i="110"/>
  <c r="R68" i="110"/>
  <c r="R213" i="110"/>
  <c r="R49" i="110"/>
  <c r="D542" i="110"/>
  <c r="R538" i="110"/>
  <c r="P465" i="96"/>
  <c r="T465" i="96" s="1"/>
  <c r="V465" i="96" s="1"/>
  <c r="R594" i="110"/>
  <c r="R332" i="110"/>
  <c r="R415" i="110"/>
  <c r="R595" i="110"/>
  <c r="R94" i="110"/>
  <c r="R261" i="110"/>
  <c r="R314" i="110"/>
  <c r="D144" i="110"/>
  <c r="R139" i="110"/>
  <c r="R413" i="110"/>
  <c r="R85" i="110"/>
  <c r="D90" i="110"/>
  <c r="R403" i="110"/>
  <c r="R231" i="110"/>
  <c r="R534" i="110"/>
  <c r="R311" i="110"/>
  <c r="R435" i="110"/>
  <c r="R368" i="110"/>
  <c r="R120" i="110"/>
  <c r="R121" i="110" s="1"/>
  <c r="D121" i="110"/>
  <c r="R50" i="110"/>
  <c r="R248" i="110"/>
  <c r="R393" i="110"/>
  <c r="P459" i="96"/>
  <c r="T459" i="96" s="1"/>
  <c r="V461" i="123" s="1"/>
  <c r="R296" i="110"/>
  <c r="P540" i="96"/>
  <c r="T540" i="96" s="1"/>
  <c r="R364" i="110"/>
  <c r="R28" i="110"/>
  <c r="R592" i="110"/>
  <c r="R388" i="110"/>
  <c r="R343" i="110"/>
  <c r="R421" i="110"/>
  <c r="R252" i="110"/>
  <c r="R463" i="110"/>
  <c r="R228" i="110"/>
  <c r="R591" i="110"/>
  <c r="R420" i="110"/>
  <c r="R410" i="110"/>
  <c r="J399" i="69"/>
  <c r="R362" i="110"/>
  <c r="R372" i="110"/>
  <c r="R541" i="110"/>
  <c r="R48" i="110"/>
  <c r="D53" i="110"/>
  <c r="R64" i="110"/>
  <c r="R431" i="110"/>
  <c r="R23" i="110"/>
  <c r="R460" i="110"/>
  <c r="R151" i="110"/>
  <c r="R574" i="110"/>
  <c r="R22" i="110"/>
  <c r="R175" i="110"/>
  <c r="R593" i="110"/>
  <c r="R356" i="110"/>
  <c r="J445" i="69"/>
  <c r="R266" i="110"/>
  <c r="R402" i="110"/>
  <c r="R273" i="110"/>
  <c r="R124" i="110"/>
  <c r="D129" i="110"/>
  <c r="R430" i="110"/>
  <c r="R276" i="110"/>
  <c r="R226" i="110"/>
  <c r="R414" i="110"/>
  <c r="R597" i="110"/>
  <c r="R101" i="110"/>
  <c r="R367" i="110"/>
  <c r="R287" i="110"/>
  <c r="R299" i="110"/>
  <c r="R449" i="110"/>
  <c r="R331" i="110"/>
  <c r="R272" i="110"/>
  <c r="R274" i="110"/>
  <c r="R174" i="110"/>
  <c r="R572" i="110"/>
  <c r="D82" i="110"/>
  <c r="R81" i="110"/>
  <c r="R82" i="110" s="1"/>
  <c r="R250" i="110"/>
  <c r="R375" i="110"/>
  <c r="R197" i="110"/>
  <c r="R344" i="110"/>
  <c r="R342" i="110"/>
  <c r="D32" i="110"/>
  <c r="R27" i="110"/>
  <c r="R211" i="110"/>
  <c r="R392" i="110"/>
  <c r="R416" i="110"/>
  <c r="R282" i="110"/>
  <c r="R166" i="110"/>
  <c r="R20" i="110"/>
  <c r="R141" i="110"/>
  <c r="R588" i="110"/>
  <c r="R323" i="110"/>
  <c r="R335" i="110"/>
  <c r="R39" i="110"/>
  <c r="R376" i="110"/>
  <c r="R88" i="110"/>
  <c r="R577" i="110"/>
  <c r="R36" i="110"/>
  <c r="R100" i="110"/>
  <c r="D105" i="110"/>
  <c r="R570" i="110"/>
  <c r="D581" i="110"/>
  <c r="R165" i="110"/>
  <c r="R445" i="110"/>
  <c r="R87" i="110"/>
  <c r="R281" i="110"/>
  <c r="J458" i="69"/>
  <c r="R180" i="110"/>
  <c r="D185" i="110"/>
  <c r="P463" i="96"/>
  <c r="T463" i="96" s="1"/>
  <c r="R357" i="110"/>
  <c r="L56" i="96"/>
  <c r="P55" i="96"/>
  <c r="R236" i="110"/>
  <c r="R202" i="110"/>
  <c r="R300" i="110"/>
  <c r="R325" i="110"/>
  <c r="R604" i="110"/>
  <c r="D613" i="110"/>
  <c r="R391" i="110"/>
  <c r="R322" i="110"/>
  <c r="R425" i="110"/>
  <c r="R378" i="110"/>
  <c r="D136" i="110"/>
  <c r="R132" i="110"/>
  <c r="R298" i="110"/>
  <c r="R242" i="110"/>
  <c r="R140" i="110"/>
  <c r="R133" i="110"/>
  <c r="R115" i="110"/>
  <c r="H53" i="69"/>
  <c r="J52" i="69"/>
  <c r="R448" i="110"/>
  <c r="R241" i="110"/>
  <c r="J457" i="69"/>
  <c r="R277" i="110"/>
  <c r="R150" i="110"/>
  <c r="R341" i="110"/>
  <c r="R387" i="110"/>
  <c r="R353" i="110"/>
  <c r="R596" i="110"/>
  <c r="R89" i="110"/>
  <c r="R610" i="110"/>
  <c r="R319" i="110"/>
  <c r="R389" i="110"/>
  <c r="P464" i="96"/>
  <c r="T464" i="96" s="1"/>
  <c r="V464" i="96" s="1"/>
  <c r="R451" i="110"/>
  <c r="R164" i="110"/>
  <c r="D169" i="110"/>
  <c r="R365" i="110"/>
  <c r="R575" i="110"/>
  <c r="R29" i="110"/>
  <c r="R116" i="110"/>
  <c r="R148" i="110"/>
  <c r="R238" i="110"/>
  <c r="J538" i="69"/>
  <c r="D529" i="110"/>
  <c r="R526" i="110"/>
  <c r="R63" i="110"/>
  <c r="R607" i="110"/>
  <c r="R95" i="110"/>
  <c r="R433" i="110"/>
  <c r="R193" i="110"/>
  <c r="D198" i="110"/>
  <c r="R585" i="110"/>
  <c r="R608" i="110"/>
  <c r="R167" i="110"/>
  <c r="R230" i="110"/>
  <c r="R285" i="110"/>
  <c r="R605" i="110"/>
  <c r="R229" i="110"/>
  <c r="R113" i="110"/>
  <c r="D117" i="110"/>
  <c r="R286" i="110"/>
  <c r="R450" i="110"/>
  <c r="R401" i="110"/>
  <c r="R345" i="110"/>
  <c r="R340" i="110"/>
  <c r="R528" i="110"/>
  <c r="R125" i="110"/>
  <c r="R339" i="110"/>
  <c r="R422" i="110"/>
  <c r="R609" i="110"/>
  <c r="R320" i="110"/>
  <c r="R103" i="110"/>
  <c r="L451" i="96"/>
  <c r="L453" i="96" s="1"/>
  <c r="R424" i="110"/>
  <c r="R203" i="110"/>
  <c r="R606" i="110"/>
  <c r="R240" i="110"/>
  <c r="R60" i="110"/>
  <c r="D65" i="110"/>
  <c r="R264" i="110"/>
  <c r="R38" i="110"/>
  <c r="J459" i="69"/>
  <c r="H464" i="69"/>
  <c r="H466" i="69" s="1"/>
  <c r="R590" i="110"/>
  <c r="R265" i="110"/>
  <c r="R406" i="110"/>
  <c r="R247" i="110"/>
  <c r="J463" i="69"/>
  <c r="V467" i="123"/>
  <c r="AF451" i="110" l="1"/>
  <c r="AF172" i="110"/>
  <c r="AF333" i="110"/>
  <c r="AF68" i="110"/>
  <c r="AF242" i="110"/>
  <c r="AF322" i="110"/>
  <c r="AF393" i="110"/>
  <c r="AF201" i="110"/>
  <c r="AF174" i="110"/>
  <c r="AF27" i="110"/>
  <c r="AF69" i="110"/>
  <c r="D268" i="110"/>
  <c r="AF373" i="110"/>
  <c r="D369" i="110"/>
  <c r="R316" i="110"/>
  <c r="P121" i="110"/>
  <c r="R427" i="110"/>
  <c r="R233" i="110"/>
  <c r="AF228" i="110"/>
  <c r="AF374" i="110"/>
  <c r="AF176" i="110"/>
  <c r="AF104" i="110"/>
  <c r="D379" i="110"/>
  <c r="P57" i="110"/>
  <c r="AF31" i="110"/>
  <c r="AF363" i="110"/>
  <c r="AF63" i="110"/>
  <c r="AF272" i="110"/>
  <c r="AF125" i="110"/>
  <c r="AF128" i="110"/>
  <c r="AF56" i="110"/>
  <c r="AF57" i="110" s="1"/>
  <c r="AF139" i="110"/>
  <c r="AF435" i="110"/>
  <c r="AF538" i="110"/>
  <c r="R407" i="110"/>
  <c r="AF392" i="110"/>
  <c r="AF420" i="110"/>
  <c r="AF263" i="110"/>
  <c r="AF230" i="110"/>
  <c r="R394" i="110"/>
  <c r="R396" i="110" s="1"/>
  <c r="D359" i="110"/>
  <c r="R97" i="110"/>
  <c r="P97" i="110" s="1"/>
  <c r="AF142" i="110"/>
  <c r="AF584" i="110"/>
  <c r="AF528" i="110"/>
  <c r="AF433" i="110"/>
  <c r="AF115" i="110"/>
  <c r="AF103" i="110"/>
  <c r="R288" i="110"/>
  <c r="AF205" i="110"/>
  <c r="R243" i="110"/>
  <c r="AF357" i="110"/>
  <c r="D437" i="110"/>
  <c r="AF267" i="110"/>
  <c r="AF465" i="110"/>
  <c r="D75" i="110"/>
  <c r="R336" i="110"/>
  <c r="AF301" i="110"/>
  <c r="V463" i="123"/>
  <c r="AF424" i="110"/>
  <c r="AF365" i="110"/>
  <c r="AF319" i="110"/>
  <c r="D278" i="110"/>
  <c r="AF175" i="110"/>
  <c r="AF283" i="110"/>
  <c r="AF285" i="110"/>
  <c r="AF85" i="110"/>
  <c r="AF426" i="110"/>
  <c r="AF414" i="110"/>
  <c r="D417" i="110"/>
  <c r="AF124" i="110"/>
  <c r="AF315" i="110"/>
  <c r="AF448" i="110"/>
  <c r="D562" i="110"/>
  <c r="AF134" i="110"/>
  <c r="AF19" i="110"/>
  <c r="D253" i="110"/>
  <c r="AF196" i="110"/>
  <c r="AF354" i="110"/>
  <c r="AF579" i="110"/>
  <c r="AF299" i="110"/>
  <c r="AF86" i="110"/>
  <c r="AF573" i="110"/>
  <c r="AF595" i="110"/>
  <c r="AF297" i="110"/>
  <c r="D288" i="110"/>
  <c r="AF96" i="110"/>
  <c r="AF284" i="110"/>
  <c r="AF330" i="110"/>
  <c r="AF391" i="110"/>
  <c r="R346" i="110"/>
  <c r="AB427" i="110"/>
  <c r="V466" i="123"/>
  <c r="AF597" i="110"/>
  <c r="AF236" i="110"/>
  <c r="AF36" i="110"/>
  <c r="AF415" i="110"/>
  <c r="AF62" i="110"/>
  <c r="AB40" i="110"/>
  <c r="AD40" i="110" s="1"/>
  <c r="AF167" i="110"/>
  <c r="AF116" i="110"/>
  <c r="AF211" i="110"/>
  <c r="AF421" i="110"/>
  <c r="AF287" i="110"/>
  <c r="D107" i="110"/>
  <c r="AF100" i="110"/>
  <c r="AF28" i="110"/>
  <c r="AF413" i="110"/>
  <c r="AF182" i="110"/>
  <c r="AF372" i="110"/>
  <c r="AF367" i="110"/>
  <c r="AF241" i="110"/>
  <c r="AF320" i="110"/>
  <c r="R185" i="110"/>
  <c r="P185" i="110" s="1"/>
  <c r="AF147" i="110"/>
  <c r="AB206" i="110"/>
  <c r="AD206" i="110" s="1"/>
  <c r="AB129" i="110"/>
  <c r="AD129" i="110" s="1"/>
  <c r="P466" i="96"/>
  <c r="P468" i="96" s="1"/>
  <c r="AF534" i="110"/>
  <c r="AF314" i="110"/>
  <c r="AF295" i="110"/>
  <c r="AF203" i="110"/>
  <c r="AF166" i="110"/>
  <c r="R359" i="110"/>
  <c r="AB185" i="110"/>
  <c r="AD185" i="110" s="1"/>
  <c r="AF21" i="110"/>
  <c r="R144" i="110"/>
  <c r="P144" i="110" s="1"/>
  <c r="AF286" i="110"/>
  <c r="AF168" i="110"/>
  <c r="AB73" i="110"/>
  <c r="AD73" i="110" s="1"/>
  <c r="AF411" i="110"/>
  <c r="R581" i="110"/>
  <c r="P581" i="110" s="1"/>
  <c r="AF183" i="110"/>
  <c r="AF275" i="110"/>
  <c r="AF321" i="110"/>
  <c r="R452" i="110"/>
  <c r="P452" i="110" s="1"/>
  <c r="R32" i="110"/>
  <c r="P32" i="110" s="1"/>
  <c r="AF526" i="110"/>
  <c r="D427" i="110"/>
  <c r="V459" i="96"/>
  <c r="AB53" i="110"/>
  <c r="AD53" i="110" s="1"/>
  <c r="AF114" i="110"/>
  <c r="AF231" i="110"/>
  <c r="AF434" i="110"/>
  <c r="D233" i="110"/>
  <c r="AF574" i="110"/>
  <c r="AF89" i="110"/>
  <c r="AF430" i="110"/>
  <c r="AB90" i="110"/>
  <c r="AD90" i="110" s="1"/>
  <c r="AF227" i="110"/>
  <c r="AF593" i="110"/>
  <c r="AF229" i="110"/>
  <c r="AF70" i="110"/>
  <c r="AF340" i="110"/>
  <c r="AB97" i="110"/>
  <c r="AD97" i="110" s="1"/>
  <c r="AF237" i="110"/>
  <c r="AF180" i="110"/>
  <c r="AB65" i="110"/>
  <c r="AD65" i="110" s="1"/>
  <c r="R90" i="110"/>
  <c r="P90" i="110" s="1"/>
  <c r="AF329" i="110"/>
  <c r="AF449" i="110"/>
  <c r="AF343" i="110"/>
  <c r="AF94" i="110"/>
  <c r="AF197" i="110"/>
  <c r="AB24" i="110"/>
  <c r="AD24" i="110" s="1"/>
  <c r="D187" i="110"/>
  <c r="D326" i="110"/>
  <c r="D394" i="110"/>
  <c r="D396" i="110" s="1"/>
  <c r="D615" i="110"/>
  <c r="R206" i="110"/>
  <c r="P206" i="110" s="1"/>
  <c r="AF88" i="110"/>
  <c r="AF48" i="110"/>
  <c r="AF60" i="110"/>
  <c r="AF141" i="110"/>
  <c r="R268" i="110"/>
  <c r="AF312" i="110"/>
  <c r="AF416" i="110"/>
  <c r="D316" i="110"/>
  <c r="AF61" i="110"/>
  <c r="AF588" i="110"/>
  <c r="AB177" i="110"/>
  <c r="AD177" i="110" s="1"/>
  <c r="AF592" i="110"/>
  <c r="AF575" i="110"/>
  <c r="AF135" i="110"/>
  <c r="AF577" i="110"/>
  <c r="AF271" i="110"/>
  <c r="AF50" i="110"/>
  <c r="AF240" i="110"/>
  <c r="R278" i="110"/>
  <c r="AF594" i="110"/>
  <c r="AF165" i="110"/>
  <c r="R369" i="110"/>
  <c r="AF406" i="110"/>
  <c r="AF423" i="110"/>
  <c r="R535" i="110"/>
  <c r="P535" i="110" s="1"/>
  <c r="R379" i="110"/>
  <c r="R417" i="110"/>
  <c r="AF232" i="110"/>
  <c r="AB152" i="110"/>
  <c r="AD152" i="110" s="1"/>
  <c r="AF353" i="110"/>
  <c r="AF375" i="110"/>
  <c r="AF133" i="110"/>
  <c r="R529" i="110"/>
  <c r="P529" i="110" s="1"/>
  <c r="AF323" i="110"/>
  <c r="D407" i="110"/>
  <c r="R613" i="110"/>
  <c r="P613" i="110" s="1"/>
  <c r="AF596" i="110"/>
  <c r="AB136" i="110"/>
  <c r="AD136" i="110" s="1"/>
  <c r="AF265" i="110"/>
  <c r="AF276" i="110"/>
  <c r="AF533" i="110"/>
  <c r="AF425" i="110"/>
  <c r="AF368" i="110"/>
  <c r="P56" i="96"/>
  <c r="T55" i="96"/>
  <c r="AF325" i="110"/>
  <c r="AF376" i="110"/>
  <c r="AF431" i="110"/>
  <c r="AF576" i="110"/>
  <c r="AF64" i="110"/>
  <c r="AF212" i="110"/>
  <c r="AF608" i="110"/>
  <c r="V403" i="123"/>
  <c r="V401" i="96"/>
  <c r="AF49" i="110"/>
  <c r="AF450" i="110"/>
  <c r="R467" i="110"/>
  <c r="P467" i="110" s="1"/>
  <c r="AF387" i="110"/>
  <c r="R326" i="110"/>
  <c r="AF296" i="110"/>
  <c r="AF402" i="110"/>
  <c r="D216" i="110"/>
  <c r="AF611" i="110"/>
  <c r="AF184" i="110"/>
  <c r="AF606" i="110"/>
  <c r="AF378" i="110"/>
  <c r="AF181" i="110"/>
  <c r="AF539" i="110"/>
  <c r="AF572" i="110"/>
  <c r="AF362" i="110"/>
  <c r="AF143" i="110"/>
  <c r="AF358" i="110"/>
  <c r="AF213" i="110"/>
  <c r="AF311" i="110"/>
  <c r="AF446" i="110"/>
  <c r="AF126" i="110"/>
  <c r="AF541" i="110"/>
  <c r="AF388" i="110"/>
  <c r="AF300" i="110"/>
  <c r="R253" i="110"/>
  <c r="AF22" i="110"/>
  <c r="AF445" i="110"/>
  <c r="AF281" i="110"/>
  <c r="AF324" i="110"/>
  <c r="AF195" i="110"/>
  <c r="AF262" i="110"/>
  <c r="AF149" i="110"/>
  <c r="AF334" i="110"/>
  <c r="AF210" i="110"/>
  <c r="AF605" i="110"/>
  <c r="AF51" i="110"/>
  <c r="AB613" i="110"/>
  <c r="AD613" i="110" s="1"/>
  <c r="AF132" i="110"/>
  <c r="AF540" i="110"/>
  <c r="AF377" i="110"/>
  <c r="R152" i="110"/>
  <c r="P152" i="110" s="1"/>
  <c r="V460" i="96"/>
  <c r="V462" i="123"/>
  <c r="AF93" i="110"/>
  <c r="AF604" i="110"/>
  <c r="AF342" i="110"/>
  <c r="AF313" i="110"/>
  <c r="V462" i="96"/>
  <c r="V464" i="123"/>
  <c r="AF310" i="110"/>
  <c r="D42" i="110"/>
  <c r="AF466" i="110"/>
  <c r="AF589" i="110"/>
  <c r="AF250" i="110"/>
  <c r="AF609" i="110"/>
  <c r="AF30" i="110"/>
  <c r="R117" i="110"/>
  <c r="P117" i="110" s="1"/>
  <c r="AF598" i="110"/>
  <c r="P82" i="110"/>
  <c r="R53" i="110"/>
  <c r="AF410" i="110"/>
  <c r="AF204" i="110"/>
  <c r="AF460" i="110"/>
  <c r="AF72" i="110"/>
  <c r="J464" i="69"/>
  <c r="J466" i="69" s="1"/>
  <c r="AF404" i="110"/>
  <c r="AF344" i="110"/>
  <c r="AF266" i="110"/>
  <c r="AF585" i="110"/>
  <c r="AF193" i="110"/>
  <c r="R129" i="110"/>
  <c r="P129" i="110" s="1"/>
  <c r="R24" i="110"/>
  <c r="P24" i="110" s="1"/>
  <c r="AF202" i="110"/>
  <c r="AF401" i="110"/>
  <c r="AB198" i="110"/>
  <c r="AD198" i="110" s="1"/>
  <c r="AF591" i="110"/>
  <c r="AF140" i="110"/>
  <c r="D243" i="110"/>
  <c r="R105" i="110"/>
  <c r="P105" i="110" s="1"/>
  <c r="AF298" i="110"/>
  <c r="AF226" i="110"/>
  <c r="AF571" i="110"/>
  <c r="AF37" i="110"/>
  <c r="D154" i="110"/>
  <c r="R437" i="110"/>
  <c r="AF38" i="110"/>
  <c r="R198" i="110"/>
  <c r="AF151" i="110"/>
  <c r="AF590" i="110"/>
  <c r="AF23" i="110"/>
  <c r="AF261" i="110"/>
  <c r="AF249" i="110"/>
  <c r="AF247" i="110"/>
  <c r="V542" i="123"/>
  <c r="V540" i="96"/>
  <c r="AF463" i="110"/>
  <c r="D336" i="110"/>
  <c r="AF610" i="110"/>
  <c r="AF20" i="110"/>
  <c r="AF252" i="110"/>
  <c r="AF570" i="110"/>
  <c r="AF127" i="110"/>
  <c r="AF436" i="110"/>
  <c r="AF251" i="110"/>
  <c r="AF422" i="110"/>
  <c r="R601" i="110"/>
  <c r="P601" i="110" s="1"/>
  <c r="AB581" i="110"/>
  <c r="AD581" i="110" s="1"/>
  <c r="AF335" i="110"/>
  <c r="AF29" i="110"/>
  <c r="R136" i="110"/>
  <c r="P136" i="110" s="1"/>
  <c r="AF578" i="110"/>
  <c r="V465" i="123"/>
  <c r="V463" i="96"/>
  <c r="AB529" i="110"/>
  <c r="AD529" i="110" s="1"/>
  <c r="AB105" i="110"/>
  <c r="AB32" i="110"/>
  <c r="AD32" i="110" s="1"/>
  <c r="AB542" i="110"/>
  <c r="AD542" i="110" s="1"/>
  <c r="AF101" i="110"/>
  <c r="AF277" i="110"/>
  <c r="AF527" i="110"/>
  <c r="AF39" i="110"/>
  <c r="AF173" i="110"/>
  <c r="R169" i="110"/>
  <c r="P169" i="110" s="1"/>
  <c r="AF194" i="110"/>
  <c r="R214" i="110"/>
  <c r="P214" i="110" s="1"/>
  <c r="AF246" i="110"/>
  <c r="R65" i="110"/>
  <c r="P65" i="110" s="1"/>
  <c r="D346" i="110"/>
  <c r="AF345" i="110"/>
  <c r="AF239" i="110"/>
  <c r="AF274" i="110"/>
  <c r="AF356" i="110"/>
  <c r="AF366" i="110"/>
  <c r="AF95" i="110"/>
  <c r="AF87" i="110"/>
  <c r="R40" i="110"/>
  <c r="P40" i="110" s="1"/>
  <c r="AF282" i="110"/>
  <c r="AF102" i="110"/>
  <c r="AF71" i="110"/>
  <c r="AF607" i="110"/>
  <c r="AF599" i="110"/>
  <c r="AF390" i="110"/>
  <c r="AF461" i="110"/>
  <c r="AF148" i="110"/>
  <c r="AB144" i="110"/>
  <c r="AD144" i="110" s="1"/>
  <c r="R542" i="110"/>
  <c r="P542" i="110" s="1"/>
  <c r="R73" i="110"/>
  <c r="P73" i="110" s="1"/>
  <c r="R177" i="110"/>
  <c r="P177" i="110" s="1"/>
  <c r="AF339" i="110"/>
  <c r="AF464" i="110"/>
  <c r="AF150" i="110"/>
  <c r="AF52" i="110"/>
  <c r="AF332" i="110"/>
  <c r="AF264" i="110"/>
  <c r="AF447" i="110"/>
  <c r="AB117" i="110"/>
  <c r="AD117" i="110" s="1"/>
  <c r="AB169" i="110"/>
  <c r="AD169" i="110" s="1"/>
  <c r="AF164" i="110"/>
  <c r="AF113" i="110"/>
  <c r="AF389" i="110"/>
  <c r="AF432" i="110"/>
  <c r="AF326" i="110" l="1"/>
  <c r="P268" i="110"/>
  <c r="AB268" i="110"/>
  <c r="AF233" i="110"/>
  <c r="P379" i="110"/>
  <c r="AF268" i="110"/>
  <c r="AB57" i="110"/>
  <c r="AB75" i="110" s="1"/>
  <c r="AD75" i="110" s="1"/>
  <c r="AF379" i="110"/>
  <c r="D381" i="110"/>
  <c r="P437" i="110"/>
  <c r="P359" i="110"/>
  <c r="P407" i="110"/>
  <c r="AF302" i="110"/>
  <c r="AF304" i="110" s="1"/>
  <c r="AB302" i="110"/>
  <c r="AB304" i="110" s="1"/>
  <c r="AF177" i="110"/>
  <c r="P253" i="110"/>
  <c r="D218" i="110"/>
  <c r="T466" i="96"/>
  <c r="V466" i="96" s="1"/>
  <c r="D290" i="110"/>
  <c r="AF206" i="110"/>
  <c r="AB288" i="110"/>
  <c r="AD288" i="110" s="1"/>
  <c r="AB326" i="110"/>
  <c r="AD326" i="110" s="1"/>
  <c r="AF288" i="110"/>
  <c r="P288" i="110"/>
  <c r="P427" i="110"/>
  <c r="AF417" i="110"/>
  <c r="AF90" i="110"/>
  <c r="AF529" i="110"/>
  <c r="P316" i="110"/>
  <c r="AB417" i="110"/>
  <c r="R454" i="110"/>
  <c r="P454" i="110" s="1"/>
  <c r="AF136" i="110"/>
  <c r="AF65" i="110"/>
  <c r="P396" i="110"/>
  <c r="P326" i="110"/>
  <c r="R107" i="110"/>
  <c r="P107" i="110" s="1"/>
  <c r="AB316" i="110"/>
  <c r="AB379" i="110"/>
  <c r="AF185" i="110"/>
  <c r="AB187" i="110"/>
  <c r="AD187" i="110" s="1"/>
  <c r="R348" i="110"/>
  <c r="P394" i="110"/>
  <c r="R290" i="110"/>
  <c r="P278" i="110"/>
  <c r="AB42" i="110"/>
  <c r="AD42" i="110" s="1"/>
  <c r="AF144" i="110"/>
  <c r="AF169" i="110"/>
  <c r="AF316" i="110"/>
  <c r="AF73" i="110"/>
  <c r="R615" i="110"/>
  <c r="P615" i="110" s="1"/>
  <c r="AF53" i="110"/>
  <c r="AF32" i="110"/>
  <c r="AF40" i="110"/>
  <c r="AF198" i="110"/>
  <c r="AF24" i="110"/>
  <c r="D156" i="110"/>
  <c r="AF129" i="110"/>
  <c r="D439" i="110"/>
  <c r="P417" i="110"/>
  <c r="R439" i="110"/>
  <c r="R381" i="110"/>
  <c r="P369" i="110"/>
  <c r="AF542" i="110"/>
  <c r="AD105" i="110"/>
  <c r="AF97" i="110"/>
  <c r="D348" i="110"/>
  <c r="AF105" i="110"/>
  <c r="R562" i="110"/>
  <c r="P562" i="110" s="1"/>
  <c r="AF152" i="110"/>
  <c r="AF581" i="110"/>
  <c r="AF427" i="110"/>
  <c r="AF248" i="110"/>
  <c r="AF253" i="110" s="1"/>
  <c r="R187" i="110"/>
  <c r="P187" i="110" s="1"/>
  <c r="P53" i="110"/>
  <c r="R75" i="110"/>
  <c r="P75" i="110" s="1"/>
  <c r="AF403" i="110"/>
  <c r="AF407" i="110" s="1"/>
  <c r="R469" i="110"/>
  <c r="P469" i="110" s="1"/>
  <c r="R302" i="110"/>
  <c r="P302" i="110" s="1"/>
  <c r="P243" i="110"/>
  <c r="AF238" i="110"/>
  <c r="AF462" i="110"/>
  <c r="AB467" i="110"/>
  <c r="AF364" i="110"/>
  <c r="AF369" i="110" s="1"/>
  <c r="AB121" i="110"/>
  <c r="AD121" i="110" s="1"/>
  <c r="AF120" i="110"/>
  <c r="AF121" i="110" s="1"/>
  <c r="AF613" i="110"/>
  <c r="R255" i="110"/>
  <c r="P233" i="110"/>
  <c r="AF81" i="110"/>
  <c r="AF82" i="110" s="1"/>
  <c r="AB82" i="110"/>
  <c r="T56" i="96"/>
  <c r="V55" i="96"/>
  <c r="AF532" i="110"/>
  <c r="AF535" i="110" s="1"/>
  <c r="AB535" i="110"/>
  <c r="P336" i="110"/>
  <c r="D255" i="110"/>
  <c r="AB214" i="110"/>
  <c r="AD214" i="110" s="1"/>
  <c r="AF209" i="110"/>
  <c r="AF214" i="110" s="1"/>
  <c r="R42" i="110"/>
  <c r="P42" i="110" s="1"/>
  <c r="P198" i="110"/>
  <c r="R216" i="110"/>
  <c r="P216" i="110" s="1"/>
  <c r="AF341" i="110"/>
  <c r="AF346" i="110" s="1"/>
  <c r="R154" i="110"/>
  <c r="P154" i="110" s="1"/>
  <c r="AF273" i="110"/>
  <c r="P346" i="110"/>
  <c r="AF355" i="110"/>
  <c r="AF331" i="110"/>
  <c r="AF336" i="110" s="1"/>
  <c r="AF117" i="110"/>
  <c r="AD427" i="110"/>
  <c r="AB437" i="110"/>
  <c r="AD437" i="110" s="1"/>
  <c r="AF437" i="110"/>
  <c r="AF452" i="110"/>
  <c r="AF454" i="110" s="1"/>
  <c r="AB452" i="110"/>
  <c r="AB394" i="110"/>
  <c r="AF394" i="110"/>
  <c r="AF396" i="110" s="1"/>
  <c r="T468" i="96"/>
  <c r="R466" i="96"/>
  <c r="AD268" i="110" l="1"/>
  <c r="AB233" i="110"/>
  <c r="P381" i="110"/>
  <c r="AD302" i="110"/>
  <c r="AD304" i="110"/>
  <c r="AD379" i="110"/>
  <c r="P290" i="110"/>
  <c r="AD417" i="110"/>
  <c r="AF75" i="110"/>
  <c r="D486" i="110"/>
  <c r="D564" i="110" s="1"/>
  <c r="D618" i="110" s="1"/>
  <c r="AF187" i="110"/>
  <c r="AD316" i="110"/>
  <c r="T468" i="123"/>
  <c r="V468" i="123" s="1"/>
  <c r="AB243" i="110"/>
  <c r="AD243" i="110" s="1"/>
  <c r="AF42" i="110"/>
  <c r="R156" i="110"/>
  <c r="P156" i="110" s="1"/>
  <c r="P348" i="110"/>
  <c r="AB154" i="110"/>
  <c r="AD154" i="110" s="1"/>
  <c r="AB253" i="110"/>
  <c r="AB216" i="110"/>
  <c r="AD216" i="110" s="1"/>
  <c r="AF107" i="110"/>
  <c r="P439" i="110"/>
  <c r="AF439" i="110"/>
  <c r="AF348" i="110"/>
  <c r="AD467" i="110"/>
  <c r="P255" i="110"/>
  <c r="R218" i="110"/>
  <c r="P218" i="110" s="1"/>
  <c r="T58" i="123"/>
  <c r="V57" i="123"/>
  <c r="AF467" i="110"/>
  <c r="AF469" i="110" s="1"/>
  <c r="AB278" i="110"/>
  <c r="AD82" i="110"/>
  <c r="AB107" i="110"/>
  <c r="AB469" i="110"/>
  <c r="AD535" i="110"/>
  <c r="AB562" i="110"/>
  <c r="AB407" i="110"/>
  <c r="AB439" i="110" s="1"/>
  <c r="AD439" i="110" s="1"/>
  <c r="AF216" i="110"/>
  <c r="AF243" i="110"/>
  <c r="AF562" i="110"/>
  <c r="AB359" i="110"/>
  <c r="AF359" i="110"/>
  <c r="AF154" i="110"/>
  <c r="AF278" i="110"/>
  <c r="AB346" i="110"/>
  <c r="AB336" i="110"/>
  <c r="AB369" i="110"/>
  <c r="R304" i="110"/>
  <c r="AD394" i="110"/>
  <c r="AB454" i="110"/>
  <c r="AD452" i="110"/>
  <c r="AB396" i="110"/>
  <c r="V468" i="96"/>
  <c r="R468" i="96"/>
  <c r="N529" i="96"/>
  <c r="F527" i="69"/>
  <c r="F299" i="69"/>
  <c r="F284" i="69"/>
  <c r="F264" i="69"/>
  <c r="F249" i="69"/>
  <c r="F239" i="69"/>
  <c r="F229" i="69"/>
  <c r="F53" i="69"/>
  <c r="AD233" i="110" l="1"/>
  <c r="AF218" i="110"/>
  <c r="T470" i="123"/>
  <c r="V470" i="123" s="1"/>
  <c r="AB156" i="110"/>
  <c r="AF156" i="110"/>
  <c r="AB218" i="110"/>
  <c r="AD218" i="110" s="1"/>
  <c r="AB255" i="110"/>
  <c r="AD253" i="110"/>
  <c r="AF290" i="110"/>
  <c r="AD369" i="110"/>
  <c r="AF255" i="110"/>
  <c r="AD469" i="110"/>
  <c r="AD107" i="110"/>
  <c r="AD336" i="110"/>
  <c r="AB348" i="110"/>
  <c r="AF381" i="110"/>
  <c r="AD407" i="110"/>
  <c r="AD346" i="110"/>
  <c r="AD359" i="110"/>
  <c r="AD562" i="110"/>
  <c r="P304" i="110"/>
  <c r="R486" i="110"/>
  <c r="AB290" i="110"/>
  <c r="AD278" i="110"/>
  <c r="AB381" i="110"/>
  <c r="AD396" i="110"/>
  <c r="AD454" i="110"/>
  <c r="F301" i="69"/>
  <c r="F71" i="69"/>
  <c r="F286" i="69"/>
  <c r="F251" i="69"/>
  <c r="J53" i="69"/>
  <c r="AD156" i="110" l="1"/>
  <c r="AD255" i="110"/>
  <c r="AB486" i="110"/>
  <c r="AB564" i="110" s="1"/>
  <c r="AD564" i="110" s="1"/>
  <c r="AF486" i="110"/>
  <c r="AF564" i="110" s="1"/>
  <c r="AD290" i="110"/>
  <c r="P486" i="110"/>
  <c r="R564" i="110"/>
  <c r="AD348" i="110"/>
  <c r="AD381" i="110"/>
  <c r="N232" i="96"/>
  <c r="N242" i="96"/>
  <c r="N252" i="96"/>
  <c r="N287" i="96"/>
  <c r="N277" i="96"/>
  <c r="N267" i="96"/>
  <c r="AD486" i="110" l="1"/>
  <c r="P564" i="110"/>
  <c r="R618" i="110"/>
  <c r="N254" i="96"/>
  <c r="N289" i="96"/>
  <c r="P618" i="110" l="1"/>
  <c r="F323" i="69" l="1"/>
  <c r="N542" i="96"/>
  <c r="F540" i="69"/>
  <c r="F343" i="69"/>
  <c r="F333" i="69"/>
  <c r="N81" i="96" l="1"/>
  <c r="F345" i="69"/>
  <c r="N345" i="96"/>
  <c r="N325" i="96" l="1"/>
  <c r="N335" i="96"/>
  <c r="N347" i="96" l="1"/>
  <c r="F518" i="69" l="1"/>
  <c r="N89" i="96" l="1"/>
  <c r="F78" i="69" l="1"/>
  <c r="N96" i="96" l="1"/>
  <c r="F86" i="69" l="1"/>
  <c r="N104" i="96" l="1"/>
  <c r="N106" i="96" l="1"/>
  <c r="H518" i="69" l="1"/>
  <c r="L520" i="96"/>
  <c r="D518" i="69"/>
  <c r="J518" i="69"/>
  <c r="N520" i="96" l="1"/>
  <c r="P520" i="96" l="1"/>
  <c r="F93" i="69"/>
  <c r="T520" i="96" l="1"/>
  <c r="V520" i="96" l="1"/>
  <c r="R520" i="96"/>
  <c r="N116" i="96" l="1"/>
  <c r="F101" i="69" l="1"/>
  <c r="F103" i="69" l="1"/>
  <c r="N120" i="96"/>
  <c r="F113" i="69" l="1"/>
  <c r="H229" i="69" l="1"/>
  <c r="J65" i="69"/>
  <c r="P18" i="96"/>
  <c r="T18" i="96" s="1"/>
  <c r="D78" i="69"/>
  <c r="J420" i="69"/>
  <c r="H148" i="69"/>
  <c r="H101" i="69"/>
  <c r="J96" i="69"/>
  <c r="D202" i="69"/>
  <c r="J27" i="69"/>
  <c r="J236" i="69"/>
  <c r="J429" i="69"/>
  <c r="H434" i="69"/>
  <c r="J112" i="69"/>
  <c r="J222" i="69"/>
  <c r="J238" i="69"/>
  <c r="D49" i="69"/>
  <c r="L52" i="96"/>
  <c r="J263" i="69"/>
  <c r="L151" i="96"/>
  <c r="P86" i="96"/>
  <c r="T86" i="96" s="1"/>
  <c r="J270" i="69"/>
  <c r="P295" i="96"/>
  <c r="T295" i="96" s="1"/>
  <c r="J281" i="69"/>
  <c r="H533" i="69"/>
  <c r="P251" i="96"/>
  <c r="T251" i="96" s="1"/>
  <c r="V253" i="123" s="1"/>
  <c r="D125" i="69"/>
  <c r="J312" i="69"/>
  <c r="P260" i="96"/>
  <c r="T260" i="96" s="1"/>
  <c r="J430" i="69"/>
  <c r="P526" i="96"/>
  <c r="T526" i="96" s="1"/>
  <c r="D101" i="69"/>
  <c r="P34" i="96"/>
  <c r="T34" i="96" s="1"/>
  <c r="H86" i="69"/>
  <c r="J81" i="69"/>
  <c r="J296" i="69"/>
  <c r="P70" i="96"/>
  <c r="T70" i="96" s="1"/>
  <c r="D210" i="69"/>
  <c r="P313" i="96"/>
  <c r="T313" i="96" s="1"/>
  <c r="V315" i="123" s="1"/>
  <c r="P115" i="96"/>
  <c r="T115" i="96" s="1"/>
  <c r="P320" i="96"/>
  <c r="T320" i="96" s="1"/>
  <c r="J322" i="69"/>
  <c r="P35" i="96"/>
  <c r="T35" i="96" s="1"/>
  <c r="V37" i="123" s="1"/>
  <c r="P339" i="96"/>
  <c r="T339" i="96" s="1"/>
  <c r="P27" i="96"/>
  <c r="T27" i="96" s="1"/>
  <c r="V29" i="123" s="1"/>
  <c r="J372" i="69"/>
  <c r="P280" i="96"/>
  <c r="T280" i="96" s="1"/>
  <c r="V282" i="123" s="1"/>
  <c r="P286" i="96"/>
  <c r="T286" i="96" s="1"/>
  <c r="H343" i="69"/>
  <c r="J338" i="69"/>
  <c r="H28" i="69"/>
  <c r="J23" i="69"/>
  <c r="D93" i="69"/>
  <c r="P285" i="96"/>
  <c r="T285" i="96" s="1"/>
  <c r="D20" i="69"/>
  <c r="J342" i="69"/>
  <c r="P331" i="96"/>
  <c r="T331" i="96" s="1"/>
  <c r="D533" i="69"/>
  <c r="P95" i="96"/>
  <c r="T95" i="96" s="1"/>
  <c r="J34" i="69"/>
  <c r="J68" i="69"/>
  <c r="P92" i="96"/>
  <c r="T92" i="96" s="1"/>
  <c r="V92" i="96" s="1"/>
  <c r="L116" i="96"/>
  <c r="P236" i="96"/>
  <c r="T236" i="96" s="1"/>
  <c r="P340" i="96"/>
  <c r="T340" i="96" s="1"/>
  <c r="H113" i="69"/>
  <c r="J109" i="69"/>
  <c r="P62" i="96"/>
  <c r="T62" i="96" s="1"/>
  <c r="V62" i="96" s="1"/>
  <c r="J525" i="69"/>
  <c r="P342" i="96"/>
  <c r="T342" i="96" s="1"/>
  <c r="J400" i="69"/>
  <c r="H404" i="69"/>
  <c r="L104" i="96"/>
  <c r="J273" i="69"/>
  <c r="J524" i="69"/>
  <c r="H527" i="69"/>
  <c r="D140" i="69"/>
  <c r="J225" i="69"/>
  <c r="P261" i="96"/>
  <c r="T261" i="96" s="1"/>
  <c r="V261" i="96" s="1"/>
  <c r="J279" i="69"/>
  <c r="H284" i="69"/>
  <c r="J26" i="69"/>
  <c r="J308" i="69"/>
  <c r="P330" i="96"/>
  <c r="T330" i="96" s="1"/>
  <c r="P59" i="96"/>
  <c r="T59" i="96" s="1"/>
  <c r="V59" i="96" s="1"/>
  <c r="D86" i="69"/>
  <c r="L143" i="96"/>
  <c r="J329" i="69"/>
  <c r="J410" i="69"/>
  <c r="D299" i="69"/>
  <c r="D301" i="69" s="1"/>
  <c r="D36" i="69"/>
  <c r="P102" i="96"/>
  <c r="T102" i="96" s="1"/>
  <c r="V102" i="96" s="1"/>
  <c r="P99" i="96"/>
  <c r="T99" i="96" s="1"/>
  <c r="J341" i="69"/>
  <c r="P231" i="96"/>
  <c r="T231" i="96" s="1"/>
  <c r="V231" i="96" s="1"/>
  <c r="J33" i="69"/>
  <c r="P47" i="96"/>
  <c r="P332" i="96"/>
  <c r="T332" i="96" s="1"/>
  <c r="J386" i="69"/>
  <c r="H391" i="69"/>
  <c r="H393" i="69" s="1"/>
  <c r="L184" i="96"/>
  <c r="J224" i="69"/>
  <c r="J82" i="69"/>
  <c r="J298" i="69"/>
  <c r="H540" i="69"/>
  <c r="J536" i="69"/>
  <c r="H333" i="69"/>
  <c r="J328" i="69"/>
  <c r="P239" i="96"/>
  <c r="T239" i="96" s="1"/>
  <c r="J243" i="69"/>
  <c r="J85" i="69"/>
  <c r="H579" i="69"/>
  <c r="H414" i="69"/>
  <c r="J409" i="69"/>
  <c r="P266" i="96"/>
  <c r="T266" i="96" s="1"/>
  <c r="D132" i="69"/>
  <c r="J45" i="69"/>
  <c r="H181" i="69"/>
  <c r="P230" i="96"/>
  <c r="T230" i="96" s="1"/>
  <c r="H202" i="69"/>
  <c r="D181" i="69"/>
  <c r="J277" i="69"/>
  <c r="J227" i="69"/>
  <c r="P323" i="96"/>
  <c r="T323" i="96" s="1"/>
  <c r="J228" i="69"/>
  <c r="J110" i="69"/>
  <c r="H249" i="69"/>
  <c r="J244" i="69"/>
  <c r="J283" i="69"/>
  <c r="P343" i="96"/>
  <c r="T343" i="96" s="1"/>
  <c r="P324" i="96"/>
  <c r="T324" i="96" s="1"/>
  <c r="V324" i="96" s="1"/>
  <c r="D579" i="69"/>
  <c r="J309" i="69"/>
  <c r="H313" i="69"/>
  <c r="J233" i="69"/>
  <c r="P318" i="96"/>
  <c r="T318" i="96" s="1"/>
  <c r="V320" i="123" s="1"/>
  <c r="P276" i="96"/>
  <c r="T276" i="96" s="1"/>
  <c r="L613" i="96"/>
  <c r="J84" i="69"/>
  <c r="P119" i="96"/>
  <c r="T119" i="96" s="1"/>
  <c r="V119" i="96" s="1"/>
  <c r="J24" i="69"/>
  <c r="P271" i="96"/>
  <c r="T271" i="96" s="1"/>
  <c r="J257" i="69"/>
  <c r="J91" i="69"/>
  <c r="L120" i="96"/>
  <c r="J15" i="69"/>
  <c r="H20" i="69"/>
  <c r="P69" i="96"/>
  <c r="T69" i="96" s="1"/>
  <c r="V71" i="123" s="1"/>
  <c r="P112" i="96"/>
  <c r="T112" i="96" s="1"/>
  <c r="V112" i="96" s="1"/>
  <c r="P49" i="96"/>
  <c r="T49" i="96" s="1"/>
  <c r="V51" i="123" s="1"/>
  <c r="J66" i="69"/>
  <c r="J387" i="69"/>
  <c r="L89" i="96"/>
  <c r="P262" i="96"/>
  <c r="T262" i="96" s="1"/>
  <c r="V262" i="96" s="1"/>
  <c r="J361" i="69"/>
  <c r="H366" i="69"/>
  <c r="H165" i="69"/>
  <c r="L168" i="96"/>
  <c r="J330" i="69"/>
  <c r="L128" i="96"/>
  <c r="P309" i="96"/>
  <c r="T309" i="96" s="1"/>
  <c r="V311" i="123" s="1"/>
  <c r="L301" i="96"/>
  <c r="L303" i="96" s="1"/>
  <c r="J401" i="69"/>
  <c r="P333" i="96"/>
  <c r="T333" i="96" s="1"/>
  <c r="P310" i="96"/>
  <c r="T310" i="96" s="1"/>
  <c r="J47" i="69"/>
  <c r="J332" i="69"/>
  <c r="J320" i="69"/>
  <c r="H599" i="69"/>
  <c r="J271" i="69"/>
  <c r="P88" i="96"/>
  <c r="T88" i="96" s="1"/>
  <c r="V88" i="96" s="1"/>
  <c r="L31" i="96"/>
  <c r="P85" i="96"/>
  <c r="T85" i="96" s="1"/>
  <c r="V85" i="96" s="1"/>
  <c r="P299" i="96"/>
  <c r="T299" i="96" s="1"/>
  <c r="V301" i="123" s="1"/>
  <c r="P60" i="96"/>
  <c r="T60" i="96" s="1"/>
  <c r="L535" i="96"/>
  <c r="J269" i="69"/>
  <c r="H274" i="69"/>
  <c r="J90" i="69"/>
  <c r="L205" i="96"/>
  <c r="P321" i="96"/>
  <c r="T321" i="96" s="1"/>
  <c r="V323" i="123" s="1"/>
  <c r="J226" i="69"/>
  <c r="L81" i="96"/>
  <c r="J310" i="69"/>
  <c r="L197" i="96"/>
  <c r="J352" i="69"/>
  <c r="H356" i="69"/>
  <c r="L39" i="96"/>
  <c r="P319" i="96"/>
  <c r="T319" i="96" s="1"/>
  <c r="V321" i="123" s="1"/>
  <c r="D148" i="69"/>
  <c r="J58" i="69"/>
  <c r="J60" i="69"/>
  <c r="P93" i="96"/>
  <c r="T93" i="96" s="1"/>
  <c r="V93" i="96" s="1"/>
  <c r="R81" i="96"/>
  <c r="P235" i="96"/>
  <c r="T235" i="96" s="1"/>
  <c r="V235" i="96" s="1"/>
  <c r="H61" i="69"/>
  <c r="J56" i="69"/>
  <c r="P67" i="96"/>
  <c r="T67" i="96" s="1"/>
  <c r="D173" i="69"/>
  <c r="J267" i="69"/>
  <c r="J295" i="69"/>
  <c r="P328" i="96"/>
  <c r="T328" i="96" s="1"/>
  <c r="J539" i="69"/>
  <c r="L601" i="96"/>
  <c r="J259" i="69"/>
  <c r="H264" i="69"/>
  <c r="P237" i="96"/>
  <c r="P228" i="96"/>
  <c r="T228" i="96" s="1"/>
  <c r="P527" i="96"/>
  <c r="T527" i="96" s="1"/>
  <c r="V529" i="123" s="1"/>
  <c r="J246" i="69"/>
  <c r="P329" i="96"/>
  <c r="T329" i="96" s="1"/>
  <c r="V329" i="96" s="1"/>
  <c r="P21" i="96"/>
  <c r="T21" i="96" s="1"/>
  <c r="D69" i="69"/>
  <c r="P300" i="96"/>
  <c r="T300" i="96" s="1"/>
  <c r="V302" i="123" s="1"/>
  <c r="J232" i="69"/>
  <c r="J272" i="69"/>
  <c r="J48" i="69"/>
  <c r="P282" i="96"/>
  <c r="T282" i="96" s="1"/>
  <c r="D611" i="69"/>
  <c r="J317" i="69"/>
  <c r="P19" i="96"/>
  <c r="T19" i="96" s="1"/>
  <c r="V21" i="123" s="1"/>
  <c r="J18" i="69"/>
  <c r="J57" i="69"/>
  <c r="P334" i="96"/>
  <c r="T334" i="96" s="1"/>
  <c r="P225" i="96"/>
  <c r="T225" i="96" s="1"/>
  <c r="L176" i="96"/>
  <c r="J293" i="69"/>
  <c r="J248" i="69"/>
  <c r="D165" i="69"/>
  <c r="J294" i="69"/>
  <c r="H299" i="69"/>
  <c r="H301" i="69" s="1"/>
  <c r="L64" i="96"/>
  <c r="J282" i="69"/>
  <c r="D61" i="69"/>
  <c r="J318" i="69"/>
  <c r="H323" i="69"/>
  <c r="P50" i="96"/>
  <c r="T50" i="96" s="1"/>
  <c r="J100" i="69"/>
  <c r="L72" i="96"/>
  <c r="P298" i="96"/>
  <c r="T298" i="96" s="1"/>
  <c r="V300" i="123" s="1"/>
  <c r="P541" i="96"/>
  <c r="T541" i="96" s="1"/>
  <c r="H93" i="69"/>
  <c r="J89" i="69"/>
  <c r="J247" i="69"/>
  <c r="P273" i="96"/>
  <c r="T273" i="96" s="1"/>
  <c r="H132" i="69"/>
  <c r="J237" i="69"/>
  <c r="P51" i="96"/>
  <c r="T51" i="96" s="1"/>
  <c r="V51" i="96" s="1"/>
  <c r="P322" i="96"/>
  <c r="T322" i="96" s="1"/>
  <c r="V322" i="96" s="1"/>
  <c r="J98" i="69"/>
  <c r="P80" i="96"/>
  <c r="T80" i="96" s="1"/>
  <c r="T81" i="96" s="1"/>
  <c r="D599" i="69"/>
  <c r="P314" i="96"/>
  <c r="T314" i="96" s="1"/>
  <c r="V316" i="123" s="1"/>
  <c r="P101" i="96"/>
  <c r="T101" i="96" s="1"/>
  <c r="J292" i="69"/>
  <c r="J97" i="69"/>
  <c r="P114" i="96"/>
  <c r="T114" i="96" s="1"/>
  <c r="V114" i="96" s="1"/>
  <c r="P270" i="96"/>
  <c r="T270" i="96" s="1"/>
  <c r="V272" i="123" s="1"/>
  <c r="J337" i="69"/>
  <c r="J258" i="69"/>
  <c r="J537" i="69"/>
  <c r="L96" i="96"/>
  <c r="P297" i="96"/>
  <c r="T297" i="96" s="1"/>
  <c r="V299" i="123" s="1"/>
  <c r="H210" i="69"/>
  <c r="J319" i="69"/>
  <c r="P68" i="96"/>
  <c r="T68" i="96" s="1"/>
  <c r="H69" i="69"/>
  <c r="J64" i="69"/>
  <c r="J526" i="69"/>
  <c r="P227" i="96"/>
  <c r="T227" i="96" s="1"/>
  <c r="J362" i="69"/>
  <c r="D113" i="69"/>
  <c r="P71" i="96"/>
  <c r="T71" i="96" s="1"/>
  <c r="J245" i="69"/>
  <c r="D28" i="69"/>
  <c r="J44" i="69"/>
  <c r="H49" i="69"/>
  <c r="P274" i="96"/>
  <c r="T274" i="96" s="1"/>
  <c r="V276" i="123" s="1"/>
  <c r="J234" i="69"/>
  <c r="H239" i="69"/>
  <c r="J371" i="69"/>
  <c r="H376" i="69"/>
  <c r="P22" i="96"/>
  <c r="T22" i="96" s="1"/>
  <c r="H194" i="69"/>
  <c r="P61" i="96"/>
  <c r="T61" i="96" s="1"/>
  <c r="J261" i="69"/>
  <c r="P84" i="96"/>
  <c r="T84" i="96" s="1"/>
  <c r="L23" i="96"/>
  <c r="L135" i="96"/>
  <c r="P264" i="96"/>
  <c r="T264" i="96" s="1"/>
  <c r="V264" i="96" s="1"/>
  <c r="P94" i="96"/>
  <c r="T94" i="96" s="1"/>
  <c r="V96" i="123" s="1"/>
  <c r="H424" i="69"/>
  <c r="J419" i="69"/>
  <c r="P238" i="96"/>
  <c r="T238" i="96" s="1"/>
  <c r="P281" i="96"/>
  <c r="T281" i="96" s="1"/>
  <c r="P30" i="96"/>
  <c r="T30" i="96" s="1"/>
  <c r="P38" i="96"/>
  <c r="T38" i="96" s="1"/>
  <c r="P36" i="96"/>
  <c r="T36" i="96" s="1"/>
  <c r="J268" i="69"/>
  <c r="J83" i="69"/>
  <c r="J262" i="69"/>
  <c r="H611" i="69"/>
  <c r="J19" i="69"/>
  <c r="J278" i="69"/>
  <c r="H125" i="69"/>
  <c r="D540" i="69"/>
  <c r="P265" i="96"/>
  <c r="T265" i="96" s="1"/>
  <c r="V267" i="123" s="1"/>
  <c r="P26" i="96"/>
  <c r="T26" i="96" s="1"/>
  <c r="V26" i="96" s="1"/>
  <c r="L542" i="96"/>
  <c r="P28" i="96"/>
  <c r="T28" i="96" s="1"/>
  <c r="P63" i="96"/>
  <c r="T63" i="96" s="1"/>
  <c r="V63" i="96" s="1"/>
  <c r="H36" i="69"/>
  <c r="J31" i="69"/>
  <c r="L529" i="96"/>
  <c r="J327" i="69"/>
  <c r="J35" i="69"/>
  <c r="H117" i="69"/>
  <c r="P312" i="96"/>
  <c r="T312" i="96" s="1"/>
  <c r="V312" i="96" s="1"/>
  <c r="J336" i="69"/>
  <c r="J321" i="69"/>
  <c r="J235" i="69"/>
  <c r="J280" i="69"/>
  <c r="P594" i="69"/>
  <c r="J331" i="69"/>
  <c r="P247" i="96"/>
  <c r="T247" i="96" s="1"/>
  <c r="J326" i="69"/>
  <c r="L581" i="96"/>
  <c r="H173" i="69"/>
  <c r="D117" i="69"/>
  <c r="P272" i="96"/>
  <c r="J260" i="69"/>
  <c r="P311" i="96"/>
  <c r="T311" i="96" s="1"/>
  <c r="P245" i="96"/>
  <c r="T245" i="96" s="1"/>
  <c r="P249" i="96"/>
  <c r="T249" i="96" s="1"/>
  <c r="V251" i="123" s="1"/>
  <c r="P283" i="96"/>
  <c r="T283" i="96" s="1"/>
  <c r="V283" i="96" s="1"/>
  <c r="J242" i="69"/>
  <c r="P341" i="96"/>
  <c r="T341" i="96" s="1"/>
  <c r="V341" i="96" s="1"/>
  <c r="J25" i="69"/>
  <c r="J340" i="69"/>
  <c r="D527" i="69"/>
  <c r="J32" i="69"/>
  <c r="P103" i="96"/>
  <c r="T103" i="96" s="1"/>
  <c r="J223" i="69"/>
  <c r="P226" i="96"/>
  <c r="T226" i="96" s="1"/>
  <c r="V228" i="123" s="1"/>
  <c r="P539" i="96"/>
  <c r="T539" i="96" s="1"/>
  <c r="H140" i="69"/>
  <c r="P284" i="96"/>
  <c r="T284" i="96" s="1"/>
  <c r="P29" i="96"/>
  <c r="T29" i="96" s="1"/>
  <c r="P37" i="96"/>
  <c r="T37" i="96" s="1"/>
  <c r="V39" i="123" s="1"/>
  <c r="J59" i="69"/>
  <c r="P100" i="96"/>
  <c r="T100" i="96" s="1"/>
  <c r="V100" i="96" s="1"/>
  <c r="J307" i="69"/>
  <c r="P248" i="96"/>
  <c r="T248" i="96" s="1"/>
  <c r="P241" i="96"/>
  <c r="T241" i="96" s="1"/>
  <c r="J297" i="69"/>
  <c r="R120" i="96"/>
  <c r="P113" i="96"/>
  <c r="T113" i="96" s="1"/>
  <c r="V113" i="96" s="1"/>
  <c r="H78" i="69"/>
  <c r="J77" i="69"/>
  <c r="J78" i="69" s="1"/>
  <c r="P338" i="96"/>
  <c r="T338" i="96" s="1"/>
  <c r="V340" i="123" s="1"/>
  <c r="P229" i="96"/>
  <c r="T229" i="96" s="1"/>
  <c r="V231" i="123" s="1"/>
  <c r="P20" i="96"/>
  <c r="T20" i="96" s="1"/>
  <c r="V22" i="123" s="1"/>
  <c r="J111" i="69"/>
  <c r="J16" i="69"/>
  <c r="P246" i="96"/>
  <c r="T246" i="96" s="1"/>
  <c r="P87" i="96"/>
  <c r="T87" i="96" s="1"/>
  <c r="P250" i="96"/>
  <c r="T250" i="96" s="1"/>
  <c r="J311" i="69"/>
  <c r="J67" i="69"/>
  <c r="D194" i="69"/>
  <c r="J99" i="69"/>
  <c r="P296" i="96"/>
  <c r="T296" i="96" s="1"/>
  <c r="P528" i="96"/>
  <c r="T528" i="96" s="1"/>
  <c r="P275" i="96"/>
  <c r="T275" i="96" s="1"/>
  <c r="V275" i="96" s="1"/>
  <c r="P48" i="96"/>
  <c r="T48" i="96" s="1"/>
  <c r="L213" i="96"/>
  <c r="P263" i="96"/>
  <c r="T263" i="96" s="1"/>
  <c r="V265" i="123" s="1"/>
  <c r="P240" i="96"/>
  <c r="T240" i="96" s="1"/>
  <c r="V240" i="96" s="1"/>
  <c r="J339" i="69"/>
  <c r="J316" i="69"/>
  <c r="P538" i="96"/>
  <c r="J92" i="69"/>
  <c r="J17" i="69"/>
  <c r="J46" i="69"/>
  <c r="P344" i="96"/>
  <c r="T344" i="96" s="1"/>
  <c r="V326" i="123"/>
  <c r="T47" i="96"/>
  <c r="L252" i="96"/>
  <c r="V309" i="96"/>
  <c r="L335" i="96"/>
  <c r="L436" i="96"/>
  <c r="V340" i="96"/>
  <c r="V320" i="96"/>
  <c r="V18" i="96"/>
  <c r="P123" i="96"/>
  <c r="V280" i="96" l="1"/>
  <c r="J229" i="69"/>
  <c r="D391" i="69"/>
  <c r="D393" i="69" s="1"/>
  <c r="V313" i="96"/>
  <c r="D333" i="69"/>
  <c r="V27" i="96"/>
  <c r="J239" i="69"/>
  <c r="D212" i="69"/>
  <c r="D239" i="69"/>
  <c r="V121" i="123"/>
  <c r="V104" i="123"/>
  <c r="T120" i="96"/>
  <c r="V120" i="96" s="1"/>
  <c r="J343" i="69"/>
  <c r="P120" i="96"/>
  <c r="V282" i="96"/>
  <c r="V237" i="123"/>
  <c r="V526" i="96"/>
  <c r="V318" i="96"/>
  <c r="V527" i="96"/>
  <c r="T529" i="96"/>
  <c r="V529" i="96" s="1"/>
  <c r="V300" i="96"/>
  <c r="D38" i="69"/>
  <c r="D424" i="69"/>
  <c r="J284" i="69"/>
  <c r="D323" i="69"/>
  <c r="D414" i="69"/>
  <c r="J527" i="69"/>
  <c r="V64" i="123"/>
  <c r="L345" i="96"/>
  <c r="V233" i="123"/>
  <c r="V263" i="123"/>
  <c r="V49" i="96"/>
  <c r="D366" i="69"/>
  <c r="L315" i="96"/>
  <c r="D356" i="69"/>
  <c r="D343" i="69"/>
  <c r="P325" i="96"/>
  <c r="V28" i="123"/>
  <c r="V319" i="96"/>
  <c r="H71" i="69"/>
  <c r="L106" i="96"/>
  <c r="V324" i="123"/>
  <c r="V94" i="123"/>
  <c r="H38" i="69"/>
  <c r="H183" i="69"/>
  <c r="H103" i="69"/>
  <c r="V321" i="96"/>
  <c r="V35" i="96"/>
  <c r="J323" i="69"/>
  <c r="V116" i="123"/>
  <c r="V99" i="96"/>
  <c r="V314" i="123"/>
  <c r="V251" i="96"/>
  <c r="L393" i="96"/>
  <c r="L395" i="96" s="1"/>
  <c r="D274" i="69"/>
  <c r="V19" i="96"/>
  <c r="L41" i="96"/>
  <c r="D71" i="69"/>
  <c r="D404" i="69"/>
  <c r="V331" i="123"/>
  <c r="V80" i="96"/>
  <c r="J61" i="69"/>
  <c r="J313" i="69"/>
  <c r="L325" i="96"/>
  <c r="V115" i="123"/>
  <c r="V82" i="123"/>
  <c r="V229" i="96"/>
  <c r="J49" i="69"/>
  <c r="L562" i="96"/>
  <c r="V296" i="96"/>
  <c r="D284" i="69"/>
  <c r="H212" i="69"/>
  <c r="J20" i="69"/>
  <c r="P96" i="96"/>
  <c r="H378" i="69"/>
  <c r="V247" i="96"/>
  <c r="V265" i="96"/>
  <c r="V65" i="123"/>
  <c r="H613" i="69"/>
  <c r="L153" i="96"/>
  <c r="J93" i="69"/>
  <c r="L186" i="96"/>
  <c r="J86" i="69"/>
  <c r="J101" i="69"/>
  <c r="P345" i="96"/>
  <c r="J274" i="69"/>
  <c r="D103" i="69"/>
  <c r="J113" i="69"/>
  <c r="J249" i="69"/>
  <c r="V95" i="123"/>
  <c r="V299" i="96"/>
  <c r="P335" i="96"/>
  <c r="V285" i="123"/>
  <c r="P542" i="96"/>
  <c r="L358" i="96"/>
  <c r="V90" i="123"/>
  <c r="D229" i="69"/>
  <c r="L232" i="96"/>
  <c r="H286" i="69"/>
  <c r="V298" i="96"/>
  <c r="D183" i="69"/>
  <c r="D249" i="69"/>
  <c r="V69" i="96"/>
  <c r="D150" i="69"/>
  <c r="L615" i="96"/>
  <c r="T96" i="96"/>
  <c r="V96" i="96" s="1"/>
  <c r="D613" i="69"/>
  <c r="T267" i="96"/>
  <c r="L215" i="96"/>
  <c r="V102" i="123"/>
  <c r="V263" i="96"/>
  <c r="V338" i="96"/>
  <c r="V53" i="123"/>
  <c r="P287" i="96"/>
  <c r="V242" i="123"/>
  <c r="V34" i="96"/>
  <c r="T104" i="96"/>
  <c r="V104" i="96" s="1"/>
  <c r="P81" i="96"/>
  <c r="D313" i="69"/>
  <c r="L378" i="96"/>
  <c r="D560" i="69"/>
  <c r="T538" i="96"/>
  <c r="V538" i="96" s="1"/>
  <c r="P52" i="96"/>
  <c r="P72" i="96"/>
  <c r="P529" i="96"/>
  <c r="J36" i="69"/>
  <c r="T116" i="96"/>
  <c r="V116" i="96" s="1"/>
  <c r="V84" i="96"/>
  <c r="P64" i="96"/>
  <c r="J264" i="69"/>
  <c r="T89" i="96"/>
  <c r="V89" i="96" s="1"/>
  <c r="V311" i="96"/>
  <c r="V20" i="96"/>
  <c r="V87" i="123"/>
  <c r="V94" i="96"/>
  <c r="V314" i="96"/>
  <c r="L416" i="96"/>
  <c r="V297" i="96"/>
  <c r="H150" i="69"/>
  <c r="J299" i="69"/>
  <c r="J301" i="69" s="1"/>
  <c r="V343" i="123"/>
  <c r="D376" i="69"/>
  <c r="H436" i="69"/>
  <c r="T23" i="96"/>
  <c r="V23" i="96" s="1"/>
  <c r="T52" i="96"/>
  <c r="V52" i="96" s="1"/>
  <c r="H251" i="69"/>
  <c r="P89" i="96"/>
  <c r="V37" i="96"/>
  <c r="P39" i="96"/>
  <c r="D434" i="69"/>
  <c r="P315" i="96"/>
  <c r="V266" i="123"/>
  <c r="V249" i="96"/>
  <c r="V32" i="123"/>
  <c r="V30" i="96"/>
  <c r="P116" i="96"/>
  <c r="V539" i="96"/>
  <c r="V541" i="123"/>
  <c r="T272" i="96"/>
  <c r="P277" i="96"/>
  <c r="V30" i="123"/>
  <c r="V28" i="96"/>
  <c r="V38" i="96"/>
  <c r="V40" i="123"/>
  <c r="V68" i="96"/>
  <c r="V70" i="123"/>
  <c r="L242" i="96"/>
  <c r="V328" i="96"/>
  <c r="V330" i="123"/>
  <c r="J540" i="69"/>
  <c r="V95" i="96"/>
  <c r="V97" i="123"/>
  <c r="V288" i="123"/>
  <c r="V286" i="96"/>
  <c r="V88" i="123"/>
  <c r="V86" i="96"/>
  <c r="V22" i="96"/>
  <c r="V24" i="123"/>
  <c r="V101" i="96"/>
  <c r="V103" i="123"/>
  <c r="V334" i="96"/>
  <c r="V336" i="123"/>
  <c r="V236" i="96"/>
  <c r="V238" i="123"/>
  <c r="V115" i="96"/>
  <c r="V117" i="123"/>
  <c r="V245" i="96"/>
  <c r="V247" i="123"/>
  <c r="V239" i="96"/>
  <c r="V241" i="123"/>
  <c r="V260" i="96"/>
  <c r="V262" i="123"/>
  <c r="H345" i="69"/>
  <c r="L368" i="96"/>
  <c r="V50" i="123"/>
  <c r="V48" i="96"/>
  <c r="V530" i="123"/>
  <c r="V528" i="96"/>
  <c r="L267" i="96"/>
  <c r="V283" i="123"/>
  <c r="V281" i="96"/>
  <c r="L426" i="96"/>
  <c r="V62" i="123"/>
  <c r="V60" i="96"/>
  <c r="V271" i="96"/>
  <c r="V273" i="123"/>
  <c r="V343" i="96"/>
  <c r="V345" i="123"/>
  <c r="L287" i="96"/>
  <c r="V241" i="96"/>
  <c r="V243" i="123"/>
  <c r="V228" i="96"/>
  <c r="V230" i="123"/>
  <c r="V270" i="96"/>
  <c r="V250" i="96"/>
  <c r="V252" i="123"/>
  <c r="V87" i="96"/>
  <c r="V89" i="123"/>
  <c r="V250" i="123"/>
  <c r="V248" i="96"/>
  <c r="V103" i="96"/>
  <c r="V105" i="123"/>
  <c r="T237" i="96"/>
  <c r="P242" i="96"/>
  <c r="V312" i="123"/>
  <c r="V310" i="96"/>
  <c r="D264" i="69"/>
  <c r="V268" i="123"/>
  <c r="V266" i="96"/>
  <c r="V332" i="96"/>
  <c r="V334" i="123"/>
  <c r="J333" i="69"/>
  <c r="V339" i="96"/>
  <c r="V341" i="123"/>
  <c r="L74" i="96"/>
  <c r="V275" i="123"/>
  <c r="V273" i="96"/>
  <c r="L406" i="96"/>
  <c r="V277" i="123"/>
  <c r="P232" i="96"/>
  <c r="V248" i="123"/>
  <c r="V246" i="96"/>
  <c r="V71" i="96"/>
  <c r="V73" i="123"/>
  <c r="V225" i="96"/>
  <c r="V227" i="123"/>
  <c r="V23" i="123"/>
  <c r="V21" i="96"/>
  <c r="V333" i="96"/>
  <c r="V335" i="123"/>
  <c r="V230" i="96"/>
  <c r="V232" i="123"/>
  <c r="V72" i="123"/>
  <c r="V70" i="96"/>
  <c r="V297" i="123"/>
  <c r="V295" i="96"/>
  <c r="P23" i="96"/>
  <c r="P31" i="96"/>
  <c r="T31" i="96"/>
  <c r="V31" i="96" s="1"/>
  <c r="P104" i="96"/>
  <c r="P252" i="96"/>
  <c r="V226" i="96"/>
  <c r="V29" i="96"/>
  <c r="V31" i="123"/>
  <c r="V238" i="96"/>
  <c r="V50" i="96"/>
  <c r="V52" i="123"/>
  <c r="V276" i="96"/>
  <c r="V278" i="123"/>
  <c r="V325" i="123"/>
  <c r="V323" i="96"/>
  <c r="V333" i="123"/>
  <c r="V331" i="96"/>
  <c r="J28" i="69"/>
  <c r="L277" i="96"/>
  <c r="V346" i="123"/>
  <c r="V344" i="96"/>
  <c r="V274" i="96"/>
  <c r="P267" i="96"/>
  <c r="V286" i="123"/>
  <c r="V284" i="96"/>
  <c r="V38" i="123"/>
  <c r="V36" i="96"/>
  <c r="V63" i="123"/>
  <c r="V61" i="96"/>
  <c r="V543" i="123"/>
  <c r="V541" i="96"/>
  <c r="J69" i="69"/>
  <c r="H560" i="69"/>
  <c r="V344" i="123"/>
  <c r="V342" i="96"/>
  <c r="V285" i="96"/>
  <c r="V287" i="123"/>
  <c r="V61" i="123"/>
  <c r="T64" i="96"/>
  <c r="V47" i="96"/>
  <c r="V227" i="96"/>
  <c r="V229" i="123"/>
  <c r="T39" i="96"/>
  <c r="V39" i="96" s="1"/>
  <c r="V67" i="96"/>
  <c r="T72" i="96"/>
  <c r="V330" i="96"/>
  <c r="V332" i="123"/>
  <c r="V81" i="96"/>
  <c r="V342" i="123"/>
  <c r="V249" i="123"/>
  <c r="V313" i="123"/>
  <c r="V284" i="123"/>
  <c r="V322" i="123"/>
  <c r="T345" i="96"/>
  <c r="T325" i="96"/>
  <c r="V86" i="123"/>
  <c r="V114" i="123"/>
  <c r="V298" i="123"/>
  <c r="V36" i="123"/>
  <c r="V528" i="123"/>
  <c r="V69" i="123"/>
  <c r="T252" i="96"/>
  <c r="V101" i="123"/>
  <c r="T123" i="96"/>
  <c r="P125" i="96"/>
  <c r="T125" i="96" s="1"/>
  <c r="T122" i="123" l="1"/>
  <c r="V122" i="123" s="1"/>
  <c r="D214" i="69"/>
  <c r="L254" i="96"/>
  <c r="R23" i="96"/>
  <c r="R529" i="96"/>
  <c r="V264" i="123"/>
  <c r="D378" i="69"/>
  <c r="L347" i="96"/>
  <c r="R104" i="96"/>
  <c r="R64" i="96"/>
  <c r="D345" i="69"/>
  <c r="D152" i="69"/>
  <c r="J38" i="69"/>
  <c r="T83" i="123"/>
  <c r="V83" i="123" s="1"/>
  <c r="H152" i="69"/>
  <c r="T118" i="123"/>
  <c r="V118" i="123" s="1"/>
  <c r="D436" i="69"/>
  <c r="T315" i="96"/>
  <c r="V315" i="96" s="1"/>
  <c r="T347" i="123"/>
  <c r="V347" i="123" s="1"/>
  <c r="J251" i="69"/>
  <c r="T335" i="96"/>
  <c r="V335" i="96" s="1"/>
  <c r="L380" i="96"/>
  <c r="P347" i="96"/>
  <c r="L155" i="96"/>
  <c r="T287" i="96"/>
  <c r="V287" i="96" s="1"/>
  <c r="H214" i="69"/>
  <c r="T41" i="123"/>
  <c r="V41" i="123" s="1"/>
  <c r="R89" i="96"/>
  <c r="J71" i="69"/>
  <c r="V267" i="96"/>
  <c r="J103" i="69"/>
  <c r="D286" i="69"/>
  <c r="P106" i="96"/>
  <c r="R267" i="96"/>
  <c r="T98" i="123"/>
  <c r="V98" i="123" s="1"/>
  <c r="R116" i="96"/>
  <c r="D251" i="69"/>
  <c r="T33" i="123"/>
  <c r="V33" i="123" s="1"/>
  <c r="L438" i="96"/>
  <c r="H483" i="69"/>
  <c r="R52" i="96"/>
  <c r="T232" i="96"/>
  <c r="R232" i="96" s="1"/>
  <c r="T54" i="123"/>
  <c r="V54" i="123" s="1"/>
  <c r="L217" i="96"/>
  <c r="T106" i="123"/>
  <c r="V106" i="123" s="1"/>
  <c r="R31" i="96"/>
  <c r="T106" i="96"/>
  <c r="V106" i="96" s="1"/>
  <c r="R96" i="96"/>
  <c r="T542" i="96"/>
  <c r="V542" i="96" s="1"/>
  <c r="T91" i="123"/>
  <c r="V91" i="123" s="1"/>
  <c r="T289" i="123"/>
  <c r="V289" i="123" s="1"/>
  <c r="T531" i="123"/>
  <c r="V531" i="123" s="1"/>
  <c r="P289" i="96"/>
  <c r="J286" i="69"/>
  <c r="P74" i="96"/>
  <c r="P254" i="96"/>
  <c r="J345" i="69"/>
  <c r="P41" i="96"/>
  <c r="T74" i="123"/>
  <c r="V74" i="123" s="1"/>
  <c r="V237" i="96"/>
  <c r="L289" i="96"/>
  <c r="T25" i="123"/>
  <c r="V25" i="123" s="1"/>
  <c r="V272" i="96"/>
  <c r="T66" i="123"/>
  <c r="V66" i="123" s="1"/>
  <c r="T544" i="123"/>
  <c r="V544" i="123" s="1"/>
  <c r="V540" i="123"/>
  <c r="V64" i="96"/>
  <c r="T74" i="96"/>
  <c r="V74" i="96" s="1"/>
  <c r="T41" i="96"/>
  <c r="V41" i="96" s="1"/>
  <c r="R39" i="96"/>
  <c r="V49" i="123"/>
  <c r="V72" i="96"/>
  <c r="R72" i="96"/>
  <c r="T269" i="123"/>
  <c r="R325" i="96"/>
  <c r="V325" i="96"/>
  <c r="V345" i="96"/>
  <c r="R345" i="96"/>
  <c r="T327" i="123"/>
  <c r="R252" i="96"/>
  <c r="V252" i="96"/>
  <c r="V127" i="123"/>
  <c r="V125" i="123"/>
  <c r="V125" i="96"/>
  <c r="V123" i="96"/>
  <c r="P124" i="96"/>
  <c r="L485" i="96" l="1"/>
  <c r="L564" i="96" s="1"/>
  <c r="L618" i="96" s="1"/>
  <c r="H562" i="69"/>
  <c r="H615" i="69" s="1"/>
  <c r="R315" i="96"/>
  <c r="R335" i="96"/>
  <c r="T347" i="96"/>
  <c r="V347" i="96" s="1"/>
  <c r="T317" i="123"/>
  <c r="V317" i="123" s="1"/>
  <c r="R287" i="96"/>
  <c r="D483" i="69"/>
  <c r="D562" i="69" s="1"/>
  <c r="D615" i="69" s="1"/>
  <c r="T254" i="123"/>
  <c r="V254" i="123" s="1"/>
  <c r="V232" i="96"/>
  <c r="R542" i="96"/>
  <c r="R106" i="96"/>
  <c r="T43" i="123"/>
  <c r="V43" i="123" s="1"/>
  <c r="T108" i="123"/>
  <c r="V108" i="123" s="1"/>
  <c r="V274" i="123"/>
  <c r="T76" i="123"/>
  <c r="V76" i="123" s="1"/>
  <c r="T277" i="96"/>
  <c r="T242" i="96"/>
  <c r="V239" i="123"/>
  <c r="R74" i="96"/>
  <c r="R41" i="96"/>
  <c r="T234" i="123"/>
  <c r="T337" i="123"/>
  <c r="V337" i="123" s="1"/>
  <c r="V327" i="123"/>
  <c r="V269" i="123"/>
  <c r="T124" i="96"/>
  <c r="R347" i="96" l="1"/>
  <c r="T279" i="123"/>
  <c r="V279" i="123" s="1"/>
  <c r="V242" i="96"/>
  <c r="R242" i="96"/>
  <c r="T254" i="96"/>
  <c r="T289" i="96"/>
  <c r="R277" i="96"/>
  <c r="V277" i="96"/>
  <c r="T244" i="123"/>
  <c r="V244" i="123" s="1"/>
  <c r="V234" i="123"/>
  <c r="T349" i="123"/>
  <c r="V349" i="123" s="1"/>
  <c r="V126" i="123"/>
  <c r="V124" i="96"/>
  <c r="T291" i="123" l="1"/>
  <c r="V291" i="123" s="1"/>
  <c r="V289" i="96"/>
  <c r="R289" i="96"/>
  <c r="T256" i="123"/>
  <c r="V256" i="123" s="1"/>
  <c r="R254" i="96"/>
  <c r="V254" i="96"/>
  <c r="P127" i="96"/>
  <c r="T127" i="96" s="1"/>
  <c r="P126" i="96"/>
  <c r="T126" i="96" s="1"/>
  <c r="V128" i="123" l="1"/>
  <c r="V129" i="123"/>
  <c r="V127" i="96"/>
  <c r="N128" i="96"/>
  <c r="P128" i="96"/>
  <c r="V126" i="96"/>
  <c r="T128" i="96"/>
  <c r="T130" i="123" l="1"/>
  <c r="V130" i="123" s="1"/>
  <c r="J116" i="69"/>
  <c r="J117" i="69" s="1"/>
  <c r="F117" i="69"/>
  <c r="V128" i="96"/>
  <c r="R128" i="96"/>
  <c r="P131" i="96" l="1"/>
  <c r="T131" i="96" l="1"/>
  <c r="V133" i="123" l="1"/>
  <c r="P132" i="96"/>
  <c r="V131" i="96"/>
  <c r="T132" i="96" l="1"/>
  <c r="V134" i="123" l="1"/>
  <c r="V132" i="96"/>
  <c r="P134" i="96" l="1"/>
  <c r="T134" i="96" s="1"/>
  <c r="P133" i="96"/>
  <c r="T133" i="96" s="1"/>
  <c r="V136" i="123" l="1"/>
  <c r="J120" i="69"/>
  <c r="V134" i="96"/>
  <c r="P135" i="96"/>
  <c r="N135" i="96"/>
  <c r="V133" i="96"/>
  <c r="T135" i="96"/>
  <c r="V135" i="123" l="1"/>
  <c r="T137" i="123"/>
  <c r="V137" i="123" s="1"/>
  <c r="J122" i="69"/>
  <c r="V135" i="96"/>
  <c r="R135" i="96"/>
  <c r="J121" i="69" l="1"/>
  <c r="J123" i="69" l="1"/>
  <c r="J124" i="69"/>
  <c r="P138" i="96"/>
  <c r="J125" i="69" l="1"/>
  <c r="F125" i="69"/>
  <c r="T138" i="96"/>
  <c r="P140" i="96"/>
  <c r="T140" i="96" s="1"/>
  <c r="V142" i="123" l="1"/>
  <c r="V140" i="123"/>
  <c r="V140" i="96"/>
  <c r="V138" i="96"/>
  <c r="P139" i="96"/>
  <c r="T139" i="96" l="1"/>
  <c r="V141" i="123" l="1"/>
  <c r="V139" i="96"/>
  <c r="P142" i="96"/>
  <c r="T142" i="96" s="1"/>
  <c r="V144" i="123" l="1"/>
  <c r="V142" i="96"/>
  <c r="P141" i="96"/>
  <c r="P143" i="96" s="1"/>
  <c r="N143" i="96"/>
  <c r="P425" i="96"/>
  <c r="T425" i="96" s="1"/>
  <c r="J418" i="69"/>
  <c r="J423" i="69"/>
  <c r="P356" i="96"/>
  <c r="T356" i="96" s="1"/>
  <c r="P413" i="96"/>
  <c r="T413" i="96" s="1"/>
  <c r="J353" i="69"/>
  <c r="P533" i="96"/>
  <c r="T533" i="96" s="1"/>
  <c r="J403" i="69"/>
  <c r="J431" i="69"/>
  <c r="J531" i="69"/>
  <c r="P353" i="96"/>
  <c r="T353" i="96" s="1"/>
  <c r="J413" i="69"/>
  <c r="J412" i="69"/>
  <c r="P433" i="96"/>
  <c r="T433" i="96" s="1"/>
  <c r="P414" i="96"/>
  <c r="T414" i="96" s="1"/>
  <c r="P355" i="96"/>
  <c r="T355" i="96" s="1"/>
  <c r="J532" i="69"/>
  <c r="J411" i="69"/>
  <c r="J422" i="69"/>
  <c r="P420" i="96"/>
  <c r="T420" i="96" s="1"/>
  <c r="P357" i="96"/>
  <c r="T357" i="96" s="1"/>
  <c r="P534" i="96"/>
  <c r="T534" i="96" s="1"/>
  <c r="J354" i="69"/>
  <c r="P410" i="96"/>
  <c r="T410" i="96" s="1"/>
  <c r="P415" i="96"/>
  <c r="T415" i="96" s="1"/>
  <c r="J421" i="69"/>
  <c r="P430" i="96"/>
  <c r="T430" i="96" s="1"/>
  <c r="J408" i="69"/>
  <c r="J355" i="69"/>
  <c r="P423" i="96"/>
  <c r="T423" i="96" s="1"/>
  <c r="J351" i="69"/>
  <c r="P424" i="96"/>
  <c r="T424" i="96" s="1"/>
  <c r="P405" i="96"/>
  <c r="T405" i="96" s="1"/>
  <c r="J428" i="69"/>
  <c r="P362" i="96"/>
  <c r="T362" i="96" s="1"/>
  <c r="J360" i="69"/>
  <c r="P365" i="96"/>
  <c r="T365" i="96" s="1"/>
  <c r="J364" i="69"/>
  <c r="J363" i="69"/>
  <c r="P366" i="96"/>
  <c r="T366" i="96" s="1"/>
  <c r="P367" i="96"/>
  <c r="T367" i="96" s="1"/>
  <c r="J365" i="69"/>
  <c r="P372" i="96"/>
  <c r="T372" i="96" s="1"/>
  <c r="J370" i="69"/>
  <c r="P375" i="96"/>
  <c r="T375" i="96" s="1"/>
  <c r="J373" i="69"/>
  <c r="J374" i="69"/>
  <c r="P376" i="96"/>
  <c r="T376" i="96" s="1"/>
  <c r="P377" i="96"/>
  <c r="T377" i="96" s="1"/>
  <c r="J375" i="69"/>
  <c r="J385" i="69"/>
  <c r="P387" i="96"/>
  <c r="T387" i="96" s="1"/>
  <c r="J388" i="69"/>
  <c r="J390" i="69"/>
  <c r="J389" i="69"/>
  <c r="P390" i="96"/>
  <c r="T390" i="96" s="1"/>
  <c r="P391" i="96"/>
  <c r="T391" i="96" s="1"/>
  <c r="P392" i="96"/>
  <c r="T392" i="96" s="1"/>
  <c r="V412" i="123" l="1"/>
  <c r="V394" i="123"/>
  <c r="V416" i="123"/>
  <c r="V393" i="123"/>
  <c r="V374" i="123"/>
  <c r="V427" i="123"/>
  <c r="V367" i="123"/>
  <c r="V379" i="123"/>
  <c r="V392" i="123"/>
  <c r="V359" i="123"/>
  <c r="V435" i="123"/>
  <c r="V378" i="123"/>
  <c r="V369" i="123"/>
  <c r="V432" i="123"/>
  <c r="V422" i="123"/>
  <c r="V389" i="123"/>
  <c r="V357" i="123"/>
  <c r="V426" i="123"/>
  <c r="V415" i="123"/>
  <c r="V425" i="123"/>
  <c r="V364" i="123"/>
  <c r="V368" i="123"/>
  <c r="V407" i="123"/>
  <c r="V377" i="123"/>
  <c r="V417" i="123"/>
  <c r="V355" i="123"/>
  <c r="V358" i="123"/>
  <c r="V536" i="123"/>
  <c r="V376" i="96"/>
  <c r="V353" i="96"/>
  <c r="V390" i="96"/>
  <c r="V410" i="96"/>
  <c r="V356" i="96"/>
  <c r="V433" i="96"/>
  <c r="V415" i="96"/>
  <c r="V423" i="96"/>
  <c r="V391" i="96"/>
  <c r="V375" i="96"/>
  <c r="V366" i="96"/>
  <c r="V362" i="96"/>
  <c r="V533" i="96"/>
  <c r="V372" i="96"/>
  <c r="V405" i="96"/>
  <c r="V430" i="96"/>
  <c r="V420" i="96"/>
  <c r="V387" i="96"/>
  <c r="V355" i="96"/>
  <c r="V357" i="96"/>
  <c r="V392" i="96"/>
  <c r="V534" i="96"/>
  <c r="V414" i="96"/>
  <c r="V413" i="96"/>
  <c r="V424" i="96"/>
  <c r="V377" i="96"/>
  <c r="V367" i="96"/>
  <c r="V365" i="96"/>
  <c r="V425" i="96"/>
  <c r="T141" i="96"/>
  <c r="P434" i="96"/>
  <c r="T434" i="96" s="1"/>
  <c r="J432" i="69"/>
  <c r="J417" i="69"/>
  <c r="J424" i="69" s="1"/>
  <c r="F424" i="69"/>
  <c r="J407" i="69"/>
  <c r="F414" i="69"/>
  <c r="F366" i="69"/>
  <c r="J359" i="69"/>
  <c r="J366" i="69" s="1"/>
  <c r="P374" i="96"/>
  <c r="T374" i="96" s="1"/>
  <c r="P400" i="96"/>
  <c r="P419" i="96"/>
  <c r="T419" i="96" s="1"/>
  <c r="P409" i="96"/>
  <c r="T409" i="96" s="1"/>
  <c r="P364" i="96"/>
  <c r="T364" i="96" s="1"/>
  <c r="P429" i="96"/>
  <c r="T429" i="96" s="1"/>
  <c r="P386" i="96"/>
  <c r="J350" i="69"/>
  <c r="F356" i="69"/>
  <c r="J398" i="69"/>
  <c r="J404" i="69" s="1"/>
  <c r="J369" i="69"/>
  <c r="J376" i="69" s="1"/>
  <c r="F376" i="69"/>
  <c r="P389" i="96"/>
  <c r="T389" i="96" s="1"/>
  <c r="P361" i="96"/>
  <c r="T361" i="96" s="1"/>
  <c r="P412" i="96"/>
  <c r="T412" i="96" s="1"/>
  <c r="P422" i="96"/>
  <c r="T422" i="96" s="1"/>
  <c r="P352" i="96"/>
  <c r="J427" i="69"/>
  <c r="P432" i="96"/>
  <c r="T432" i="96" s="1"/>
  <c r="F391" i="69"/>
  <c r="J384" i="69"/>
  <c r="J391" i="69" s="1"/>
  <c r="J393" i="69" s="1"/>
  <c r="P371" i="96"/>
  <c r="T371" i="96" s="1"/>
  <c r="F533" i="69"/>
  <c r="J530" i="69"/>
  <c r="P532" i="96"/>
  <c r="N535" i="96"/>
  <c r="V373" i="123" l="1"/>
  <c r="V424" i="123"/>
  <c r="V436" i="123"/>
  <c r="V414" i="123"/>
  <c r="V434" i="123"/>
  <c r="V421" i="123"/>
  <c r="V376" i="123"/>
  <c r="V363" i="123"/>
  <c r="V431" i="123"/>
  <c r="V391" i="123"/>
  <c r="V366" i="123"/>
  <c r="V535" i="123"/>
  <c r="V411" i="123"/>
  <c r="F393" i="69"/>
  <c r="F560" i="69"/>
  <c r="P403" i="96"/>
  <c r="T403" i="96" s="1"/>
  <c r="N562" i="96"/>
  <c r="J533" i="69"/>
  <c r="J128" i="69"/>
  <c r="V374" i="96"/>
  <c r="V364" i="96"/>
  <c r="V412" i="96"/>
  <c r="V422" i="96"/>
  <c r="V389" i="96"/>
  <c r="V434" i="96"/>
  <c r="V432" i="96"/>
  <c r="T143" i="96"/>
  <c r="P448" i="96"/>
  <c r="T448" i="96" s="1"/>
  <c r="P450" i="96"/>
  <c r="T450" i="96" s="1"/>
  <c r="P445" i="96"/>
  <c r="T445" i="96" s="1"/>
  <c r="P449" i="96"/>
  <c r="T449" i="96" s="1"/>
  <c r="J446" i="69"/>
  <c r="J447" i="69"/>
  <c r="J443" i="69"/>
  <c r="J414" i="69"/>
  <c r="V141" i="96"/>
  <c r="P195" i="96"/>
  <c r="T195" i="96" s="1"/>
  <c r="P435" i="96"/>
  <c r="T435" i="96" s="1"/>
  <c r="J172" i="69"/>
  <c r="J179" i="69"/>
  <c r="J603" i="69"/>
  <c r="J161" i="69"/>
  <c r="J200" i="69"/>
  <c r="P584" i="96"/>
  <c r="T584" i="96" s="1"/>
  <c r="P599" i="96"/>
  <c r="T599" i="96" s="1"/>
  <c r="J201" i="69"/>
  <c r="J160" i="69"/>
  <c r="P174" i="96"/>
  <c r="T174" i="96" s="1"/>
  <c r="P201" i="96"/>
  <c r="T201" i="96" s="1"/>
  <c r="P180" i="96"/>
  <c r="T180" i="96" s="1"/>
  <c r="P610" i="96"/>
  <c r="T610" i="96" s="1"/>
  <c r="P591" i="96"/>
  <c r="T591" i="96" s="1"/>
  <c r="J169" i="69"/>
  <c r="J602" i="69"/>
  <c r="J199" i="69"/>
  <c r="P179" i="96"/>
  <c r="P167" i="96"/>
  <c r="T167" i="96" s="1"/>
  <c r="P183" i="96"/>
  <c r="T183" i="96" s="1"/>
  <c r="J205" i="69"/>
  <c r="P608" i="96"/>
  <c r="T608" i="96" s="1"/>
  <c r="P606" i="96"/>
  <c r="T606" i="96" s="1"/>
  <c r="J609" i="69"/>
  <c r="P173" i="96"/>
  <c r="T173" i="96" s="1"/>
  <c r="J163" i="69"/>
  <c r="P166" i="96"/>
  <c r="T166" i="96" s="1"/>
  <c r="P165" i="96"/>
  <c r="T165" i="96" s="1"/>
  <c r="P211" i="96"/>
  <c r="T211" i="96" s="1"/>
  <c r="J208" i="69"/>
  <c r="P592" i="96"/>
  <c r="T592" i="96" s="1"/>
  <c r="J596" i="69"/>
  <c r="J177" i="69"/>
  <c r="J168" i="69"/>
  <c r="P203" i="96"/>
  <c r="T203" i="96" s="1"/>
  <c r="P570" i="96"/>
  <c r="T570" i="96" s="1"/>
  <c r="J193" i="69"/>
  <c r="J162" i="69"/>
  <c r="J190" i="69"/>
  <c r="P194" i="96"/>
  <c r="T194" i="96" s="1"/>
  <c r="J164" i="69"/>
  <c r="J171" i="69"/>
  <c r="P182" i="96"/>
  <c r="T182" i="96" s="1"/>
  <c r="J433" i="69"/>
  <c r="J434" i="69" s="1"/>
  <c r="P594" i="96"/>
  <c r="T594" i="96" s="1"/>
  <c r="J582" i="69"/>
  <c r="P604" i="96"/>
  <c r="T604" i="96" s="1"/>
  <c r="P605" i="96"/>
  <c r="T605" i="96" s="1"/>
  <c r="J583" i="69"/>
  <c r="J591" i="69"/>
  <c r="P212" i="96"/>
  <c r="T212" i="96" s="1"/>
  <c r="P209" i="96"/>
  <c r="T209" i="96" s="1"/>
  <c r="J192" i="69"/>
  <c r="P175" i="96"/>
  <c r="T175" i="96" s="1"/>
  <c r="J191" i="69"/>
  <c r="P181" i="96"/>
  <c r="T181" i="96" s="1"/>
  <c r="P208" i="96"/>
  <c r="J180" i="69"/>
  <c r="P196" i="96"/>
  <c r="T196" i="96" s="1"/>
  <c r="P607" i="96"/>
  <c r="T607" i="96" s="1"/>
  <c r="J607" i="69"/>
  <c r="P593" i="96"/>
  <c r="T593" i="96" s="1"/>
  <c r="J590" i="69"/>
  <c r="J608" i="69"/>
  <c r="J170" i="69"/>
  <c r="J198" i="69"/>
  <c r="J209" i="69"/>
  <c r="J207" i="69"/>
  <c r="P204" i="96"/>
  <c r="T204" i="96" s="1"/>
  <c r="J605" i="69"/>
  <c r="P578" i="96"/>
  <c r="T578" i="96" s="1"/>
  <c r="P574" i="96"/>
  <c r="T574" i="96" s="1"/>
  <c r="P202" i="96"/>
  <c r="T202" i="96" s="1"/>
  <c r="P164" i="96"/>
  <c r="T164" i="96" s="1"/>
  <c r="P200" i="96"/>
  <c r="J176" i="69"/>
  <c r="P172" i="96"/>
  <c r="T172" i="96" s="1"/>
  <c r="P193" i="96"/>
  <c r="T193" i="96" s="1"/>
  <c r="P210" i="96"/>
  <c r="T210" i="96" s="1"/>
  <c r="J178" i="69"/>
  <c r="J206" i="69"/>
  <c r="P590" i="96"/>
  <c r="T590" i="96" s="1"/>
  <c r="J604" i="69"/>
  <c r="J571" i="69"/>
  <c r="J570" i="69"/>
  <c r="J595" i="69"/>
  <c r="P579" i="96"/>
  <c r="T579" i="96" s="1"/>
  <c r="P595" i="96"/>
  <c r="T595" i="96" s="1"/>
  <c r="F378" i="69"/>
  <c r="P431" i="96"/>
  <c r="P411" i="96"/>
  <c r="J356" i="69"/>
  <c r="J378" i="69" s="1"/>
  <c r="P363" i="96"/>
  <c r="V409" i="96"/>
  <c r="P388" i="96"/>
  <c r="P373" i="96"/>
  <c r="T386" i="96"/>
  <c r="P402" i="96"/>
  <c r="P421" i="96"/>
  <c r="V371" i="96"/>
  <c r="T352" i="96"/>
  <c r="V361" i="96"/>
  <c r="V429" i="96"/>
  <c r="V419" i="96"/>
  <c r="T532" i="96"/>
  <c r="P535" i="96"/>
  <c r="P562" i="96" s="1"/>
  <c r="T400" i="96"/>
  <c r="P354" i="96"/>
  <c r="V354" i="123" l="1"/>
  <c r="V580" i="123"/>
  <c r="V402" i="123"/>
  <c r="V195" i="123"/>
  <c r="V595" i="123"/>
  <c r="V177" i="123"/>
  <c r="V610" i="123"/>
  <c r="V593" i="123"/>
  <c r="V197" i="123"/>
  <c r="V174" i="123"/>
  <c r="V213" i="123"/>
  <c r="V612" i="123"/>
  <c r="V586" i="123"/>
  <c r="V609" i="123"/>
  <c r="V211" i="123"/>
  <c r="V167" i="123"/>
  <c r="V185" i="123"/>
  <c r="V182" i="123"/>
  <c r="V212" i="123"/>
  <c r="V594" i="123"/>
  <c r="V437" i="123"/>
  <c r="V206" i="123"/>
  <c r="V596" i="123"/>
  <c r="V214" i="123"/>
  <c r="V184" i="123"/>
  <c r="V205" i="123"/>
  <c r="V168" i="123"/>
  <c r="V169" i="123"/>
  <c r="V203" i="123"/>
  <c r="V405" i="123"/>
  <c r="V581" i="123"/>
  <c r="V608" i="123"/>
  <c r="V601" i="123"/>
  <c r="V198" i="123"/>
  <c r="V592" i="123"/>
  <c r="V166" i="123"/>
  <c r="V176" i="123"/>
  <c r="V388" i="123"/>
  <c r="V204" i="123"/>
  <c r="V175" i="123"/>
  <c r="R143" i="96"/>
  <c r="V597" i="123"/>
  <c r="V576" i="123"/>
  <c r="V183" i="123"/>
  <c r="V196" i="123"/>
  <c r="V452" i="123"/>
  <c r="V447" i="123"/>
  <c r="V450" i="123"/>
  <c r="V451" i="123"/>
  <c r="V403" i="96"/>
  <c r="V143" i="123"/>
  <c r="T145" i="123"/>
  <c r="V145" i="123" s="1"/>
  <c r="J560" i="69"/>
  <c r="P611" i="96"/>
  <c r="T611" i="96" s="1"/>
  <c r="P447" i="96"/>
  <c r="T447" i="96" s="1"/>
  <c r="V212" i="96"/>
  <c r="V181" i="96"/>
  <c r="V167" i="96"/>
  <c r="V183" i="96"/>
  <c r="V448" i="96"/>
  <c r="V164" i="96"/>
  <c r="V201" i="96"/>
  <c r="V193" i="96"/>
  <c r="V166" i="96"/>
  <c r="V175" i="96"/>
  <c r="V182" i="96"/>
  <c r="V194" i="96"/>
  <c r="V203" i="96"/>
  <c r="V211" i="96"/>
  <c r="V195" i="96"/>
  <c r="V202" i="96"/>
  <c r="V204" i="96"/>
  <c r="V196" i="96"/>
  <c r="V165" i="96"/>
  <c r="V174" i="96"/>
  <c r="V210" i="96"/>
  <c r="V172" i="96"/>
  <c r="V449" i="96"/>
  <c r="V435" i="96"/>
  <c r="V180" i="96"/>
  <c r="V209" i="96"/>
  <c r="V173" i="96"/>
  <c r="V445" i="96"/>
  <c r="V450" i="96"/>
  <c r="V143" i="96"/>
  <c r="V608" i="96"/>
  <c r="V606" i="96"/>
  <c r="V607" i="96"/>
  <c r="V605" i="96"/>
  <c r="V610" i="96"/>
  <c r="V595" i="96"/>
  <c r="V590" i="96"/>
  <c r="V593" i="96"/>
  <c r="V594" i="96"/>
  <c r="V592" i="96"/>
  <c r="V591" i="96"/>
  <c r="V599" i="96"/>
  <c r="V579" i="96"/>
  <c r="V574" i="96"/>
  <c r="V578" i="96"/>
  <c r="P444" i="96"/>
  <c r="J442" i="69"/>
  <c r="J436" i="69"/>
  <c r="P609" i="96"/>
  <c r="T609" i="96" s="1"/>
  <c r="J586" i="69"/>
  <c r="J573" i="69"/>
  <c r="P294" i="96"/>
  <c r="N301" i="96"/>
  <c r="J606" i="69"/>
  <c r="J577" i="69"/>
  <c r="J594" i="69"/>
  <c r="N168" i="96"/>
  <c r="P577" i="96"/>
  <c r="T577" i="96" s="1"/>
  <c r="J587" i="69"/>
  <c r="P585" i="96"/>
  <c r="T585" i="96" s="1"/>
  <c r="J569" i="69"/>
  <c r="J197" i="69"/>
  <c r="P171" i="96"/>
  <c r="T171" i="96" s="1"/>
  <c r="P573" i="96"/>
  <c r="T573" i="96" s="1"/>
  <c r="P576" i="96"/>
  <c r="T576" i="96" s="1"/>
  <c r="J576" i="69"/>
  <c r="P597" i="96"/>
  <c r="T597" i="96" s="1"/>
  <c r="P163" i="96"/>
  <c r="T163" i="96" s="1"/>
  <c r="F434" i="69"/>
  <c r="J597" i="69"/>
  <c r="P575" i="96"/>
  <c r="T575" i="96" s="1"/>
  <c r="P598" i="96"/>
  <c r="T598" i="96" s="1"/>
  <c r="P589" i="96"/>
  <c r="T589" i="96" s="1"/>
  <c r="F165" i="69"/>
  <c r="F579" i="69"/>
  <c r="J588" i="69"/>
  <c r="J593" i="69"/>
  <c r="J568" i="69"/>
  <c r="F210" i="69"/>
  <c r="N176" i="96"/>
  <c r="J189" i="69"/>
  <c r="N184" i="96"/>
  <c r="N613" i="96"/>
  <c r="J574" i="69"/>
  <c r="N601" i="96"/>
  <c r="F181" i="69"/>
  <c r="F194" i="69"/>
  <c r="P572" i="96"/>
  <c r="T572" i="96" s="1"/>
  <c r="N581" i="96"/>
  <c r="J592" i="69"/>
  <c r="P571" i="96"/>
  <c r="T571" i="96" s="1"/>
  <c r="F202" i="69"/>
  <c r="F173" i="69"/>
  <c r="J572" i="69"/>
  <c r="J575" i="69"/>
  <c r="N205" i="96"/>
  <c r="P596" i="96"/>
  <c r="T596" i="96" s="1"/>
  <c r="J589" i="69"/>
  <c r="P588" i="96"/>
  <c r="T588" i="96" s="1"/>
  <c r="N197" i="96"/>
  <c r="F611" i="69"/>
  <c r="F599" i="69"/>
  <c r="N213" i="96"/>
  <c r="P192" i="96"/>
  <c r="P197" i="96" s="1"/>
  <c r="N393" i="96"/>
  <c r="P213" i="96"/>
  <c r="T208" i="96"/>
  <c r="V570" i="96"/>
  <c r="P426" i="96"/>
  <c r="T421" i="96"/>
  <c r="T431" i="96"/>
  <c r="P436" i="96"/>
  <c r="N416" i="96"/>
  <c r="J181" i="69"/>
  <c r="V386" i="96"/>
  <c r="T373" i="96"/>
  <c r="P378" i="96"/>
  <c r="N436" i="96"/>
  <c r="J173" i="69"/>
  <c r="V604" i="96"/>
  <c r="T402" i="96"/>
  <c r="N378" i="96"/>
  <c r="P368" i="96"/>
  <c r="T363" i="96"/>
  <c r="V584" i="96"/>
  <c r="V352" i="96"/>
  <c r="N406" i="96"/>
  <c r="P184" i="96"/>
  <c r="T179" i="96"/>
  <c r="N368" i="96"/>
  <c r="T388" i="96"/>
  <c r="N358" i="96"/>
  <c r="V532" i="96"/>
  <c r="T535" i="96"/>
  <c r="N426" i="96"/>
  <c r="T354" i="96"/>
  <c r="V400" i="96"/>
  <c r="J210" i="69"/>
  <c r="P205" i="96"/>
  <c r="T200" i="96"/>
  <c r="J165" i="69"/>
  <c r="P416" i="96"/>
  <c r="T411" i="96"/>
  <c r="V606" i="123" l="1"/>
  <c r="T215" i="123"/>
  <c r="V215" i="123" s="1"/>
  <c r="T207" i="123"/>
  <c r="V207" i="123" s="1"/>
  <c r="T170" i="123"/>
  <c r="V170" i="123" s="1"/>
  <c r="V449" i="123"/>
  <c r="V534" i="123"/>
  <c r="T186" i="123"/>
  <c r="V186" i="123" s="1"/>
  <c r="V574" i="123"/>
  <c r="V599" i="123"/>
  <c r="V579" i="123"/>
  <c r="T537" i="123"/>
  <c r="V600" i="123"/>
  <c r="V578" i="123"/>
  <c r="V575" i="123"/>
  <c r="T178" i="123"/>
  <c r="V178" i="123" s="1"/>
  <c r="V572" i="123"/>
  <c r="V607" i="123"/>
  <c r="V447" i="96"/>
  <c r="F436" i="69"/>
  <c r="N303" i="96"/>
  <c r="N395" i="96"/>
  <c r="V611" i="96"/>
  <c r="J611" i="69"/>
  <c r="P446" i="96"/>
  <c r="P451" i="96" s="1"/>
  <c r="T444" i="96"/>
  <c r="J129" i="69"/>
  <c r="V535" i="96"/>
  <c r="V609" i="96"/>
  <c r="V588" i="96"/>
  <c r="V596" i="96"/>
  <c r="V589" i="96"/>
  <c r="V598" i="96"/>
  <c r="V597" i="96"/>
  <c r="V585" i="96"/>
  <c r="V571" i="96"/>
  <c r="V572" i="96"/>
  <c r="V575" i="96"/>
  <c r="V576" i="96"/>
  <c r="V573" i="96"/>
  <c r="V577" i="96"/>
  <c r="J449" i="69"/>
  <c r="J451" i="69" s="1"/>
  <c r="J483" i="69" s="1"/>
  <c r="F449" i="69"/>
  <c r="P613" i="96"/>
  <c r="T613" i="96"/>
  <c r="P168" i="96"/>
  <c r="T192" i="96"/>
  <c r="T294" i="96"/>
  <c r="P301" i="96"/>
  <c r="P303" i="96" s="1"/>
  <c r="J202" i="69"/>
  <c r="P176" i="96"/>
  <c r="N186" i="96"/>
  <c r="N215" i="96"/>
  <c r="F613" i="69"/>
  <c r="F212" i="69"/>
  <c r="J579" i="69"/>
  <c r="T581" i="96"/>
  <c r="P581" i="96"/>
  <c r="F183" i="69"/>
  <c r="J194" i="69"/>
  <c r="N615" i="96"/>
  <c r="P601" i="96"/>
  <c r="J599" i="69"/>
  <c r="T601" i="96"/>
  <c r="N438" i="96"/>
  <c r="N380" i="96"/>
  <c r="P215" i="96"/>
  <c r="J183" i="69"/>
  <c r="P358" i="96"/>
  <c r="V411" i="96"/>
  <c r="R535" i="96"/>
  <c r="V388" i="96"/>
  <c r="T562" i="96"/>
  <c r="P393" i="96"/>
  <c r="P395" i="96" s="1"/>
  <c r="V363" i="96"/>
  <c r="V163" i="96"/>
  <c r="T168" i="96"/>
  <c r="V431" i="96"/>
  <c r="V421" i="96"/>
  <c r="T205" i="96"/>
  <c r="V200" i="96"/>
  <c r="P406" i="96"/>
  <c r="V171" i="96"/>
  <c r="T176" i="96"/>
  <c r="V179" i="96"/>
  <c r="T184" i="96"/>
  <c r="V373" i="96"/>
  <c r="V402" i="96"/>
  <c r="V354" i="96"/>
  <c r="T213" i="96"/>
  <c r="V208" i="96"/>
  <c r="V210" i="123" l="1"/>
  <c r="V165" i="123"/>
  <c r="V181" i="123"/>
  <c r="V202" i="123"/>
  <c r="V613" i="123"/>
  <c r="T564" i="123"/>
  <c r="V577" i="123"/>
  <c r="V598" i="123"/>
  <c r="V611" i="123"/>
  <c r="V173" i="123"/>
  <c r="T603" i="123"/>
  <c r="T615" i="123"/>
  <c r="T303" i="123"/>
  <c r="V303" i="123" s="1"/>
  <c r="V591" i="123"/>
  <c r="V587" i="123"/>
  <c r="V446" i="123"/>
  <c r="V573" i="123"/>
  <c r="T583" i="123"/>
  <c r="V537" i="123"/>
  <c r="V590" i="123"/>
  <c r="V375" i="123"/>
  <c r="T380" i="123"/>
  <c r="V380" i="123" s="1"/>
  <c r="V404" i="123"/>
  <c r="T408" i="123"/>
  <c r="V408" i="123" s="1"/>
  <c r="V365" i="123"/>
  <c r="T370" i="123"/>
  <c r="V370" i="123" s="1"/>
  <c r="V423" i="123"/>
  <c r="T428" i="123"/>
  <c r="V428" i="123" s="1"/>
  <c r="V356" i="123"/>
  <c r="T360" i="123"/>
  <c r="V360" i="123" s="1"/>
  <c r="V433" i="123"/>
  <c r="T438" i="123"/>
  <c r="V438" i="123" s="1"/>
  <c r="V413" i="123"/>
  <c r="T418" i="123"/>
  <c r="V418" i="123" s="1"/>
  <c r="V390" i="123"/>
  <c r="T395" i="123"/>
  <c r="V395" i="123" s="1"/>
  <c r="T188" i="123"/>
  <c r="V188" i="123" s="1"/>
  <c r="T615" i="96"/>
  <c r="N451" i="96"/>
  <c r="V444" i="96"/>
  <c r="T446" i="96"/>
  <c r="P453" i="96"/>
  <c r="V184" i="96"/>
  <c r="V613" i="96"/>
  <c r="V601" i="96"/>
  <c r="V581" i="96"/>
  <c r="V213" i="96"/>
  <c r="V176" i="96"/>
  <c r="V205" i="96"/>
  <c r="V192" i="96"/>
  <c r="V168" i="96"/>
  <c r="F451" i="69"/>
  <c r="J212" i="69"/>
  <c r="R613" i="96"/>
  <c r="P186" i="96"/>
  <c r="P217" i="96" s="1"/>
  <c r="N217" i="96"/>
  <c r="T197" i="96"/>
  <c r="F214" i="69"/>
  <c r="V294" i="96"/>
  <c r="T301" i="96"/>
  <c r="R601" i="96"/>
  <c r="R581" i="96"/>
  <c r="J613" i="69"/>
  <c r="P615" i="96"/>
  <c r="T368" i="96"/>
  <c r="R176" i="96"/>
  <c r="T426" i="96"/>
  <c r="T378" i="96"/>
  <c r="T436" i="96"/>
  <c r="T393" i="96"/>
  <c r="T358" i="96"/>
  <c r="R184" i="96"/>
  <c r="V562" i="96"/>
  <c r="R562" i="96"/>
  <c r="R168" i="96"/>
  <c r="T406" i="96"/>
  <c r="R205" i="96"/>
  <c r="P438" i="96"/>
  <c r="R213" i="96"/>
  <c r="T186" i="96"/>
  <c r="T416" i="96"/>
  <c r="P380" i="96"/>
  <c r="V603" i="123" l="1"/>
  <c r="V615" i="123"/>
  <c r="V564" i="123"/>
  <c r="V296" i="123"/>
  <c r="V583" i="123"/>
  <c r="T617" i="123"/>
  <c r="V446" i="96"/>
  <c r="T397" i="123"/>
  <c r="V397" i="123" s="1"/>
  <c r="T440" i="123"/>
  <c r="V440" i="123" s="1"/>
  <c r="T382" i="123"/>
  <c r="V382" i="123" s="1"/>
  <c r="T305" i="123"/>
  <c r="V305" i="123" s="1"/>
  <c r="T199" i="123"/>
  <c r="T217" i="123" s="1"/>
  <c r="V217" i="123" s="1"/>
  <c r="V194" i="123"/>
  <c r="F483" i="69"/>
  <c r="N453" i="96"/>
  <c r="P485" i="96"/>
  <c r="J130" i="69"/>
  <c r="J131" i="69"/>
  <c r="V368" i="96"/>
  <c r="V197" i="96"/>
  <c r="V426" i="96"/>
  <c r="V406" i="96"/>
  <c r="V358" i="96"/>
  <c r="V615" i="96"/>
  <c r="T303" i="96"/>
  <c r="P146" i="96"/>
  <c r="J214" i="69"/>
  <c r="R197" i="96"/>
  <c r="T215" i="96"/>
  <c r="R301" i="96"/>
  <c r="V301" i="96"/>
  <c r="R615" i="96"/>
  <c r="R368" i="96"/>
  <c r="T438" i="96"/>
  <c r="T380" i="96"/>
  <c r="V378" i="96"/>
  <c r="R378" i="96"/>
  <c r="R426" i="96"/>
  <c r="R393" i="96"/>
  <c r="V393" i="96"/>
  <c r="T395" i="96"/>
  <c r="R358" i="96"/>
  <c r="V416" i="96"/>
  <c r="R416" i="96"/>
  <c r="V186" i="96"/>
  <c r="R186" i="96"/>
  <c r="V436" i="96"/>
  <c r="R436" i="96"/>
  <c r="R406" i="96"/>
  <c r="V617" i="123" l="1"/>
  <c r="R303" i="96"/>
  <c r="V448" i="123"/>
  <c r="T453" i="123"/>
  <c r="V453" i="123" s="1"/>
  <c r="V199" i="123"/>
  <c r="T219" i="123"/>
  <c r="V219" i="123" s="1"/>
  <c r="N485" i="96"/>
  <c r="T451" i="96"/>
  <c r="J132" i="69"/>
  <c r="F132" i="69"/>
  <c r="V303" i="96"/>
  <c r="V380" i="96"/>
  <c r="V215" i="96"/>
  <c r="V438" i="96"/>
  <c r="T146" i="96"/>
  <c r="T217" i="96"/>
  <c r="R215" i="96"/>
  <c r="R438" i="96"/>
  <c r="R380" i="96"/>
  <c r="V395" i="96"/>
  <c r="R395" i="96"/>
  <c r="V148" i="123" l="1"/>
  <c r="T453" i="96"/>
  <c r="T455" i="123"/>
  <c r="V455" i="123" s="1"/>
  <c r="T485" i="96"/>
  <c r="R451" i="96"/>
  <c r="V451" i="96"/>
  <c r="V217" i="96"/>
  <c r="P147" i="96"/>
  <c r="P148" i="96"/>
  <c r="T148" i="96" s="1"/>
  <c r="V146" i="96"/>
  <c r="R217" i="96"/>
  <c r="V150" i="123" l="1"/>
  <c r="V453" i="96"/>
  <c r="R453" i="96"/>
  <c r="T487" i="123"/>
  <c r="V487" i="123" s="1"/>
  <c r="V485" i="96"/>
  <c r="R485" i="96"/>
  <c r="V148" i="96"/>
  <c r="T147" i="96"/>
  <c r="V149" i="123" l="1"/>
  <c r="V147" i="96"/>
  <c r="P150" i="96"/>
  <c r="T150" i="96" s="1"/>
  <c r="V152" i="123" l="1"/>
  <c r="N151" i="96"/>
  <c r="V150" i="96"/>
  <c r="N153" i="96" l="1"/>
  <c r="J135" i="69"/>
  <c r="P149" i="96"/>
  <c r="P151" i="96" s="1"/>
  <c r="P153" i="96" s="1"/>
  <c r="J137" i="69" l="1"/>
  <c r="T149" i="96"/>
  <c r="V151" i="123" l="1"/>
  <c r="J136" i="69"/>
  <c r="V149" i="96"/>
  <c r="T151" i="96"/>
  <c r="T153" i="123" l="1"/>
  <c r="V153" i="123" s="1"/>
  <c r="T153" i="96"/>
  <c r="V151" i="96"/>
  <c r="R151" i="96"/>
  <c r="T155" i="123" l="1"/>
  <c r="T157" i="123" s="1"/>
  <c r="J138" i="69"/>
  <c r="J139" i="69"/>
  <c r="V153" i="96"/>
  <c r="R153" i="96"/>
  <c r="V155" i="123" l="1"/>
  <c r="V157" i="123"/>
  <c r="T566" i="123"/>
  <c r="F140" i="69"/>
  <c r="J140" i="69"/>
  <c r="V566" i="123" l="1"/>
  <c r="T620" i="123"/>
  <c r="V620" i="123" l="1"/>
  <c r="J143" i="69"/>
  <c r="J145" i="69" l="1"/>
  <c r="J144" i="69" l="1"/>
  <c r="J146" i="69" l="1"/>
  <c r="J147" i="69"/>
  <c r="F148" i="69" l="1"/>
  <c r="J148" i="69"/>
  <c r="J150" i="69" s="1"/>
  <c r="F150" i="69" l="1"/>
  <c r="N155" i="96" l="1"/>
  <c r="N564" i="96" s="1"/>
  <c r="P155" i="96"/>
  <c r="P564" i="96" s="1"/>
  <c r="N618" i="96" l="1"/>
  <c r="P618" i="96"/>
  <c r="T155" i="96" l="1"/>
  <c r="V155" i="96" l="1"/>
  <c r="T564" i="96"/>
  <c r="R155" i="96"/>
  <c r="V564" i="96" l="1"/>
  <c r="R564" i="96"/>
  <c r="T618" i="96"/>
  <c r="V618" i="96" l="1"/>
  <c r="R618" i="96"/>
  <c r="J152" i="69" l="1"/>
  <c r="F152" i="69" l="1"/>
  <c r="J562" i="69"/>
  <c r="F562" i="69" l="1"/>
  <c r="J615" i="69"/>
  <c r="F615" i="69" l="1"/>
  <c r="AB601" i="110" l="1"/>
  <c r="AB615" i="110" l="1"/>
  <c r="AD601" i="110"/>
  <c r="AF601" i="110" l="1"/>
  <c r="AD615" i="110"/>
  <c r="AB618" i="110"/>
  <c r="AF615" i="110" l="1"/>
  <c r="AF618" i="110" s="1"/>
  <c r="AD618" i="110"/>
</calcChain>
</file>

<file path=xl/sharedStrings.xml><?xml version="1.0" encoding="utf-8"?>
<sst xmlns="http://schemas.openxmlformats.org/spreadsheetml/2006/main" count="9468" uniqueCount="342">
  <si>
    <t>STEAM PRODUCTION PLANT</t>
  </si>
  <si>
    <t>TOTAL STEAM PRODUCTION</t>
  </si>
  <si>
    <t>NUCLEAR PRODUCTION PLANT</t>
  </si>
  <si>
    <t>TOTAL NUCLEAR PRODUCTION PLANT</t>
  </si>
  <si>
    <t>-</t>
  </si>
  <si>
    <t>GRAND TOTAL</t>
  </si>
  <si>
    <t/>
  </si>
  <si>
    <t>COMBINED CYCLE PRODUCTION PLANT</t>
  </si>
  <si>
    <t>GAS TURBINES</t>
  </si>
  <si>
    <t>TOTAL GAS TURBINES</t>
  </si>
  <si>
    <t>TOTAL COMBINED CYCLE PRODUCTION PLANT</t>
  </si>
  <si>
    <t>TRANSMISSION, DISTRIBUTION, AND GENERAL PLANT</t>
  </si>
  <si>
    <t>TOTAL TRANSMISSION, DISTRIBUTION AND GENERAL PLANT</t>
  </si>
  <si>
    <t>SOLAR PRODUCTION PLANT</t>
  </si>
  <si>
    <t>TOTAL PRODUCTION PLANT</t>
  </si>
  <si>
    <t xml:space="preserve">          </t>
  </si>
  <si>
    <t>TOTAL SOLAR PRODUCTION PLANT</t>
  </si>
  <si>
    <t>(6)=(100%-(3))x(4)-(5)</t>
  </si>
  <si>
    <t>(8)=(6)/(7)</t>
  </si>
  <si>
    <t>(9)=(8)/(4)</t>
  </si>
  <si>
    <t>(7)=(6)x(1)</t>
  </si>
  <si>
    <t>R1</t>
  </si>
  <si>
    <t>S4</t>
  </si>
  <si>
    <t>R3</t>
  </si>
  <si>
    <t>R1.5</t>
  </si>
  <si>
    <t>R2</t>
  </si>
  <si>
    <t>R5</t>
  </si>
  <si>
    <t>R4</t>
  </si>
  <si>
    <t>L3</t>
  </si>
  <si>
    <t>SQ</t>
  </si>
  <si>
    <t>S0</t>
  </si>
  <si>
    <t>S1.5</t>
  </si>
  <si>
    <t>L1.5</t>
  </si>
  <si>
    <t>R2.5</t>
  </si>
  <si>
    <t>L0</t>
  </si>
  <si>
    <t>R0.5</t>
  </si>
  <si>
    <t>L2</t>
  </si>
  <si>
    <t>S3</t>
  </si>
  <si>
    <t>L2.5</t>
  </si>
  <si>
    <t>L1</t>
  </si>
  <si>
    <t>(13)=(12)-(7)</t>
  </si>
  <si>
    <t>MANATEE COMMON</t>
  </si>
  <si>
    <t>STRUCTURES AND IMPROVEMENTS</t>
  </si>
  <si>
    <t>BOILER PLANT EQUIPMENT</t>
  </si>
  <si>
    <t>TURBOGENERATOR UNITS</t>
  </si>
  <si>
    <t>ACCESSORY ELECTRIC EQUIPMENT</t>
  </si>
  <si>
    <t>TOTAL MANATEE COMMON</t>
  </si>
  <si>
    <t>MANATEE UNIT 1</t>
  </si>
  <si>
    <t>TOTAL MANATEE UNIT 1</t>
  </si>
  <si>
    <t>MANATEE UNIT 2</t>
  </si>
  <si>
    <t>TOTAL MANATEE UNIT 2</t>
  </si>
  <si>
    <t>MARTIN COMMON</t>
  </si>
  <si>
    <t>TOTAL MARTIN COMMON</t>
  </si>
  <si>
    <t>MARTIN PIPELINE</t>
  </si>
  <si>
    <t>TOTAL MARTIN PIPELINE</t>
  </si>
  <si>
    <t>MARTIN UNIT 1</t>
  </si>
  <si>
    <t>TOTAL MARTIN UNIT 1</t>
  </si>
  <si>
    <t>MARTIN UNIT 2</t>
  </si>
  <si>
    <t>TOTAL MARTIN UNIT 2</t>
  </si>
  <si>
    <t>SCHERER COAL CARS</t>
  </si>
  <si>
    <t>TOTAL SCHERER COAL CARS</t>
  </si>
  <si>
    <t>SCHERER COMMON</t>
  </si>
  <si>
    <t>TOTAL SCHERER COMMON</t>
  </si>
  <si>
    <t>SCHERER UNIT 4</t>
  </si>
  <si>
    <t>TOTAL SCHERER UNIT 4</t>
  </si>
  <si>
    <t>SJRPP COAL CARS</t>
  </si>
  <si>
    <t>TOTAL SJRPP COAL CARS</t>
  </si>
  <si>
    <t>SJRPP COMMON</t>
  </si>
  <si>
    <t>TOTAL SJRPP COMMON</t>
  </si>
  <si>
    <t>SJRPP UNIT 1</t>
  </si>
  <si>
    <t>TOTAL SJRPP UNIT 1</t>
  </si>
  <si>
    <t>SJRPP UNIT 2</t>
  </si>
  <si>
    <t>TOTAL SJRPP UNIT 2</t>
  </si>
  <si>
    <t>TURKEY POINT COMMON</t>
  </si>
  <si>
    <t>TOTAL TURKEY POINT COMMON</t>
  </si>
  <si>
    <t>ST. LUCIE COMMON</t>
  </si>
  <si>
    <t>REACTOR PLANT EQUIPMENT</t>
  </si>
  <si>
    <t>TOTAL ST. LUCIE COMMON</t>
  </si>
  <si>
    <t>ST. LUCIE UNIT 1</t>
  </si>
  <si>
    <t>TOTAL ST. LUCIE UNIT 1</t>
  </si>
  <si>
    <t>ST. LUCIE UNIT 2</t>
  </si>
  <si>
    <t>TOTAL ST. LUCIE UNIT 2</t>
  </si>
  <si>
    <t>TURKEY POINT UNIT 3</t>
  </si>
  <si>
    <t>TOTAL TURKEY POINT UNIT 3</t>
  </si>
  <si>
    <t>TURKEY POINT UNIT 4</t>
  </si>
  <si>
    <t>TOTAL TURKEY POINT UNIT 4</t>
  </si>
  <si>
    <t>LAUDERDALE COMMON</t>
  </si>
  <si>
    <t>FUEL HOLDERS, PRODUCERS AND ACCESSORIES</t>
  </si>
  <si>
    <t>PRIME MOVERS - GENERAL</t>
  </si>
  <si>
    <t>GENERATORS</t>
  </si>
  <si>
    <t>MISC. POWER PLANT EQUIPMENT</t>
  </si>
  <si>
    <t>TOTAL LAUDERDALE COMMON</t>
  </si>
  <si>
    <t>LAUDERDALE UNIT 4</t>
  </si>
  <si>
    <t>TOTAL LAUDERDALE UNIT 4</t>
  </si>
  <si>
    <t>LAUDERDALE UNIT 5</t>
  </si>
  <si>
    <t>TOTAL LAUDERDALE UNIT 5</t>
  </si>
  <si>
    <t>FT. MYERS COMMON</t>
  </si>
  <si>
    <t>TOTAL FT. MYERS COMMON</t>
  </si>
  <si>
    <t>FT. MYERS UNIT 2</t>
  </si>
  <si>
    <t>TOTAL FT. MYERS UNIT 2</t>
  </si>
  <si>
    <t>FT. MYERS UNIT 3</t>
  </si>
  <si>
    <t>TOTAL FT. MYERS UNIT 3</t>
  </si>
  <si>
    <t>MANATEE UNIT 3</t>
  </si>
  <si>
    <t>TOTAL MANATEE UNIT 3</t>
  </si>
  <si>
    <t>MARTIN UNIT 3</t>
  </si>
  <si>
    <t>TOTAL MARTIN UNIT 3</t>
  </si>
  <si>
    <t>MARTIN UNIT 4</t>
  </si>
  <si>
    <t>TOTAL MARTIN UNIT 4</t>
  </si>
  <si>
    <t>MARTIN UNIT 8</t>
  </si>
  <si>
    <t>TOTAL MARTIN UNIT 8</t>
  </si>
  <si>
    <t>SANFORD COMMON</t>
  </si>
  <si>
    <t>TOTAL SANFORD COMMON</t>
  </si>
  <si>
    <t>SANFORD UNIT 4</t>
  </si>
  <si>
    <t>TOTAL SANFORD UNIT 4</t>
  </si>
  <si>
    <t>SANFORD UNIT 5</t>
  </si>
  <si>
    <t>TOTAL SANFORD UNIT 5</t>
  </si>
  <si>
    <t>TURKEY POINT UNIT 5</t>
  </si>
  <si>
    <t>TOTAL TURKEY POINT UNIT 5</t>
  </si>
  <si>
    <t>WEST COUNTY COMMON</t>
  </si>
  <si>
    <t>TOTAL WEST COUNTY COMMON</t>
  </si>
  <si>
    <t>WEST COUNTY UNIT 1</t>
  </si>
  <si>
    <t>TOTAL WEST COUNTY UNIT 1</t>
  </si>
  <si>
    <t>WEST COUNTY UNIT 2</t>
  </si>
  <si>
    <t>TOTAL WEST COUNTY UNIT 2</t>
  </si>
  <si>
    <t>WEST COUNTY UNIT 3</t>
  </si>
  <si>
    <t>TOTAL WEST COUNTY UNIT 3</t>
  </si>
  <si>
    <t>CAPE CANAVERAL COMBINED CYCLE</t>
  </si>
  <si>
    <t>TOTAL CAPE CANAVERAL COMBINED CYCLE</t>
  </si>
  <si>
    <t>RIVIERA COMBINED CYCLE</t>
  </si>
  <si>
    <t>TOTAL RIVIERA COMBINED CYCLE</t>
  </si>
  <si>
    <t>PT EVERGLADES COMBINED CYCLE</t>
  </si>
  <si>
    <t>TOTAL PT EVERGLADES COMBINED CYCLE</t>
  </si>
  <si>
    <t>LAUDERDALE GTS</t>
  </si>
  <si>
    <t>TOTAL LAUDERDALE GTS</t>
  </si>
  <si>
    <t>FT. MYERS GTS</t>
  </si>
  <si>
    <t>TOTAL FT. MYERS GTS</t>
  </si>
  <si>
    <t>DESOTO SOLAR</t>
  </si>
  <si>
    <t>TOTAL DESOTOSOLAR</t>
  </si>
  <si>
    <t>SPACE COAST SOLAR</t>
  </si>
  <si>
    <t>TOTAL SPACE COAST SOLAR</t>
  </si>
  <si>
    <t>MARTIN SOLAR</t>
  </si>
  <si>
    <t>TOTAL MARTIN SOLAR</t>
  </si>
  <si>
    <t>MANATEE SOLAR</t>
  </si>
  <si>
    <t>TOTAL MANATEE SOLAR</t>
  </si>
  <si>
    <t>TRANSMISSION PLANT</t>
  </si>
  <si>
    <t>EASEMENTS</t>
  </si>
  <si>
    <t>STATION EQUIPMENT</t>
  </si>
  <si>
    <t>STATION EQUIPMENT - STEP-UP TRANSFORMERS</t>
  </si>
  <si>
    <t>TOWERS AND FIXTURES</t>
  </si>
  <si>
    <t>POLES AND FIXTURES</t>
  </si>
  <si>
    <t>OVERHEAD CONDUCTORS AND DEVICES</t>
  </si>
  <si>
    <t>UNDERGROUND CONDUIT</t>
  </si>
  <si>
    <t>UNDERGROUND CONDUCTORS AND DEVICES</t>
  </si>
  <si>
    <t>ROADS AND TRAILS</t>
  </si>
  <si>
    <t>TOTAL TRANSMISSION PLANT</t>
  </si>
  <si>
    <t>DISTRIBUTION PLANT</t>
  </si>
  <si>
    <t>POLES, TOWERS AND FIXTURES - WOOD</t>
  </si>
  <si>
    <t>POLES, TOWERS AND FIXTURES - CONCRETE</t>
  </si>
  <si>
    <t>UNDERGROUND CONDUIT, DUCT SYSTEM</t>
  </si>
  <si>
    <t>UNDERGROUND CONDUIT, DIRECT BURIED</t>
  </si>
  <si>
    <t>UNDERGROUND CONDUCTORS AND DEVICES, DS</t>
  </si>
  <si>
    <t>UNDERGROUND CONDUCTORS AND DEVICES, DB</t>
  </si>
  <si>
    <t>LINE TRANSFORMERS</t>
  </si>
  <si>
    <t>SERVICES, OVERHEAD</t>
  </si>
  <si>
    <t>SERVICES, UNDERGROUND</t>
  </si>
  <si>
    <t>METERS</t>
  </si>
  <si>
    <t>METERS - AMI</t>
  </si>
  <si>
    <t>STREET LIGHTING AND SIGNAL SYSTEMS</t>
  </si>
  <si>
    <t>TOTAL DISTRIBUTION PLANT</t>
  </si>
  <si>
    <t>GENERAL PLANT</t>
  </si>
  <si>
    <t>AUTOMOBILES</t>
  </si>
  <si>
    <t>LIGHT TRUCKS</t>
  </si>
  <si>
    <t>HEAVY TRUCKS</t>
  </si>
  <si>
    <t>TRACTOR TRAILERS</t>
  </si>
  <si>
    <t>TRAILERS</t>
  </si>
  <si>
    <t>POWER OPERATED EQUIPMENT</t>
  </si>
  <si>
    <t>COMMUNICATION EQUIPMENT - FIBER OPTICS</t>
  </si>
  <si>
    <t>TOTAL GENERAL PLANT</t>
  </si>
  <si>
    <t>MANATEE STEAM PLANT</t>
  </si>
  <si>
    <t>TOTAL MANATEE STEAM PLANT</t>
  </si>
  <si>
    <t>MARTIN STEAM PLANT</t>
  </si>
  <si>
    <t>TOTAL MARTIN STEAM PLANT</t>
  </si>
  <si>
    <t>SCHERER STEAM PLANT</t>
  </si>
  <si>
    <t>TOTAL SCHERER STEAM PLANT</t>
  </si>
  <si>
    <t>SJRPP STEAM PLANT</t>
  </si>
  <si>
    <t>TOTAL SJRPP STEAM PLANT</t>
  </si>
  <si>
    <t>ST. LUCIE NUCLEAR PLANT</t>
  </si>
  <si>
    <t>TOTAL ST. LUCIE NUCLEAR PLANT</t>
  </si>
  <si>
    <t>TURKEY POINT NUCLEAR PLANT</t>
  </si>
  <si>
    <t>TOTAL TURKEY POINT NUCLEAR PLANT</t>
  </si>
  <si>
    <t>LAUDERDALE COMBINED CYCLE PLANT</t>
  </si>
  <si>
    <t>TOTAL LAUDERDALE COMBINED CYCLE PLANT</t>
  </si>
  <si>
    <t>FT. MYERS COMBINED CYCLE PLANT</t>
  </si>
  <si>
    <t>TOTAL FT. MYERS COMBINED CYCLE PLANT</t>
  </si>
  <si>
    <t>MANATEE COMBINED CYCLE PLANT</t>
  </si>
  <si>
    <t>TOTAL MANATEE COMBINED CYCLE PLANT</t>
  </si>
  <si>
    <t>MARTIN COMBINED CYCLE PLANT</t>
  </si>
  <si>
    <t>TOTAL MARTIN COMBINED CYCLE PLANT</t>
  </si>
  <si>
    <t>SANFORD COMBINED CYCLE PLANT</t>
  </si>
  <si>
    <t>TOTAL SANFORD COMBINED CYCLE PLANT</t>
  </si>
  <si>
    <t>TURKEY POINT COMBINED CYCLE PLANT</t>
  </si>
  <si>
    <t>TOTAL TURKEY POINT COMBINED CYCLE PLANT</t>
  </si>
  <si>
    <t>WEST COUNTY COMBINED CYCLE PLANT</t>
  </si>
  <si>
    <t>TOTAL WEST COUNTY COMBINED CYCLE PLANT</t>
  </si>
  <si>
    <t>CAPE CANAVERAL COMBINED CYCLE PLANT</t>
  </si>
  <si>
    <t>TOTAL CAPE CANAVERAL COMBINED CYCLE PLANT</t>
  </si>
  <si>
    <t>RIVIERA COMBINED CYCLE PLANT</t>
  </si>
  <si>
    <t>TOTAL RIVIERA COMBINED CYCLE PLANT</t>
  </si>
  <si>
    <t>PT EVERGLADES COMBINED CYCLE PLANT</t>
  </si>
  <si>
    <t>TOTAL PT EVERGLADES COMBINED CYCLE PLANT</t>
  </si>
  <si>
    <t>SURVIVOR CURVE</t>
  </si>
  <si>
    <t>NET</t>
  </si>
  <si>
    <t>SALVAGE</t>
  </si>
  <si>
    <t>ORIGINAL</t>
  </si>
  <si>
    <t>COST</t>
  </si>
  <si>
    <t>BOOK</t>
  </si>
  <si>
    <t>RESERVE</t>
  </si>
  <si>
    <t>FUTURE</t>
  </si>
  <si>
    <t>ACCRUALS</t>
  </si>
  <si>
    <t>PROBABLE</t>
  </si>
  <si>
    <t>RETIREMENT</t>
  </si>
  <si>
    <t>DATE</t>
  </si>
  <si>
    <t>FLORIDA POWER AND LIGHT COMPANY</t>
  </si>
  <si>
    <t>COMPOSITE</t>
  </si>
  <si>
    <t>REMAINING</t>
  </si>
  <si>
    <t>LIFE</t>
  </si>
  <si>
    <t>ANNUAL</t>
  </si>
  <si>
    <t>DEPRECIATION</t>
  </si>
  <si>
    <t>RATE</t>
  </si>
  <si>
    <t>THEORETICAL</t>
  </si>
  <si>
    <t xml:space="preserve">ORIGINAL </t>
  </si>
  <si>
    <t>IMBALANCE</t>
  </si>
  <si>
    <t>SURVIVOR CURVE/</t>
  </si>
  <si>
    <t>INTERIM</t>
  </si>
  <si>
    <t>INCREASE/</t>
  </si>
  <si>
    <t>DECREASE</t>
  </si>
  <si>
    <t>AGE</t>
  </si>
  <si>
    <t>PROPOSED COMPONENTS AS OF DECEMBER 31, 2017</t>
  </si>
  <si>
    <t>AVERAGE</t>
  </si>
  <si>
    <t>ALLOCATED</t>
  </si>
  <si>
    <t>TOTAL LAUDERDALE COMMON ACCOUNT 343</t>
  </si>
  <si>
    <t>TOTAL LAUDERDALE UNIT 4 ACCOUNT 343</t>
  </si>
  <si>
    <t>TOTAL LAUDERDALE UNIT 5 ACCOUNT 343</t>
  </si>
  <si>
    <t>TOTAL FT. MYERS COMMON ACCOUNT 343</t>
  </si>
  <si>
    <t>TOTAL FT. MYERS UNIT 2 ACCOUNT 343</t>
  </si>
  <si>
    <t>TOTAL FT. MYERS UNIT 3 ACCOUNT 343</t>
  </si>
  <si>
    <t>TOTAL MANATEE UNIT 3 ACCOUNT 343</t>
  </si>
  <si>
    <t>TOTAL MARTIN COMMON ACCOUNT 343</t>
  </si>
  <si>
    <t>TOTAL MARTIN UNIT 3 ACCOUNT 343</t>
  </si>
  <si>
    <t>TOTAL MARTIN UNIT 4 ACCOUNT 343</t>
  </si>
  <si>
    <t>TOTAL MARTIN UNIT 8 ACCOUNT 343</t>
  </si>
  <si>
    <t>TOTAL SANFORD COMMON ACCOUNT 343</t>
  </si>
  <si>
    <t>TOTAL SANFORD UNIT 4 ACCOUNT 343</t>
  </si>
  <si>
    <t>TOTAL SANFORD UNIT 5 ACCOUNT 343</t>
  </si>
  <si>
    <t>TOTAL TURKEY POINT UNIT 5 ACCOUNT 343</t>
  </si>
  <si>
    <t>TOTAL WEST COUNTY COMMON ACCOUNT 343</t>
  </si>
  <si>
    <t>TOTAL WEST COUNTY UNIT 1 ACCOUNT 343</t>
  </si>
  <si>
    <t>TOTAL WEST COUNTY UNIT 2 ACCOUNT 343</t>
  </si>
  <si>
    <t>TOTAL WEST COUNTY UNIT 3 ACCOUNT 343</t>
  </si>
  <si>
    <t>TOTAL CAPE CANAVERAL COMBINED CYCLE ACCOUNT 343</t>
  </si>
  <si>
    <t>TOTAL RIVIERA COMBINED CYCLE ACCOUNT 343</t>
  </si>
  <si>
    <t>TOTAL POLES, TOWERS AND FIXTURES</t>
  </si>
  <si>
    <t>PERCENT</t>
  </si>
  <si>
    <t xml:space="preserve">BOOK </t>
  </si>
  <si>
    <t>PEAKER PLANTS</t>
  </si>
  <si>
    <t>TOTAL PEAKER PLANTS</t>
  </si>
  <si>
    <t xml:space="preserve"> ANNUAL DEPRECIATION ACCRUALS AND RATES RELATED TO ELECTRIC PLANT IN SERVICE AS OF DECEMBER 31, 2017</t>
  </si>
  <si>
    <t>TABLE 1.  ESTIMATED SURVIVOR CURVE, NET SALVAGE, ORIGINAL COST, BOOK RESERVE AND CALCULATED REMAINING LIFE</t>
  </si>
  <si>
    <t>TABLE 2.  ESTIMATED SURVIVOR CURVE, NET SALVAGE, ORIGINAL COST AND CALCULATED WHOLE LIFE</t>
  </si>
  <si>
    <t>BASED ON DEPRECIATION RATES ORDERED IN DOCKET NO. 090130-EI AND PROPOSED DEPRECIATION RATES</t>
  </si>
  <si>
    <t>ORDERED IN DOCKET NO. 090130-EI</t>
  </si>
  <si>
    <t>PROPOSED ESTIMATES</t>
  </si>
  <si>
    <t>(6)=(5)x(1)</t>
  </si>
  <si>
    <t>(12)=(11)-(6)</t>
  </si>
  <si>
    <t>ORDERED COMPONENTS IN DOCKET NO. 090130-EI AS OF DECEMBER 31, 2009</t>
  </si>
  <si>
    <t>DOCKET NO. 090130-EI AS OF DECEMBER 31, 2009</t>
  </si>
  <si>
    <t xml:space="preserve">ORDERED COMPONENTS IN </t>
  </si>
  <si>
    <t>PEAKER PLANT</t>
  </si>
  <si>
    <t>TOTAL PEAKER PLANT</t>
  </si>
  <si>
    <t>RETIREMENT RATE</t>
  </si>
  <si>
    <t>*</t>
  </si>
  <si>
    <t>CURVE SHOWN IS INTERIM SURVIVOR CURVE.  LIFE SPAN METHOD IS USED.</t>
  </si>
  <si>
    <t>**</t>
  </si>
  <si>
    <t xml:space="preserve">IN DOCKET NO. 090130-EI THE COMMISSION ORDERED A COMPOSITE REMAINING LIFE FOR ACCOUNT 343, PRIME MOVERS - GENERAL AND ACCOUNT 343.2 PRIME MOVERS - CAPITAL SPARE PARTS.  THE AVERAGE REMAINING LIFE SHOWN HERE </t>
  </si>
  <si>
    <t xml:space="preserve">    FOR BOTH ACCOUNTS IS THE COMPOSITE REMAINING LIFE ORDERED BY THE COMMISSION FOR ALL OF ACCOUNT 343.</t>
  </si>
  <si>
    <t>TABLE 3. COMPARISON OF REMAINING LIFE ANNUAL DEPRECIATION RATES AND ACCRUALS FOR ELECTRIC PLANT AS OF DECEMBER 31, 2017</t>
  </si>
  <si>
    <t>TABLE 4. COMPARISON OF WHOLE LIFE ANNUAL DEPRECIATION RATES AND ACCRUALS FOR ELECTRIC PLANT AS OF DECEMBER 31, 2017</t>
  </si>
  <si>
    <t>***</t>
  </si>
  <si>
    <t>FOR NEW UNITS IN DOCKET NO. 090130-EI AND UNITS ADDED SUBSEQUENT TO THAT DOCKET THE AVERAGE AGE SHOWN IS 0 AND THE AVERAGE REMAINING LIFE IS EQUAL TO THE LIFE SPAN OF THE UNIT.</t>
  </si>
  <si>
    <t>FOR NEW UNITS IN DOCKET NO. 090130-EI AND UNITS ADDED SUBSEQUENT TO THAT DOCKET THE RESERVE PERCENT SHOWN IS 0% AND THE AVERAGE REMAINING LIFE IS EQUAL TO THE LIFE SPAN OF THE UNIT.</t>
  </si>
  <si>
    <t>PRIME MOVERS - CAPITAL SPARE PARTS</t>
  </si>
  <si>
    <t>MISCELLANEOUS POWER PLANT EQUIPMENT</t>
  </si>
  <si>
    <t>TOTAL SCHERER COMMON UNIT 3 AND 4</t>
  </si>
  <si>
    <t>SCHERER COMMON UNIT 3 AND 4</t>
  </si>
  <si>
    <t>SERVICES - OVERHEAD</t>
  </si>
  <si>
    <t>SERVICES - UNDERGROUND</t>
  </si>
  <si>
    <t>UNDERGROUND CONDUCTORS AND DEVICES - DUCT SYSTEM</t>
  </si>
  <si>
    <t>UNDERGROUND CONDUCTORS AND DEVICES - DIRECT BURIED</t>
  </si>
  <si>
    <t>UNDERGROUND CONDUIT - DUCT SYSTEM</t>
  </si>
  <si>
    <t>UNDERGROUND CONDUIT - DIRECT BURIED</t>
  </si>
  <si>
    <t>LAUDERDALE AND FT. MYERS PEAKERS</t>
  </si>
  <si>
    <t>TOTAL  LAUDERDALE AND FT. MYERS PEAKERS</t>
  </si>
  <si>
    <t>TOTAL LAUDERDALE AND FT. MYERS PEAKERS</t>
  </si>
  <si>
    <t>SQUARE *</t>
  </si>
  <si>
    <t>SJRPP COAL AND LIMESTONE</t>
  </si>
  <si>
    <t>TOTAL SJRPP COAL AND LIMESTONE</t>
  </si>
  <si>
    <t>SJRPP GYPSUM AND ASH</t>
  </si>
  <si>
    <t>TOTAL SJRPP GYPSUM AND ASH</t>
  </si>
  <si>
    <t>(4) = (2) - (3)</t>
  </si>
  <si>
    <t>TABLE 8.  ALLOCATION OF BOOK RESERVE TO NEW SUBACCOUNTS FOR ACCOUNTS 343 AND 364</t>
  </si>
  <si>
    <t>R2 *</t>
  </si>
  <si>
    <t>S0 *</t>
  </si>
  <si>
    <t>R0.5 *</t>
  </si>
  <si>
    <t>R1.5 *</t>
  </si>
  <si>
    <t>R1 *</t>
  </si>
  <si>
    <t>R2.5 *</t>
  </si>
  <si>
    <t>L0 *</t>
  </si>
  <si>
    <t>S0.5 *</t>
  </si>
  <si>
    <t>O1</t>
  </si>
  <si>
    <t>S2</t>
  </si>
  <si>
    <t>BABCOCK RANCH SOLAR</t>
  </si>
  <si>
    <t>TOTAL BABCOCK RANCH SOLAR</t>
  </si>
  <si>
    <t>CITRUS SOLAR</t>
  </si>
  <si>
    <t>TOTAL CITRUS SOLAR</t>
  </si>
  <si>
    <t>INSTALLATIONS ON CUSTOMERS' PREMISES</t>
  </si>
  <si>
    <t>UNDERGROUND CONDUCTORS AND DEVICES, DUCT SYSTEM</t>
  </si>
  <si>
    <t>UNDERGROUND CONDUCTORS AND DEVICES, DIRECT BURIED</t>
  </si>
  <si>
    <t>TABLE 5. COMPARISON OF BOOK RESERVE AND THEORETICAL RESERVE FOR ELECTRIC PLANT AS OF DECEMBER 31, 2017</t>
  </si>
  <si>
    <t>TABLE 6. COMPARISON OF ESTIMATED SURVIVOR CURVES, NET SALVAGE, AVERAGE AGES, AVERAGE REMAINING LIVES AND ANNUAL DEPRECIATION RATES</t>
  </si>
  <si>
    <t xml:space="preserve">IN DOCKET NO. 090130-EI THE COMMISSION ORDERED A COMPOSITE REMAINING LIFE FOR ACCOUNT 343 PRIME MOVERS, AS OPPOSED TO SEPARATE REMAINING LIVES FOR ACCOUNT 343 PRIME MOVERS - GENERAL AND ACCOUNT 343.2 PRIME MOVERS - CAPITAL SPARE PARTS.  </t>
  </si>
  <si>
    <t xml:space="preserve">    THE AVERAGE REMAINING LIFE SHOWN HERE FOR BOTH ACCOUNTS IS THE COMPOSITE REMAINING LIFE ORDERED BY THE COMMISSION FOR THE COMBINED ACCOUNT.</t>
  </si>
  <si>
    <t>TABLE 7. COMPARISON OF BOOK RESERVE PERCENTS, AVERAGE REMAINING LIVES, ANNUAL DEPRECIATION RATES AND ANNUAL DEPRECIATION ACCRUALS</t>
  </si>
  <si>
    <t>FPL HAS HISTORICALLY MAINTAINED THE BOOK RESERVE FOR ACCOUNTS 343 AND ACCOUNT 364 AT THE ACCOUNT LEVEL, AS OPPOSED TO AT THE LEVEL OF THE SUBACCOUNTS RECOMMENDED IN THE DEPRECIATION STUDY.</t>
  </si>
  <si>
    <t xml:space="preserve">    THE BOOK RESERVE PERCENTS SHOWN FOR DOCKET NO. 090130-EI ARE THE BOOK RESERVE PERCENTS FOR THE ACCOUNT INCLUDED IN THAT DOCKET.</t>
  </si>
  <si>
    <t>OPC 002088 FPL RC-16</t>
  </si>
  <si>
    <t>OPC 002089 FPL RC-16</t>
  </si>
  <si>
    <t>OPC 002090 FPL RC-16</t>
  </si>
  <si>
    <t>OPC 002091 FPL RC-16</t>
  </si>
  <si>
    <t>OPC 002092 FPL RC-16</t>
  </si>
  <si>
    <t>OPC 002093  FPL RC-16</t>
  </si>
  <si>
    <t>OPC 002094 FPL RC-16</t>
  </si>
  <si>
    <t>OPC 002095 FPL RC-16</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</si>
</sst>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 #,##0_);_(* \(#,##0\);_(* &quot;-&quot;??_);_(@_)"/>
    <numFmt numFmtId="165" formatCode="0_);\(0\)"/>
    <numFmt numFmtId="166" formatCode="mm\-yyyy"/>
    <numFmt numFmtId="167" formatCode="0.000%"/>
    <numFmt numFmtId="168" formatCode="_(* #,##0.000000_);_(* \(#,##0.000000\);_(* &quot;-&quot;??_);_(@_)"/>
    <numFmt numFmtId="169" formatCode="0.0000"/>
    <numFmt numFmtId="170" formatCode="0.0"/>
  </numFmts>
  <fonts count="11" x14ac:knownFonts="1">
    <font>
      <sz val="11"/>
      <color theme="1"/>
      <name val="Calibri"/>
      <family val="2"/>
      <scheme val="minor"/>
    </font>
    <font>
      <b/>
      <i/>
      <u/>
      <sz val="16"/>
      <name val="Symbol"/>
      <family val="1"/>
      <charset val="2"/>
    </font>
    <font>
      <sz val="11"/>
      <color indexed="8"/>
      <name val="Calibri"/>
      <family val="2"/>
    </font>
    <font>
      <b/>
      <sz val="14"/>
      <color indexed="8"/>
      <name val="Arial"/>
      <family val="2"/>
    </font>
    <font>
      <sz val="10"/>
      <color indexed="8"/>
      <name val="Arial"/>
      <family val="2"/>
    </font>
    <font>
      <b/>
      <sz val="10"/>
      <color indexed="8"/>
      <name val="Arial"/>
      <family val="2"/>
    </font>
    <font>
      <i/>
      <sz val="10"/>
      <color indexed="8"/>
      <name val="Arial"/>
      <family val="2"/>
    </font>
    <font>
      <b/>
      <i/>
      <sz val="10"/>
      <color indexed="8"/>
      <name val="Arial"/>
      <family val="2"/>
    </font>
    <font>
      <sz val="10"/>
      <color theme="1"/>
      <name val="Arial"/>
      <family val="2"/>
    </font>
    <font>
      <sz val="11"/>
      <color theme="1"/>
      <name val="Calibri"/>
      <family val="2"/>
      <scheme val="minor"/>
    </font>
    <font>
      <sz val="10"/>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diagonal/>
    </border>
  </borders>
  <cellStyleXfs count="8">
    <xf numFmtId="0" fontId="0" fillId="0" borderId="0"/>
    <xf numFmtId="43" fontId="2" fillId="0" borderId="0" applyFont="0" applyFill="0" applyBorder="0" applyAlignment="0" applyProtection="0"/>
    <xf numFmtId="0" fontId="1" fillId="0" borderId="0" applyProtection="0"/>
    <xf numFmtId="0" fontId="8" fillId="0" borderId="0"/>
    <xf numFmtId="43" fontId="8"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cellStyleXfs>
  <cellXfs count="190">
    <xf numFmtId="0" fontId="0" fillId="0" borderId="0" xfId="0"/>
    <xf numFmtId="0" fontId="3" fillId="0" borderId="0" xfId="0" applyFont="1" applyAlignment="1">
      <alignment horizontal="centerContinuous"/>
    </xf>
    <xf numFmtId="0" fontId="4" fillId="0" borderId="0" xfId="0" applyFont="1"/>
    <xf numFmtId="0" fontId="5" fillId="0" borderId="0" xfId="0" applyFont="1" applyAlignment="1">
      <alignment horizontal="centerContinuous"/>
    </xf>
    <xf numFmtId="0" fontId="5" fillId="0" borderId="1" xfId="0" applyFont="1" applyBorder="1" applyAlignment="1">
      <alignment horizontal="centerContinuous"/>
    </xf>
    <xf numFmtId="0" fontId="5" fillId="0" borderId="0" xfId="0" applyFont="1" applyBorder="1" applyAlignment="1">
      <alignment horizontal="center"/>
    </xf>
    <xf numFmtId="0" fontId="5" fillId="0" borderId="1" xfId="0" applyFont="1" applyBorder="1" applyAlignment="1">
      <alignment horizontal="center"/>
    </xf>
    <xf numFmtId="165" fontId="5" fillId="0" borderId="0" xfId="0" applyNumberFormat="1" applyFont="1" applyAlignment="1">
      <alignment horizontal="center"/>
    </xf>
    <xf numFmtId="0" fontId="5" fillId="0" borderId="0" xfId="0" applyFont="1"/>
    <xf numFmtId="164" fontId="4" fillId="0" borderId="0" xfId="1" applyNumberFormat="1" applyFont="1"/>
    <xf numFmtId="37" fontId="4" fillId="0" borderId="0" xfId="0" applyNumberFormat="1" applyFont="1"/>
    <xf numFmtId="164" fontId="4" fillId="0" borderId="0" xfId="0" applyNumberFormat="1" applyFont="1"/>
    <xf numFmtId="164" fontId="4" fillId="0" borderId="1" xfId="1" applyNumberFormat="1" applyFont="1" applyBorder="1"/>
    <xf numFmtId="164" fontId="5" fillId="0" borderId="0" xfId="1" applyNumberFormat="1" applyFont="1"/>
    <xf numFmtId="164" fontId="5" fillId="0" borderId="1" xfId="1" applyNumberFormat="1" applyFont="1" applyBorder="1"/>
    <xf numFmtId="164" fontId="5" fillId="0" borderId="3" xfId="1" applyNumberFormat="1" applyFont="1" applyBorder="1"/>
    <xf numFmtId="0" fontId="6" fillId="0" borderId="0" xfId="0" applyFont="1"/>
    <xf numFmtId="37" fontId="6" fillId="0" borderId="0" xfId="0" applyNumberFormat="1" applyFont="1"/>
    <xf numFmtId="164" fontId="6" fillId="0" borderId="0" xfId="1" applyNumberFormat="1" applyFont="1"/>
    <xf numFmtId="0" fontId="5" fillId="0" borderId="0" xfId="0" applyFont="1" applyBorder="1" applyAlignment="1">
      <alignment horizontal="centerContinuous"/>
    </xf>
    <xf numFmtId="0" fontId="5" fillId="0" borderId="0" xfId="0" applyFont="1" applyBorder="1"/>
    <xf numFmtId="43" fontId="4" fillId="0" borderId="0" xfId="1" applyFont="1"/>
    <xf numFmtId="43" fontId="4" fillId="0" borderId="0" xfId="0" applyNumberFormat="1" applyFont="1"/>
    <xf numFmtId="164" fontId="6" fillId="0" borderId="2" xfId="1" applyNumberFormat="1" applyFont="1" applyBorder="1"/>
    <xf numFmtId="164" fontId="6" fillId="0" borderId="0" xfId="1" applyNumberFormat="1" applyFont="1" applyBorder="1"/>
    <xf numFmtId="0" fontId="7" fillId="0" borderId="0" xfId="0" applyFont="1"/>
    <xf numFmtId="164" fontId="5" fillId="0" borderId="0" xfId="1" applyNumberFormat="1" applyFont="1" applyBorder="1"/>
    <xf numFmtId="164" fontId="7" fillId="0" borderId="0" xfId="1" applyNumberFormat="1" applyFont="1"/>
    <xf numFmtId="164" fontId="7" fillId="0" borderId="1" xfId="1" applyNumberFormat="1" applyFont="1" applyBorder="1"/>
    <xf numFmtId="39" fontId="4" fillId="0" borderId="0" xfId="0" applyNumberFormat="1" applyFont="1"/>
    <xf numFmtId="164" fontId="4" fillId="0" borderId="0" xfId="0" applyNumberFormat="1" applyFont="1" applyBorder="1"/>
    <xf numFmtId="164" fontId="7" fillId="0" borderId="0" xfId="1" applyNumberFormat="1" applyFont="1" applyBorder="1"/>
    <xf numFmtId="164" fontId="4" fillId="0" borderId="1" xfId="1" applyNumberFormat="1" applyFont="1" applyBorder="1"/>
    <xf numFmtId="0" fontId="4" fillId="0" borderId="0" xfId="0" applyFont="1"/>
    <xf numFmtId="0" fontId="5" fillId="0" borderId="0" xfId="0" applyFont="1" applyAlignment="1">
      <alignment horizontal="centerContinuous"/>
    </xf>
    <xf numFmtId="0" fontId="5" fillId="0" borderId="0" xfId="0" applyFont="1"/>
    <xf numFmtId="164" fontId="4" fillId="0" borderId="0" xfId="1" applyNumberFormat="1" applyFont="1"/>
    <xf numFmtId="164" fontId="4" fillId="0" borderId="0" xfId="0" applyNumberFormat="1" applyFont="1"/>
    <xf numFmtId="0" fontId="6" fillId="0" borderId="0" xfId="0" applyFont="1"/>
    <xf numFmtId="164" fontId="6" fillId="0" borderId="0" xfId="1" applyNumberFormat="1" applyFont="1"/>
    <xf numFmtId="43" fontId="4" fillId="0" borderId="0" xfId="0" applyNumberFormat="1" applyFont="1"/>
    <xf numFmtId="0" fontId="7" fillId="0" borderId="0" xfId="0" applyFont="1"/>
    <xf numFmtId="164" fontId="5" fillId="0" borderId="0" xfId="1" applyNumberFormat="1" applyFont="1" applyBorder="1"/>
    <xf numFmtId="164" fontId="7" fillId="0" borderId="0" xfId="1" applyNumberFormat="1" applyFont="1" applyBorder="1"/>
    <xf numFmtId="0" fontId="4" fillId="0" borderId="0" xfId="0" applyFont="1" applyAlignment="1">
      <alignment horizontal="centerContinuous"/>
    </xf>
    <xf numFmtId="39" fontId="5" fillId="0" borderId="0" xfId="0" applyNumberFormat="1" applyFont="1"/>
    <xf numFmtId="166" fontId="4" fillId="0" borderId="0" xfId="1" applyNumberFormat="1" applyFont="1"/>
    <xf numFmtId="0" fontId="4" fillId="0" borderId="0" xfId="1" applyNumberFormat="1" applyFont="1"/>
    <xf numFmtId="165" fontId="4" fillId="0" borderId="0" xfId="1" applyNumberFormat="1" applyFont="1" applyAlignment="1">
      <alignment horizontal="center"/>
    </xf>
    <xf numFmtId="0" fontId="4" fillId="0" borderId="0" xfId="1" applyNumberFormat="1" applyFont="1" applyAlignment="1">
      <alignment horizontal="centerContinuous"/>
    </xf>
    <xf numFmtId="0" fontId="4" fillId="0" borderId="0" xfId="0" applyNumberFormat="1" applyFont="1"/>
    <xf numFmtId="0" fontId="6" fillId="0" borderId="0" xfId="0" applyNumberFormat="1" applyFont="1"/>
    <xf numFmtId="2" fontId="4" fillId="0" borderId="0" xfId="1" applyNumberFormat="1" applyFont="1" applyAlignment="1">
      <alignment horizontal="center"/>
    </xf>
    <xf numFmtId="165" fontId="5" fillId="0" borderId="0" xfId="0" applyNumberFormat="1" applyFont="1" applyAlignment="1">
      <alignment horizontal="centerContinuous"/>
    </xf>
    <xf numFmtId="164" fontId="4" fillId="0" borderId="0" xfId="1" applyNumberFormat="1" applyFont="1" applyBorder="1"/>
    <xf numFmtId="167" fontId="7" fillId="0" borderId="0" xfId="5" applyNumberFormat="1" applyFont="1"/>
    <xf numFmtId="2" fontId="6" fillId="0" borderId="0" xfId="1" applyNumberFormat="1" applyFont="1" applyAlignment="1">
      <alignment horizontal="center"/>
    </xf>
    <xf numFmtId="2" fontId="7" fillId="0" borderId="0" xfId="1" applyNumberFormat="1" applyFont="1" applyAlignment="1">
      <alignment horizontal="center"/>
    </xf>
    <xf numFmtId="0" fontId="4" fillId="0" borderId="0" xfId="0" applyFont="1" applyFill="1"/>
    <xf numFmtId="168" fontId="6" fillId="0" borderId="0" xfId="1" applyNumberFormat="1" applyFont="1"/>
    <xf numFmtId="43" fontId="4" fillId="0" borderId="0" xfId="1" applyFont="1" applyAlignment="1">
      <alignment horizontal="center"/>
    </xf>
    <xf numFmtId="166" fontId="5" fillId="0" borderId="0" xfId="1" applyNumberFormat="1" applyFont="1"/>
    <xf numFmtId="43" fontId="5" fillId="0" borderId="0" xfId="1" applyNumberFormat="1" applyFont="1"/>
    <xf numFmtId="164" fontId="4" fillId="0" borderId="0" xfId="1" applyNumberFormat="1" applyFont="1" applyFill="1"/>
    <xf numFmtId="164" fontId="4" fillId="0" borderId="1" xfId="1" applyNumberFormat="1" applyFont="1" applyFill="1" applyBorder="1"/>
    <xf numFmtId="164" fontId="6" fillId="0" borderId="0" xfId="1" applyNumberFormat="1" applyFont="1" applyFill="1"/>
    <xf numFmtId="2" fontId="4" fillId="0" borderId="0" xfId="1" applyNumberFormat="1" applyFont="1" applyFill="1" applyAlignment="1">
      <alignment horizontal="center"/>
    </xf>
    <xf numFmtId="164" fontId="4" fillId="0" borderId="0" xfId="1" applyNumberFormat="1" applyFont="1" applyFill="1" applyBorder="1"/>
    <xf numFmtId="165" fontId="4" fillId="0" borderId="0" xfId="1" applyNumberFormat="1" applyFont="1" applyFill="1" applyAlignment="1">
      <alignment horizontal="center"/>
    </xf>
    <xf numFmtId="9" fontId="4" fillId="0" borderId="0" xfId="5" applyFont="1"/>
    <xf numFmtId="0" fontId="4" fillId="0" borderId="1" xfId="0" applyFont="1" applyBorder="1" applyAlignment="1">
      <alignment horizontal="centerContinuous"/>
    </xf>
    <xf numFmtId="169" fontId="4" fillId="0" borderId="0" xfId="1" applyNumberFormat="1" applyFont="1" applyAlignment="1">
      <alignment horizontal="centerContinuous"/>
    </xf>
    <xf numFmtId="169" fontId="4" fillId="0" borderId="0" xfId="0" applyNumberFormat="1" applyFont="1" applyAlignment="1">
      <alignment horizontal="centerContinuous"/>
    </xf>
    <xf numFmtId="0" fontId="6" fillId="0" borderId="0" xfId="0" applyFont="1" applyFill="1"/>
    <xf numFmtId="170" fontId="6" fillId="0" borderId="0" xfId="0" applyNumberFormat="1" applyFont="1"/>
    <xf numFmtId="170" fontId="4" fillId="0" borderId="0" xfId="0" applyNumberFormat="1" applyFont="1"/>
    <xf numFmtId="170" fontId="4" fillId="0" borderId="0" xfId="0" applyNumberFormat="1" applyFont="1" applyAlignment="1">
      <alignment horizontal="center"/>
    </xf>
    <xf numFmtId="170" fontId="5" fillId="0" borderId="0" xfId="0" applyNumberFormat="1" applyFont="1"/>
    <xf numFmtId="170" fontId="4" fillId="0" borderId="0" xfId="0" applyNumberFormat="1" applyFont="1" applyFill="1" applyAlignment="1">
      <alignment horizontal="center"/>
    </xf>
    <xf numFmtId="170" fontId="6" fillId="0" borderId="0" xfId="0" applyNumberFormat="1" applyFont="1" applyAlignment="1">
      <alignment horizontal="center"/>
    </xf>
    <xf numFmtId="170" fontId="7" fillId="0" borderId="0" xfId="0" applyNumberFormat="1" applyFont="1" applyAlignment="1">
      <alignment horizontal="center"/>
    </xf>
    <xf numFmtId="0" fontId="4" fillId="0" borderId="0" xfId="0" applyFont="1" applyFill="1" applyBorder="1"/>
    <xf numFmtId="0" fontId="4" fillId="0" borderId="0" xfId="0" applyFont="1" applyAlignment="1">
      <alignment horizontal="right"/>
    </xf>
    <xf numFmtId="164" fontId="6" fillId="0" borderId="2" xfId="1" applyNumberFormat="1" applyFont="1" applyFill="1" applyBorder="1"/>
    <xf numFmtId="164" fontId="5" fillId="0" borderId="0" xfId="1" applyNumberFormat="1" applyFont="1" applyFill="1" applyBorder="1"/>
    <xf numFmtId="164" fontId="4" fillId="0" borderId="0" xfId="0" applyNumberFormat="1" applyFont="1" applyFill="1"/>
    <xf numFmtId="164" fontId="4" fillId="0" borderId="1" xfId="0" applyNumberFormat="1" applyFont="1" applyFill="1" applyBorder="1"/>
    <xf numFmtId="164" fontId="7" fillId="0" borderId="0" xfId="1" applyNumberFormat="1" applyFont="1" applyFill="1" applyBorder="1"/>
    <xf numFmtId="164" fontId="6" fillId="0" borderId="0" xfId="1" applyNumberFormat="1" applyFont="1" applyFill="1" applyBorder="1"/>
    <xf numFmtId="0" fontId="5" fillId="0" borderId="0" xfId="0" applyFont="1" applyFill="1"/>
    <xf numFmtId="164" fontId="5" fillId="0" borderId="3" xfId="1" applyNumberFormat="1" applyFont="1" applyFill="1" applyBorder="1"/>
    <xf numFmtId="0" fontId="5" fillId="0" borderId="0" xfId="0" applyFont="1" applyAlignment="1">
      <alignment horizontal="center"/>
    </xf>
    <xf numFmtId="0" fontId="4" fillId="0" borderId="0" xfId="0" applyFont="1" applyAlignment="1"/>
    <xf numFmtId="170" fontId="4" fillId="0" borderId="0" xfId="1" applyNumberFormat="1" applyFont="1" applyAlignment="1">
      <alignment horizontal="center"/>
    </xf>
    <xf numFmtId="170" fontId="4" fillId="0" borderId="0" xfId="0" applyNumberFormat="1" applyFont="1" applyAlignment="1">
      <alignment horizontal="centerContinuous"/>
    </xf>
    <xf numFmtId="170" fontId="5" fillId="0" borderId="0" xfId="0" applyNumberFormat="1" applyFont="1" applyBorder="1" applyAlignment="1">
      <alignment horizontal="center"/>
    </xf>
    <xf numFmtId="170" fontId="5" fillId="0" borderId="0" xfId="0" applyNumberFormat="1" applyFont="1" applyBorder="1"/>
    <xf numFmtId="170" fontId="6" fillId="0" borderId="0" xfId="1" applyNumberFormat="1" applyFont="1"/>
    <xf numFmtId="0" fontId="5" fillId="0" borderId="1" xfId="0" applyFont="1" applyFill="1" applyBorder="1" applyAlignment="1">
      <alignment horizontal="center"/>
    </xf>
    <xf numFmtId="166" fontId="4" fillId="0" borderId="0" xfId="1" applyNumberFormat="1" applyFont="1" applyFill="1"/>
    <xf numFmtId="0" fontId="4" fillId="0" borderId="0" xfId="1" applyNumberFormat="1" applyFont="1" applyFill="1" applyAlignment="1">
      <alignment horizontal="centerContinuous"/>
    </xf>
    <xf numFmtId="0" fontId="4" fillId="0" borderId="0" xfId="0" applyFont="1" applyFill="1" applyAlignment="1">
      <alignment horizontal="centerContinuous"/>
    </xf>
    <xf numFmtId="164" fontId="6" fillId="0" borderId="1" xfId="1" applyNumberFormat="1" applyFont="1" applyBorder="1"/>
    <xf numFmtId="164" fontId="6" fillId="0" borderId="4" xfId="1" applyNumberFormat="1" applyFont="1" applyBorder="1"/>
    <xf numFmtId="0" fontId="6" fillId="0" borderId="0" xfId="0" applyFont="1" applyBorder="1"/>
    <xf numFmtId="2" fontId="6" fillId="0" borderId="0" xfId="1" applyNumberFormat="1" applyFont="1" applyBorder="1" applyAlignment="1">
      <alignment horizontal="center"/>
    </xf>
    <xf numFmtId="2" fontId="4" fillId="0" borderId="0" xfId="1" applyNumberFormat="1" applyFont="1" applyBorder="1" applyAlignment="1">
      <alignment horizontal="center"/>
    </xf>
    <xf numFmtId="0" fontId="4" fillId="0" borderId="0" xfId="0" applyFont="1" applyBorder="1"/>
    <xf numFmtId="0" fontId="7" fillId="0" borderId="0" xfId="0" applyFont="1" applyBorder="1"/>
    <xf numFmtId="2" fontId="7" fillId="0" borderId="0" xfId="1" applyNumberFormat="1" applyFont="1" applyBorder="1" applyAlignment="1">
      <alignment horizontal="center"/>
    </xf>
    <xf numFmtId="0" fontId="5" fillId="0" borderId="1" xfId="0" applyFont="1" applyFill="1" applyBorder="1" applyAlignment="1">
      <alignment horizontal="centerContinuous"/>
    </xf>
    <xf numFmtId="0" fontId="5" fillId="0" borderId="0" xfId="0" applyFont="1" applyFill="1" applyBorder="1" applyAlignment="1">
      <alignment horizontal="center"/>
    </xf>
    <xf numFmtId="170" fontId="5" fillId="0" borderId="1" xfId="0" applyNumberFormat="1" applyFont="1" applyFill="1" applyBorder="1" applyAlignment="1">
      <alignment horizontal="center"/>
    </xf>
    <xf numFmtId="0" fontId="5" fillId="0" borderId="0" xfId="0" applyFont="1" applyFill="1" applyBorder="1" applyAlignment="1">
      <alignment horizontal="centerContinuous"/>
    </xf>
    <xf numFmtId="0" fontId="5" fillId="0" borderId="0" xfId="0" applyFont="1" applyBorder="1" applyAlignment="1"/>
    <xf numFmtId="164" fontId="4" fillId="0" borderId="0" xfId="0" applyNumberFormat="1" applyFont="1" applyFill="1" applyBorder="1"/>
    <xf numFmtId="2" fontId="7" fillId="0" borderId="0" xfId="1" applyNumberFormat="1" applyFont="1" applyFill="1" applyAlignment="1">
      <alignment horizontal="center"/>
    </xf>
    <xf numFmtId="37" fontId="4" fillId="0" borderId="0" xfId="0" applyNumberFormat="1" applyFont="1" applyFill="1"/>
    <xf numFmtId="170" fontId="6" fillId="0" borderId="0" xfId="0" applyNumberFormat="1" applyFont="1" applyFill="1" applyAlignment="1">
      <alignment horizontal="center"/>
    </xf>
    <xf numFmtId="170" fontId="6" fillId="0" borderId="0" xfId="0" applyNumberFormat="1" applyFont="1" applyFill="1"/>
    <xf numFmtId="170" fontId="4" fillId="0" borderId="0" xfId="0" applyNumberFormat="1" applyFont="1" applyFill="1"/>
    <xf numFmtId="164" fontId="7" fillId="0" borderId="0" xfId="1" applyNumberFormat="1" applyFont="1" applyFill="1"/>
    <xf numFmtId="170" fontId="7" fillId="0" borderId="0" xfId="0" applyNumberFormat="1" applyFont="1" applyFill="1" applyAlignment="1">
      <alignment horizontal="center"/>
    </xf>
    <xf numFmtId="43" fontId="4" fillId="0" borderId="0" xfId="1" applyFont="1" applyFill="1"/>
    <xf numFmtId="43" fontId="4" fillId="0" borderId="0" xfId="1" applyNumberFormat="1" applyFont="1" applyFill="1"/>
    <xf numFmtId="0" fontId="7" fillId="0" borderId="0" xfId="0" applyFont="1" applyFill="1"/>
    <xf numFmtId="2" fontId="6" fillId="0" borderId="0" xfId="1" applyNumberFormat="1" applyFont="1" applyFill="1" applyAlignment="1">
      <alignment horizontal="center"/>
    </xf>
    <xf numFmtId="164" fontId="6" fillId="0" borderId="1" xfId="1" applyNumberFormat="1" applyFont="1" applyFill="1" applyBorder="1"/>
    <xf numFmtId="169" fontId="4" fillId="0" borderId="0" xfId="1" applyNumberFormat="1" applyFont="1" applyFill="1" applyAlignment="1">
      <alignment horizontal="centerContinuous"/>
    </xf>
    <xf numFmtId="169" fontId="4" fillId="0" borderId="0" xfId="0" applyNumberFormat="1" applyFont="1" applyFill="1" applyAlignment="1">
      <alignment horizontal="centerContinuous"/>
    </xf>
    <xf numFmtId="0" fontId="4" fillId="0" borderId="0" xfId="1" applyNumberFormat="1" applyFont="1" applyFill="1"/>
    <xf numFmtId="0" fontId="4" fillId="0" borderId="0" xfId="0" applyFont="1" applyAlignment="1">
      <alignment horizontal="center"/>
    </xf>
    <xf numFmtId="1" fontId="4" fillId="0" borderId="0" xfId="0" applyNumberFormat="1" applyFont="1" applyAlignment="1">
      <alignment horizontal="center"/>
    </xf>
    <xf numFmtId="0" fontId="4" fillId="0" borderId="0" xfId="0" applyFont="1" applyFill="1" applyAlignment="1">
      <alignment horizontal="center"/>
    </xf>
    <xf numFmtId="0" fontId="6" fillId="0" borderId="0" xfId="0" applyFont="1" applyAlignment="1">
      <alignment horizontal="center"/>
    </xf>
    <xf numFmtId="170" fontId="4" fillId="0" borderId="0" xfId="1" applyNumberFormat="1" applyFont="1" applyAlignment="1">
      <alignment horizontal="centerContinuous"/>
    </xf>
    <xf numFmtId="2" fontId="4" fillId="0" borderId="0" xfId="1" applyNumberFormat="1" applyFont="1" applyAlignment="1">
      <alignment horizontal="centerContinuous"/>
    </xf>
    <xf numFmtId="170" fontId="4" fillId="0" borderId="0" xfId="0" applyNumberFormat="1" applyFont="1" applyFill="1" applyBorder="1" applyAlignment="1">
      <alignment horizontal="center"/>
    </xf>
    <xf numFmtId="166" fontId="4" fillId="0" borderId="0" xfId="1" applyNumberFormat="1" applyFont="1" applyBorder="1"/>
    <xf numFmtId="169" fontId="4" fillId="0" borderId="0" xfId="1" applyNumberFormat="1" applyFont="1" applyBorder="1" applyAlignment="1">
      <alignment horizontal="centerContinuous"/>
    </xf>
    <xf numFmtId="169" fontId="4" fillId="0" borderId="0" xfId="0" applyNumberFormat="1" applyFont="1" applyBorder="1" applyAlignment="1">
      <alignment horizontal="centerContinuous"/>
    </xf>
    <xf numFmtId="165" fontId="4" fillId="0" borderId="0" xfId="1" applyNumberFormat="1" applyFont="1" applyBorder="1" applyAlignment="1">
      <alignment horizontal="center"/>
    </xf>
    <xf numFmtId="170" fontId="7" fillId="0" borderId="0" xfId="0" applyNumberFormat="1" applyFont="1" applyBorder="1" applyAlignment="1">
      <alignment horizontal="center"/>
    </xf>
    <xf numFmtId="0" fontId="4" fillId="0" borderId="0" xfId="1" applyNumberFormat="1" applyFont="1" applyBorder="1"/>
    <xf numFmtId="164" fontId="6" fillId="0" borderId="0" xfId="1" applyNumberFormat="1" applyFont="1" applyAlignment="1">
      <alignment horizontal="center"/>
    </xf>
    <xf numFmtId="164" fontId="6" fillId="0" borderId="0" xfId="1" applyNumberFormat="1" applyFont="1" applyBorder="1" applyAlignment="1">
      <alignment horizontal="center"/>
    </xf>
    <xf numFmtId="164" fontId="4" fillId="0" borderId="0" xfId="1" applyNumberFormat="1" applyFont="1" applyAlignment="1">
      <alignment horizontal="center"/>
    </xf>
    <xf numFmtId="164" fontId="4" fillId="0" borderId="0" xfId="1" applyNumberFormat="1" applyFont="1" applyFill="1" applyAlignment="1">
      <alignment horizontal="center"/>
    </xf>
    <xf numFmtId="164" fontId="6" fillId="0" borderId="1" xfId="1" applyNumberFormat="1" applyFont="1" applyBorder="1" applyAlignment="1">
      <alignment horizontal="center"/>
    </xf>
    <xf numFmtId="164" fontId="4" fillId="0" borderId="0" xfId="1" applyNumberFormat="1" applyFont="1" applyBorder="1" applyAlignment="1">
      <alignment horizontal="center"/>
    </xf>
    <xf numFmtId="164" fontId="5" fillId="0" borderId="3" xfId="1" applyNumberFormat="1" applyFont="1" applyBorder="1" applyAlignment="1">
      <alignment horizontal="center"/>
    </xf>
    <xf numFmtId="0" fontId="4" fillId="0" borderId="0" xfId="0" applyFont="1" applyFill="1" applyAlignment="1">
      <alignment horizontal="left"/>
    </xf>
    <xf numFmtId="170" fontId="4" fillId="0" borderId="0" xfId="0" applyNumberFormat="1" applyFont="1" applyAlignment="1">
      <alignment horizontal="right" indent="1"/>
    </xf>
    <xf numFmtId="170" fontId="4" fillId="0" borderId="0" xfId="0" applyNumberFormat="1" applyFont="1" applyFill="1" applyAlignment="1">
      <alignment horizontal="right" indent="1"/>
    </xf>
    <xf numFmtId="0" fontId="4" fillId="0" borderId="0" xfId="0" applyFont="1" applyAlignment="1">
      <alignment horizontal="right" indent="1"/>
    </xf>
    <xf numFmtId="1" fontId="4" fillId="0" borderId="0" xfId="0" applyNumberFormat="1" applyFont="1" applyAlignment="1">
      <alignment horizontal="right" indent="1"/>
    </xf>
    <xf numFmtId="0" fontId="4" fillId="0" borderId="0" xfId="0" applyFont="1" applyFill="1" applyAlignment="1">
      <alignment horizontal="right" indent="1"/>
    </xf>
    <xf numFmtId="170" fontId="4" fillId="0" borderId="0" xfId="1" applyNumberFormat="1" applyFont="1" applyAlignment="1">
      <alignment horizontal="right" indent="1"/>
    </xf>
    <xf numFmtId="170" fontId="4" fillId="0" borderId="0" xfId="1" applyNumberFormat="1" applyFont="1" applyFill="1" applyAlignment="1">
      <alignment horizontal="right" indent="1"/>
    </xf>
    <xf numFmtId="2" fontId="4" fillId="0" borderId="0" xfId="0" applyNumberFormat="1" applyFont="1" applyAlignment="1">
      <alignment horizontal="right" indent="1"/>
    </xf>
    <xf numFmtId="2" fontId="4" fillId="0" borderId="0" xfId="0" applyNumberFormat="1" applyFont="1" applyFill="1" applyAlignment="1">
      <alignment horizontal="right" indent="1"/>
    </xf>
    <xf numFmtId="0" fontId="4" fillId="0" borderId="0" xfId="0" applyFont="1" applyAlignment="1">
      <alignment horizontal="left"/>
    </xf>
    <xf numFmtId="2" fontId="4" fillId="0" borderId="0" xfId="1" applyNumberFormat="1" applyFont="1" applyAlignment="1">
      <alignment horizontal="right" indent="1"/>
    </xf>
    <xf numFmtId="2" fontId="4" fillId="0" borderId="0" xfId="1" applyNumberFormat="1" applyFont="1" applyFill="1" applyAlignment="1">
      <alignment horizontal="right" indent="1"/>
    </xf>
    <xf numFmtId="166" fontId="4" fillId="0" borderId="0" xfId="1" applyNumberFormat="1" applyFont="1" applyAlignment="1">
      <alignment horizontal="right" indent="1"/>
    </xf>
    <xf numFmtId="0" fontId="6" fillId="0" borderId="0" xfId="0" applyFont="1" applyAlignment="1">
      <alignment horizontal="right" indent="1"/>
    </xf>
    <xf numFmtId="165" fontId="5" fillId="0" borderId="0" xfId="0" applyNumberFormat="1" applyFont="1" applyAlignment="1">
      <alignment horizontal="right" indent="1"/>
    </xf>
    <xf numFmtId="2" fontId="4" fillId="0" borderId="0" xfId="1" applyNumberFormat="1" applyFont="1" applyBorder="1" applyAlignment="1">
      <alignment horizontal="right" indent="1"/>
    </xf>
    <xf numFmtId="0" fontId="5" fillId="0" borderId="0" xfId="0" applyFont="1" applyAlignment="1">
      <alignment horizontal="right" indent="1"/>
    </xf>
    <xf numFmtId="0" fontId="6" fillId="0" borderId="0" xfId="0" applyFont="1" applyFill="1" applyAlignment="1">
      <alignment horizontal="right" indent="1"/>
    </xf>
    <xf numFmtId="0" fontId="4" fillId="0" borderId="0" xfId="0" applyFont="1" applyFill="1" applyBorder="1" applyAlignment="1">
      <alignment horizontal="right" indent="1"/>
    </xf>
    <xf numFmtId="2" fontId="4" fillId="0" borderId="0" xfId="1" applyNumberFormat="1" applyFont="1" applyFill="1" applyBorder="1" applyAlignment="1">
      <alignment horizontal="right" indent="1"/>
    </xf>
    <xf numFmtId="2" fontId="4" fillId="0" borderId="0" xfId="0" applyNumberFormat="1" applyFont="1" applyBorder="1" applyAlignment="1">
      <alignment horizontal="right" indent="1"/>
    </xf>
    <xf numFmtId="165" fontId="5" fillId="0" borderId="0" xfId="0" applyNumberFormat="1" applyFont="1" applyFill="1" applyAlignment="1">
      <alignment horizontal="center"/>
    </xf>
    <xf numFmtId="0" fontId="5" fillId="0" borderId="0" xfId="0" applyFont="1" applyFill="1" applyBorder="1"/>
    <xf numFmtId="164" fontId="7" fillId="0" borderId="1" xfId="1" applyNumberFormat="1" applyFont="1" applyFill="1" applyBorder="1"/>
    <xf numFmtId="37" fontId="6" fillId="0" borderId="0" xfId="0" applyNumberFormat="1" applyFont="1" applyFill="1"/>
    <xf numFmtId="2" fontId="4" fillId="0" borderId="0" xfId="1" applyNumberFormat="1" applyFont="1" applyFill="1" applyBorder="1" applyAlignment="1">
      <alignment horizontal="center"/>
    </xf>
    <xf numFmtId="2" fontId="7" fillId="0" borderId="0" xfId="1" applyNumberFormat="1" applyFont="1" applyFill="1" applyBorder="1" applyAlignment="1">
      <alignment horizontal="center"/>
    </xf>
    <xf numFmtId="164" fontId="5" fillId="0" borderId="1" xfId="1" applyNumberFormat="1" applyFont="1" applyFill="1" applyBorder="1"/>
    <xf numFmtId="164" fontId="5" fillId="0" borderId="0" xfId="1" applyNumberFormat="1" applyFont="1" applyFill="1"/>
    <xf numFmtId="43" fontId="5" fillId="0" borderId="0" xfId="1" applyNumberFormat="1" applyFont="1" applyFill="1" applyBorder="1"/>
    <xf numFmtId="0" fontId="5" fillId="0" borderId="0" xfId="0" applyFont="1" applyFill="1" applyAlignment="1">
      <alignment horizontal="centerContinuous"/>
    </xf>
    <xf numFmtId="0" fontId="4" fillId="0" borderId="1" xfId="0" applyFont="1" applyFill="1" applyBorder="1" applyAlignment="1">
      <alignment horizontal="centerContinuous"/>
    </xf>
    <xf numFmtId="166" fontId="4" fillId="0" borderId="0" xfId="1" applyNumberFormat="1" applyFont="1" applyFill="1" applyAlignment="1">
      <alignment horizontal="right" indent="1"/>
    </xf>
    <xf numFmtId="164" fontId="6" fillId="0" borderId="4" xfId="1" applyNumberFormat="1" applyFont="1" applyFill="1" applyBorder="1"/>
    <xf numFmtId="43" fontId="4" fillId="0" borderId="0" xfId="1" applyFont="1" applyAlignment="1">
      <alignment horizontal="right" indent="1"/>
    </xf>
    <xf numFmtId="43" fontId="4" fillId="0" borderId="0" xfId="1" applyFont="1" applyFill="1" applyAlignment="1">
      <alignment horizontal="right" indent="1"/>
    </xf>
    <xf numFmtId="43" fontId="4" fillId="0" borderId="0" xfId="1" applyFont="1" applyFill="1" applyAlignment="1">
      <alignment horizontal="center"/>
    </xf>
    <xf numFmtId="0" fontId="5" fillId="0" borderId="0" xfId="0" applyFont="1" applyAlignment="1">
      <alignment horizontal="left" wrapText="1"/>
    </xf>
  </cellXfs>
  <cellStyles count="8">
    <cellStyle name="Comma" xfId="1" builtinId="3"/>
    <cellStyle name="Comma 10" xfId="7"/>
    <cellStyle name="Comma 2" xfId="4"/>
    <cellStyle name="Comma 3" xfId="6"/>
    <cellStyle name="F2" xfId="2"/>
    <cellStyle name="Normal" xfId="0" builtinId="0"/>
    <cellStyle name="Normal 2" xfId="3"/>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69"/>
  <sheetViews>
    <sheetView tabSelected="1" zoomScale="85" zoomScaleNormal="85" zoomScaleSheetLayoutView="85" workbookViewId="0">
      <selection activeCell="A3" sqref="A3"/>
    </sheetView>
  </sheetViews>
  <sheetFormatPr defaultColWidth="9.109375" defaultRowHeight="13.2" x14ac:dyDescent="0.25"/>
  <cols>
    <col min="1" max="1" width="11.6640625" style="33" customWidth="1"/>
    <col min="2" max="2" width="57.88671875" style="33" customWidth="1"/>
    <col min="3" max="3" width="2.6640625" style="33" customWidth="1"/>
    <col min="4" max="4" width="16.88671875" style="33" customWidth="1"/>
    <col min="5" max="5" width="2.6640625" style="33" customWidth="1"/>
    <col min="6" max="6" width="9.5546875" style="33" customWidth="1"/>
    <col min="7" max="7" width="1.88671875" style="33" bestFit="1" customWidth="1"/>
    <col min="8" max="8" width="9" style="33" customWidth="1"/>
    <col min="9" max="9" width="2.6640625" style="33" customWidth="1"/>
    <col min="10" max="10" width="9.6640625" style="33" customWidth="1"/>
    <col min="11" max="11" width="2.6640625" style="33" customWidth="1"/>
    <col min="12" max="12" width="21.5546875" style="33" customWidth="1"/>
    <col min="13" max="13" width="2.33203125" style="33" customWidth="1"/>
    <col min="14" max="14" width="19" style="33" customWidth="1"/>
    <col min="15" max="15" width="2.6640625" style="33" customWidth="1"/>
    <col min="16" max="16" width="18.109375" style="58" customWidth="1"/>
    <col min="17" max="17" width="2.6640625" style="58" customWidth="1"/>
    <col min="18" max="18" width="13" style="58" customWidth="1"/>
    <col min="19" max="19" width="2.6640625" style="58" customWidth="1"/>
    <col min="20" max="20" width="18.109375" style="58" customWidth="1"/>
    <col min="21" max="21" width="2.6640625" style="58" customWidth="1"/>
    <col min="22" max="22" width="15.88671875" style="58" customWidth="1"/>
    <col min="23" max="23" width="15" style="33" bestFit="1" customWidth="1"/>
    <col min="24" max="24" width="13.88671875" style="33" bestFit="1" customWidth="1"/>
    <col min="25" max="25" width="16.109375" style="33" bestFit="1" customWidth="1"/>
    <col min="26" max="16384" width="9.109375" style="33"/>
  </cols>
  <sheetData>
    <row r="1" spans="1:23" ht="17.399999999999999" x14ac:dyDescent="0.3">
      <c r="A1" s="1" t="s">
        <v>222</v>
      </c>
      <c r="B1" s="34"/>
      <c r="C1" s="34"/>
      <c r="D1" s="34"/>
      <c r="E1" s="34"/>
      <c r="F1" s="34"/>
      <c r="G1" s="34"/>
      <c r="H1" s="34"/>
      <c r="I1" s="34"/>
      <c r="J1" s="34"/>
      <c r="K1" s="34"/>
      <c r="L1" s="34"/>
      <c r="M1" s="34"/>
      <c r="N1" s="34"/>
      <c r="O1" s="34"/>
      <c r="P1" s="101"/>
      <c r="Q1" s="101"/>
      <c r="R1" s="101"/>
      <c r="S1" s="101"/>
      <c r="T1" s="101"/>
      <c r="U1" s="101"/>
      <c r="V1" s="101"/>
      <c r="W1" s="52"/>
    </row>
    <row r="2" spans="1:23" ht="37.799999999999997" customHeight="1" x14ac:dyDescent="0.25">
      <c r="A2" s="189" t="s">
        <v>334</v>
      </c>
      <c r="B2" s="34"/>
      <c r="C2" s="34"/>
      <c r="D2" s="34"/>
      <c r="E2" s="34"/>
      <c r="F2" s="34"/>
      <c r="G2" s="34"/>
      <c r="H2" s="34"/>
      <c r="I2" s="34"/>
      <c r="J2" s="34"/>
      <c r="K2" s="34"/>
      <c r="L2" s="34"/>
      <c r="M2" s="34"/>
      <c r="N2" s="34"/>
      <c r="O2" s="34"/>
      <c r="P2" s="101"/>
      <c r="Q2" s="101"/>
      <c r="R2" s="101"/>
      <c r="S2" s="101"/>
      <c r="T2" s="101"/>
      <c r="U2" s="101"/>
      <c r="V2" s="101"/>
      <c r="W2" s="52"/>
    </row>
    <row r="3" spans="1:23" x14ac:dyDescent="0.25">
      <c r="A3" s="34" t="s">
        <v>267</v>
      </c>
      <c r="B3" s="34"/>
      <c r="C3" s="34"/>
      <c r="D3" s="34"/>
      <c r="E3" s="34"/>
      <c r="F3" s="34"/>
      <c r="G3" s="34"/>
      <c r="H3" s="34"/>
      <c r="I3" s="34"/>
      <c r="J3" s="34"/>
      <c r="K3" s="34"/>
      <c r="L3" s="34"/>
      <c r="M3" s="34"/>
      <c r="N3" s="34"/>
      <c r="O3" s="34"/>
      <c r="P3" s="101"/>
      <c r="Q3" s="101"/>
      <c r="R3" s="101"/>
      <c r="S3" s="101"/>
      <c r="T3" s="101"/>
      <c r="U3" s="101"/>
      <c r="V3" s="101"/>
      <c r="W3" s="52"/>
    </row>
    <row r="4" spans="1:23" x14ac:dyDescent="0.25">
      <c r="A4" s="34" t="s">
        <v>266</v>
      </c>
      <c r="B4" s="44"/>
      <c r="C4" s="44"/>
      <c r="D4" s="44"/>
      <c r="E4" s="44"/>
      <c r="F4" s="44"/>
      <c r="G4" s="44"/>
      <c r="H4" s="44"/>
      <c r="I4" s="44"/>
      <c r="J4" s="44"/>
      <c r="K4" s="44"/>
      <c r="L4" s="44"/>
      <c r="M4" s="44"/>
      <c r="N4" s="44"/>
      <c r="O4" s="44"/>
      <c r="P4" s="101"/>
      <c r="Q4" s="101"/>
      <c r="R4" s="101"/>
      <c r="S4" s="101"/>
      <c r="T4" s="101"/>
      <c r="U4" s="101"/>
      <c r="V4" s="101"/>
      <c r="W4" s="52"/>
    </row>
    <row r="5" spans="1:23" x14ac:dyDescent="0.25">
      <c r="A5" s="34"/>
      <c r="B5" s="44"/>
      <c r="C5" s="44"/>
      <c r="D5" s="44"/>
      <c r="E5" s="44"/>
      <c r="F5" s="44"/>
      <c r="G5" s="44"/>
      <c r="H5" s="44"/>
      <c r="I5" s="44"/>
      <c r="J5" s="44"/>
      <c r="K5" s="44"/>
      <c r="L5" s="44"/>
      <c r="M5" s="44"/>
      <c r="N5" s="44"/>
      <c r="O5" s="44"/>
      <c r="W5" s="52"/>
    </row>
    <row r="6" spans="1:23" x14ac:dyDescent="0.25">
      <c r="A6" s="34"/>
      <c r="B6" s="44"/>
      <c r="C6" s="44"/>
      <c r="D6" s="44"/>
      <c r="E6" s="44"/>
      <c r="F6" s="44"/>
      <c r="G6" s="44"/>
      <c r="H6" s="44"/>
      <c r="I6" s="44"/>
      <c r="J6" s="44"/>
      <c r="K6" s="44"/>
      <c r="L6" s="44"/>
      <c r="M6" s="44"/>
      <c r="N6" s="44"/>
      <c r="O6" s="44"/>
      <c r="W6" s="52"/>
    </row>
    <row r="7" spans="1:23" x14ac:dyDescent="0.25">
      <c r="D7" s="5" t="s">
        <v>219</v>
      </c>
      <c r="P7" s="111"/>
      <c r="R7" s="111" t="s">
        <v>223</v>
      </c>
      <c r="T7" s="111" t="s">
        <v>226</v>
      </c>
      <c r="U7" s="111"/>
      <c r="V7" s="111" t="s">
        <v>226</v>
      </c>
      <c r="W7" s="52"/>
    </row>
    <row r="8" spans="1:23" x14ac:dyDescent="0.25">
      <c r="D8" s="5" t="s">
        <v>220</v>
      </c>
      <c r="J8" s="5" t="s">
        <v>211</v>
      </c>
      <c r="L8" s="5" t="s">
        <v>213</v>
      </c>
      <c r="N8" s="5" t="s">
        <v>215</v>
      </c>
      <c r="P8" s="111" t="s">
        <v>217</v>
      </c>
      <c r="Q8" s="111"/>
      <c r="R8" s="111" t="s">
        <v>224</v>
      </c>
      <c r="S8" s="113"/>
      <c r="T8" s="113" t="s">
        <v>227</v>
      </c>
      <c r="U8" s="111"/>
      <c r="V8" s="113" t="s">
        <v>227</v>
      </c>
      <c r="W8" s="52"/>
    </row>
    <row r="9" spans="1:23" x14ac:dyDescent="0.25">
      <c r="D9" s="6" t="s">
        <v>221</v>
      </c>
      <c r="F9" s="4" t="s">
        <v>210</v>
      </c>
      <c r="G9" s="4"/>
      <c r="H9" s="4"/>
      <c r="J9" s="6" t="s">
        <v>212</v>
      </c>
      <c r="L9" s="6" t="s">
        <v>214</v>
      </c>
      <c r="N9" s="6" t="s">
        <v>216</v>
      </c>
      <c r="P9" s="98" t="s">
        <v>218</v>
      </c>
      <c r="Q9" s="111"/>
      <c r="R9" s="98" t="s">
        <v>225</v>
      </c>
      <c r="S9" s="111"/>
      <c r="T9" s="98" t="s">
        <v>218</v>
      </c>
      <c r="U9" s="111"/>
      <c r="V9" s="98" t="s">
        <v>228</v>
      </c>
      <c r="W9" s="52"/>
    </row>
    <row r="10" spans="1:23" x14ac:dyDescent="0.25">
      <c r="D10" s="7">
        <v>-1</v>
      </c>
      <c r="F10" s="53">
        <v>-2</v>
      </c>
      <c r="G10" s="44"/>
      <c r="H10" s="44"/>
      <c r="J10" s="7">
        <v>-3</v>
      </c>
      <c r="L10" s="7">
        <v>-4</v>
      </c>
      <c r="M10" s="7"/>
      <c r="N10" s="7">
        <v>-5</v>
      </c>
      <c r="O10" s="7"/>
      <c r="P10" s="173" t="s">
        <v>17</v>
      </c>
      <c r="Q10" s="173"/>
      <c r="R10" s="173">
        <v>-7</v>
      </c>
      <c r="S10" s="173"/>
      <c r="T10" s="173" t="s">
        <v>18</v>
      </c>
      <c r="U10" s="173"/>
      <c r="V10" s="173" t="s">
        <v>19</v>
      </c>
      <c r="W10" s="52"/>
    </row>
    <row r="11" spans="1:23" x14ac:dyDescent="0.25">
      <c r="L11" s="5"/>
      <c r="N11" s="19"/>
      <c r="P11" s="174"/>
      <c r="Q11" s="174"/>
      <c r="R11" s="174"/>
      <c r="S11" s="174"/>
      <c r="T11" s="174"/>
      <c r="U11" s="174"/>
      <c r="V11" s="174"/>
      <c r="W11" s="20"/>
    </row>
    <row r="12" spans="1:23" x14ac:dyDescent="0.25">
      <c r="A12" s="35" t="s">
        <v>0</v>
      </c>
    </row>
    <row r="15" spans="1:23" s="38" customFormat="1" x14ac:dyDescent="0.25">
      <c r="A15" s="41" t="s">
        <v>178</v>
      </c>
      <c r="H15" s="51"/>
      <c r="L15" s="39"/>
      <c r="N15" s="39"/>
      <c r="P15" s="65"/>
      <c r="Q15" s="65"/>
      <c r="R15" s="65"/>
      <c r="S15" s="65"/>
      <c r="T15" s="65"/>
      <c r="U15" s="65"/>
      <c r="V15" s="65"/>
      <c r="W15" s="39"/>
    </row>
    <row r="16" spans="1:23" x14ac:dyDescent="0.25">
      <c r="A16" s="33" t="s">
        <v>6</v>
      </c>
      <c r="B16" s="33" t="s">
        <v>6</v>
      </c>
      <c r="C16" s="38" t="str">
        <f t="shared" ref="C16" si="0">+UPPER(B16)</f>
        <v/>
      </c>
      <c r="H16" s="50"/>
    </row>
    <row r="17" spans="1:24" s="38" customFormat="1" x14ac:dyDescent="0.25">
      <c r="A17" s="38" t="s">
        <v>6</v>
      </c>
      <c r="B17" s="38" t="s">
        <v>41</v>
      </c>
      <c r="H17" s="51"/>
      <c r="P17" s="73"/>
      <c r="Q17" s="73"/>
      <c r="R17" s="73"/>
      <c r="S17" s="73"/>
      <c r="T17" s="73"/>
      <c r="U17" s="73"/>
      <c r="V17" s="73"/>
    </row>
    <row r="18" spans="1:24" x14ac:dyDescent="0.25">
      <c r="A18" s="33">
        <v>311</v>
      </c>
      <c r="B18" s="33" t="s">
        <v>42</v>
      </c>
      <c r="C18" s="38"/>
      <c r="D18" s="46">
        <v>46934</v>
      </c>
      <c r="F18" s="47">
        <v>80</v>
      </c>
      <c r="G18" s="33" t="s">
        <v>4</v>
      </c>
      <c r="H18" s="130" t="s">
        <v>310</v>
      </c>
      <c r="J18" s="48">
        <v>-1</v>
      </c>
      <c r="L18" s="36">
        <v>114283077.88</v>
      </c>
      <c r="N18" s="36">
        <v>73863099.698491246</v>
      </c>
      <c r="P18" s="63">
        <f>+ROUND((100-J18)/100*L18-N18,0)</f>
        <v>41562809</v>
      </c>
      <c r="Q18" s="85"/>
      <c r="R18" s="66">
        <v>10.32</v>
      </c>
      <c r="S18" s="85"/>
      <c r="T18" s="63">
        <f>+ROUND(P18/R18,0)</f>
        <v>4027404</v>
      </c>
      <c r="U18" s="63"/>
      <c r="V18" s="66">
        <f>+ROUND(T18/L18*100,2)</f>
        <v>3.52</v>
      </c>
      <c r="W18" s="52"/>
    </row>
    <row r="19" spans="1:24" x14ac:dyDescent="0.25">
      <c r="A19" s="33">
        <v>312</v>
      </c>
      <c r="B19" s="33" t="s">
        <v>43</v>
      </c>
      <c r="C19" s="38"/>
      <c r="D19" s="46">
        <v>46934</v>
      </c>
      <c r="F19" s="47">
        <v>50</v>
      </c>
      <c r="G19" s="33" t="s">
        <v>4</v>
      </c>
      <c r="H19" s="47" t="s">
        <v>311</v>
      </c>
      <c r="J19" s="48">
        <v>-2</v>
      </c>
      <c r="L19" s="36">
        <v>7864883.4699999997</v>
      </c>
      <c r="N19" s="36">
        <v>1419252.0671375</v>
      </c>
      <c r="P19" s="63">
        <f t="shared" ref="P19:P22" si="1">+ROUND((100-J19)/100*L19-N19,0)</f>
        <v>6602929</v>
      </c>
      <c r="Q19" s="85"/>
      <c r="R19" s="66">
        <v>10.18</v>
      </c>
      <c r="S19" s="85"/>
      <c r="T19" s="63">
        <f t="shared" ref="T19:T22" si="2">+ROUND(P19/R19,0)</f>
        <v>648618</v>
      </c>
      <c r="U19" s="63"/>
      <c r="V19" s="66">
        <f t="shared" ref="V19:V22" si="3">+ROUND(T19/L19*100,2)</f>
        <v>8.25</v>
      </c>
      <c r="W19" s="52"/>
      <c r="X19" s="21"/>
    </row>
    <row r="20" spans="1:24" x14ac:dyDescent="0.25">
      <c r="A20" s="33">
        <v>314</v>
      </c>
      <c r="B20" s="33" t="s">
        <v>44</v>
      </c>
      <c r="C20" s="38"/>
      <c r="D20" s="46">
        <v>46934</v>
      </c>
      <c r="F20" s="47">
        <v>55</v>
      </c>
      <c r="G20" s="33" t="s">
        <v>4</v>
      </c>
      <c r="H20" s="47" t="s">
        <v>312</v>
      </c>
      <c r="J20" s="48">
        <v>-1</v>
      </c>
      <c r="L20" s="36">
        <v>9839030.5099999998</v>
      </c>
      <c r="N20" s="36">
        <v>7821767.522224999</v>
      </c>
      <c r="P20" s="63">
        <f t="shared" si="1"/>
        <v>2115653</v>
      </c>
      <c r="Q20" s="85"/>
      <c r="R20" s="66">
        <v>9.8699999999999992</v>
      </c>
      <c r="S20" s="85"/>
      <c r="T20" s="63">
        <f t="shared" si="2"/>
        <v>214352</v>
      </c>
      <c r="U20" s="63"/>
      <c r="V20" s="66">
        <f t="shared" si="3"/>
        <v>2.1800000000000002</v>
      </c>
      <c r="W20" s="52"/>
      <c r="X20" s="21"/>
    </row>
    <row r="21" spans="1:24" x14ac:dyDescent="0.25">
      <c r="A21" s="33">
        <v>315</v>
      </c>
      <c r="B21" s="33" t="s">
        <v>45</v>
      </c>
      <c r="C21" s="38"/>
      <c r="D21" s="46">
        <v>46934</v>
      </c>
      <c r="F21" s="47">
        <v>65</v>
      </c>
      <c r="G21" s="33" t="s">
        <v>4</v>
      </c>
      <c r="H21" s="47" t="s">
        <v>311</v>
      </c>
      <c r="J21" s="48">
        <v>-2</v>
      </c>
      <c r="L21" s="36">
        <v>9833462.4900000002</v>
      </c>
      <c r="N21" s="36">
        <v>7455584.6702200007</v>
      </c>
      <c r="P21" s="63">
        <f t="shared" si="1"/>
        <v>2574547</v>
      </c>
      <c r="Q21" s="85"/>
      <c r="R21" s="66">
        <v>9.99</v>
      </c>
      <c r="S21" s="85"/>
      <c r="T21" s="63">
        <f t="shared" si="2"/>
        <v>257712</v>
      </c>
      <c r="U21" s="63"/>
      <c r="V21" s="66">
        <f t="shared" si="3"/>
        <v>2.62</v>
      </c>
      <c r="W21" s="52"/>
      <c r="X21" s="21"/>
    </row>
    <row r="22" spans="1:24" x14ac:dyDescent="0.25">
      <c r="A22" s="33">
        <v>316</v>
      </c>
      <c r="B22" s="33" t="s">
        <v>291</v>
      </c>
      <c r="C22" s="38"/>
      <c r="D22" s="46">
        <v>46934</v>
      </c>
      <c r="F22" s="47">
        <v>65</v>
      </c>
      <c r="G22" s="33" t="s">
        <v>4</v>
      </c>
      <c r="H22" s="47" t="s">
        <v>312</v>
      </c>
      <c r="J22" s="48">
        <v>0</v>
      </c>
      <c r="L22" s="32">
        <v>2498111.02</v>
      </c>
      <c r="N22" s="32">
        <v>1956325.3372900002</v>
      </c>
      <c r="P22" s="64">
        <f t="shared" si="1"/>
        <v>541786</v>
      </c>
      <c r="Q22" s="115"/>
      <c r="R22" s="66">
        <v>10.02</v>
      </c>
      <c r="S22" s="115"/>
      <c r="T22" s="64">
        <f t="shared" si="2"/>
        <v>54070</v>
      </c>
      <c r="U22" s="67"/>
      <c r="V22" s="66">
        <f t="shared" si="3"/>
        <v>2.16</v>
      </c>
      <c r="W22" s="52"/>
      <c r="X22" s="21"/>
    </row>
    <row r="23" spans="1:24" s="38" customFormat="1" x14ac:dyDescent="0.25">
      <c r="A23" s="38" t="s">
        <v>6</v>
      </c>
      <c r="B23" s="38" t="s">
        <v>46</v>
      </c>
      <c r="D23" s="46"/>
      <c r="E23" s="33"/>
      <c r="F23" s="47"/>
      <c r="G23" s="33"/>
      <c r="H23" s="47"/>
      <c r="I23" s="33"/>
      <c r="J23" s="48"/>
      <c r="L23" s="39">
        <f>+SUBTOTAL(9,L18:L22)</f>
        <v>144318565.37</v>
      </c>
      <c r="N23" s="39">
        <f>+SUBTOTAL(9,N18:N22)</f>
        <v>92516029.295363739</v>
      </c>
      <c r="P23" s="65">
        <f>+SUBTOTAL(9,P18:P22)</f>
        <v>53397724</v>
      </c>
      <c r="Q23" s="65"/>
      <c r="R23" s="126">
        <f>+P23/T23</f>
        <v>10.264537241866641</v>
      </c>
      <c r="S23" s="65"/>
      <c r="T23" s="65">
        <f>+SUBTOTAL(9,T18:T22)</f>
        <v>5202156</v>
      </c>
      <c r="U23" s="65"/>
      <c r="V23" s="126">
        <f>+T23/L23*100</f>
        <v>3.604633947588693</v>
      </c>
      <c r="W23" s="52"/>
      <c r="X23" s="21"/>
    </row>
    <row r="24" spans="1:24" x14ac:dyDescent="0.25">
      <c r="A24" s="33" t="s">
        <v>6</v>
      </c>
      <c r="B24" s="33" t="s">
        <v>6</v>
      </c>
      <c r="C24" s="38"/>
      <c r="D24" s="46"/>
      <c r="F24" s="47"/>
      <c r="H24" s="47"/>
      <c r="J24" s="48"/>
      <c r="R24" s="66"/>
      <c r="V24" s="66"/>
      <c r="W24" s="52"/>
      <c r="X24" s="21"/>
    </row>
    <row r="25" spans="1:24" s="38" customFormat="1" x14ac:dyDescent="0.25">
      <c r="A25" s="38" t="s">
        <v>6</v>
      </c>
      <c r="B25" s="38" t="s">
        <v>47</v>
      </c>
      <c r="D25" s="46"/>
      <c r="E25" s="33"/>
      <c r="F25" s="47"/>
      <c r="G25" s="33"/>
      <c r="H25" s="47"/>
      <c r="I25" s="33"/>
      <c r="J25" s="48"/>
      <c r="P25" s="73"/>
      <c r="Q25" s="73"/>
      <c r="R25" s="66"/>
      <c r="S25" s="73"/>
      <c r="T25" s="73"/>
      <c r="U25" s="73"/>
      <c r="V25" s="66"/>
      <c r="W25" s="52"/>
      <c r="X25" s="21"/>
    </row>
    <row r="26" spans="1:24" x14ac:dyDescent="0.25">
      <c r="A26" s="33">
        <v>311</v>
      </c>
      <c r="B26" s="33" t="s">
        <v>42</v>
      </c>
      <c r="C26" s="38"/>
      <c r="D26" s="46">
        <v>46934</v>
      </c>
      <c r="F26" s="47">
        <v>80</v>
      </c>
      <c r="G26" s="33" t="s">
        <v>4</v>
      </c>
      <c r="H26" s="47" t="s">
        <v>310</v>
      </c>
      <c r="J26" s="48">
        <v>-1</v>
      </c>
      <c r="L26" s="36">
        <v>6968574.0800000001</v>
      </c>
      <c r="N26" s="36">
        <v>5629218.7973062489</v>
      </c>
      <c r="P26" s="63">
        <f t="shared" ref="P26:P30" si="4">+ROUND((100-J26)/100*L26-N26,0)</f>
        <v>1409041</v>
      </c>
      <c r="Q26" s="85"/>
      <c r="R26" s="66">
        <v>10.19</v>
      </c>
      <c r="S26" s="85"/>
      <c r="T26" s="63">
        <f t="shared" ref="T26:T30" si="5">+ROUND(P26/R26,0)</f>
        <v>138277</v>
      </c>
      <c r="U26" s="63"/>
      <c r="V26" s="66">
        <f>+ROUND(T26/L26*100,2)</f>
        <v>1.98</v>
      </c>
      <c r="W26" s="52"/>
      <c r="X26" s="21"/>
    </row>
    <row r="27" spans="1:24" x14ac:dyDescent="0.25">
      <c r="A27" s="33">
        <v>312</v>
      </c>
      <c r="B27" s="33" t="s">
        <v>43</v>
      </c>
      <c r="C27" s="38"/>
      <c r="D27" s="46">
        <v>46934</v>
      </c>
      <c r="F27" s="47">
        <v>50</v>
      </c>
      <c r="G27" s="33" t="s">
        <v>4</v>
      </c>
      <c r="H27" s="47" t="s">
        <v>311</v>
      </c>
      <c r="J27" s="48">
        <v>-2</v>
      </c>
      <c r="L27" s="36">
        <v>184992667.80000001</v>
      </c>
      <c r="N27" s="36">
        <v>95599217.640357509</v>
      </c>
      <c r="P27" s="63">
        <f t="shared" si="4"/>
        <v>93093304</v>
      </c>
      <c r="Q27" s="85"/>
      <c r="R27" s="66">
        <v>9.99</v>
      </c>
      <c r="S27" s="85"/>
      <c r="T27" s="63">
        <f t="shared" si="5"/>
        <v>9318649</v>
      </c>
      <c r="U27" s="63"/>
      <c r="V27" s="66">
        <f t="shared" ref="V27:V30" si="6">+ROUND(T27/L27*100,2)</f>
        <v>5.04</v>
      </c>
      <c r="W27" s="52"/>
      <c r="X27" s="21"/>
    </row>
    <row r="28" spans="1:24" x14ac:dyDescent="0.25">
      <c r="A28" s="33">
        <v>314</v>
      </c>
      <c r="B28" s="33" t="s">
        <v>44</v>
      </c>
      <c r="C28" s="38"/>
      <c r="D28" s="46">
        <v>46934</v>
      </c>
      <c r="F28" s="47">
        <v>55</v>
      </c>
      <c r="G28" s="33" t="s">
        <v>4</v>
      </c>
      <c r="H28" s="47" t="s">
        <v>312</v>
      </c>
      <c r="J28" s="48">
        <v>-1</v>
      </c>
      <c r="L28" s="36">
        <v>74066120.920000002</v>
      </c>
      <c r="N28" s="36">
        <v>43199871.112767503</v>
      </c>
      <c r="P28" s="63">
        <f t="shared" si="4"/>
        <v>31606911</v>
      </c>
      <c r="Q28" s="85"/>
      <c r="R28" s="66">
        <v>9.9700000000000006</v>
      </c>
      <c r="S28" s="85"/>
      <c r="T28" s="63">
        <f t="shared" si="5"/>
        <v>3170202</v>
      </c>
      <c r="U28" s="63"/>
      <c r="V28" s="66">
        <f t="shared" si="6"/>
        <v>4.28</v>
      </c>
      <c r="W28" s="52"/>
      <c r="X28" s="21"/>
    </row>
    <row r="29" spans="1:24" x14ac:dyDescent="0.25">
      <c r="A29" s="33">
        <v>315</v>
      </c>
      <c r="B29" s="33" t="s">
        <v>45</v>
      </c>
      <c r="C29" s="38"/>
      <c r="D29" s="46">
        <v>46934</v>
      </c>
      <c r="F29" s="47">
        <v>65</v>
      </c>
      <c r="G29" s="33" t="s">
        <v>4</v>
      </c>
      <c r="H29" s="47" t="s">
        <v>311</v>
      </c>
      <c r="J29" s="48">
        <v>-2</v>
      </c>
      <c r="L29" s="36">
        <v>14537672.539999999</v>
      </c>
      <c r="N29" s="36">
        <v>8121393.6566500003</v>
      </c>
      <c r="P29" s="63">
        <f t="shared" si="4"/>
        <v>6707032</v>
      </c>
      <c r="Q29" s="85"/>
      <c r="R29" s="66">
        <v>10.18</v>
      </c>
      <c r="S29" s="85"/>
      <c r="T29" s="63">
        <f t="shared" si="5"/>
        <v>658844</v>
      </c>
      <c r="U29" s="63"/>
      <c r="V29" s="66">
        <f t="shared" si="6"/>
        <v>4.53</v>
      </c>
      <c r="W29" s="52"/>
      <c r="X29" s="21"/>
    </row>
    <row r="30" spans="1:24" x14ac:dyDescent="0.25">
      <c r="A30" s="33">
        <v>316</v>
      </c>
      <c r="B30" s="33" t="s">
        <v>291</v>
      </c>
      <c r="C30" s="38"/>
      <c r="D30" s="46">
        <v>46934</v>
      </c>
      <c r="F30" s="47">
        <v>65</v>
      </c>
      <c r="G30" s="33" t="s">
        <v>4</v>
      </c>
      <c r="H30" s="47" t="s">
        <v>312</v>
      </c>
      <c r="J30" s="48">
        <v>0</v>
      </c>
      <c r="L30" s="32">
        <v>4000322.68</v>
      </c>
      <c r="N30" s="32">
        <v>2337843.9055699999</v>
      </c>
      <c r="P30" s="64">
        <f t="shared" si="4"/>
        <v>1662479</v>
      </c>
      <c r="Q30" s="115"/>
      <c r="R30" s="66">
        <v>10.06</v>
      </c>
      <c r="S30" s="115"/>
      <c r="T30" s="64">
        <f t="shared" si="5"/>
        <v>165256</v>
      </c>
      <c r="U30" s="67"/>
      <c r="V30" s="66">
        <f t="shared" si="6"/>
        <v>4.13</v>
      </c>
      <c r="W30" s="52"/>
      <c r="X30" s="21"/>
    </row>
    <row r="31" spans="1:24" s="38" customFormat="1" x14ac:dyDescent="0.25">
      <c r="A31" s="38" t="s">
        <v>6</v>
      </c>
      <c r="B31" s="38" t="s">
        <v>48</v>
      </c>
      <c r="D31" s="46"/>
      <c r="E31" s="33"/>
      <c r="F31" s="47"/>
      <c r="G31" s="33"/>
      <c r="H31" s="47"/>
      <c r="I31" s="33"/>
      <c r="J31" s="48"/>
      <c r="L31" s="39">
        <f>+SUBTOTAL(9,L26:L30)</f>
        <v>284565358.02000004</v>
      </c>
      <c r="N31" s="39">
        <f>+SUBTOTAL(9,N26:N30)</f>
        <v>154887545.11265126</v>
      </c>
      <c r="P31" s="65">
        <f>+SUBTOTAL(9,P26:P30)</f>
        <v>134478767</v>
      </c>
      <c r="Q31" s="65"/>
      <c r="R31" s="126">
        <f>+P31/T31</f>
        <v>9.9975085546092899</v>
      </c>
      <c r="S31" s="65"/>
      <c r="T31" s="65">
        <f>+SUBTOTAL(9,T26:T30)</f>
        <v>13451228</v>
      </c>
      <c r="U31" s="65"/>
      <c r="V31" s="126">
        <f>+T31/L31*100</f>
        <v>4.7269379848599176</v>
      </c>
      <c r="W31" s="52"/>
      <c r="X31" s="21"/>
    </row>
    <row r="32" spans="1:24" x14ac:dyDescent="0.25">
      <c r="A32" s="33" t="s">
        <v>6</v>
      </c>
      <c r="B32" s="33" t="s">
        <v>6</v>
      </c>
      <c r="C32" s="38"/>
      <c r="D32" s="46"/>
      <c r="F32" s="47"/>
      <c r="H32" s="47"/>
      <c r="J32" s="48"/>
      <c r="R32" s="66"/>
      <c r="V32" s="66"/>
      <c r="W32" s="52"/>
      <c r="X32" s="21"/>
    </row>
    <row r="33" spans="1:24" s="38" customFormat="1" x14ac:dyDescent="0.25">
      <c r="A33" s="38" t="s">
        <v>6</v>
      </c>
      <c r="B33" s="38" t="s">
        <v>49</v>
      </c>
      <c r="D33" s="46"/>
      <c r="E33" s="33"/>
      <c r="F33" s="47"/>
      <c r="G33" s="33"/>
      <c r="H33" s="47"/>
      <c r="I33" s="33"/>
      <c r="J33" s="48"/>
      <c r="P33" s="73"/>
      <c r="Q33" s="73"/>
      <c r="R33" s="66"/>
      <c r="S33" s="73"/>
      <c r="T33" s="73"/>
      <c r="U33" s="73"/>
      <c r="V33" s="66"/>
      <c r="W33" s="52"/>
      <c r="X33" s="21"/>
    </row>
    <row r="34" spans="1:24" x14ac:dyDescent="0.25">
      <c r="A34" s="33">
        <v>311</v>
      </c>
      <c r="B34" s="33" t="s">
        <v>42</v>
      </c>
      <c r="C34" s="38"/>
      <c r="D34" s="46">
        <v>46934</v>
      </c>
      <c r="F34" s="47">
        <v>80</v>
      </c>
      <c r="G34" s="33" t="s">
        <v>4</v>
      </c>
      <c r="H34" s="47" t="s">
        <v>310</v>
      </c>
      <c r="J34" s="48">
        <v>-1</v>
      </c>
      <c r="L34" s="36">
        <v>5083211.03</v>
      </c>
      <c r="N34" s="36">
        <v>4050365.7496287501</v>
      </c>
      <c r="P34" s="63">
        <f t="shared" ref="P34:P38" si="7">+ROUND((100-J34)/100*L34-N34,0)</f>
        <v>1083677</v>
      </c>
      <c r="Q34" s="85"/>
      <c r="R34" s="66">
        <v>10.220000000000001</v>
      </c>
      <c r="S34" s="85"/>
      <c r="T34" s="63">
        <f t="shared" ref="T34:T38" si="8">+ROUND(P34/R34,0)</f>
        <v>106035</v>
      </c>
      <c r="U34" s="63"/>
      <c r="V34" s="66">
        <f>+ROUND(T34/L34*100,2)</f>
        <v>2.09</v>
      </c>
      <c r="W34" s="52"/>
      <c r="X34" s="21"/>
    </row>
    <row r="35" spans="1:24" x14ac:dyDescent="0.25">
      <c r="A35" s="33">
        <v>312</v>
      </c>
      <c r="B35" s="33" t="s">
        <v>43</v>
      </c>
      <c r="C35" s="38"/>
      <c r="D35" s="46">
        <v>46934</v>
      </c>
      <c r="F35" s="47">
        <v>50</v>
      </c>
      <c r="G35" s="33" t="s">
        <v>4</v>
      </c>
      <c r="H35" s="47" t="s">
        <v>311</v>
      </c>
      <c r="J35" s="48">
        <v>-2</v>
      </c>
      <c r="L35" s="36">
        <v>187516002.43000001</v>
      </c>
      <c r="N35" s="36">
        <v>89627110.299992487</v>
      </c>
      <c r="P35" s="63">
        <f t="shared" si="7"/>
        <v>101639212</v>
      </c>
      <c r="Q35" s="85"/>
      <c r="R35" s="66">
        <v>10.02</v>
      </c>
      <c r="S35" s="85"/>
      <c r="T35" s="63">
        <f t="shared" si="8"/>
        <v>10143634</v>
      </c>
      <c r="U35" s="63"/>
      <c r="V35" s="66">
        <f t="shared" ref="V35:V38" si="9">+ROUND(T35/L35*100,2)</f>
        <v>5.41</v>
      </c>
      <c r="W35" s="52"/>
      <c r="X35" s="21"/>
    </row>
    <row r="36" spans="1:24" x14ac:dyDescent="0.25">
      <c r="A36" s="33">
        <v>314</v>
      </c>
      <c r="B36" s="33" t="s">
        <v>44</v>
      </c>
      <c r="C36" s="38"/>
      <c r="D36" s="46">
        <v>46934</v>
      </c>
      <c r="F36" s="47">
        <v>55</v>
      </c>
      <c r="G36" s="33" t="s">
        <v>4</v>
      </c>
      <c r="H36" s="47" t="s">
        <v>312</v>
      </c>
      <c r="J36" s="48">
        <v>-1</v>
      </c>
      <c r="L36" s="36">
        <v>72134310.349999994</v>
      </c>
      <c r="N36" s="36">
        <v>44200582.626814999</v>
      </c>
      <c r="P36" s="63">
        <f t="shared" si="7"/>
        <v>28655071</v>
      </c>
      <c r="Q36" s="85"/>
      <c r="R36" s="66">
        <v>9.9499999999999993</v>
      </c>
      <c r="S36" s="85"/>
      <c r="T36" s="63">
        <f t="shared" si="8"/>
        <v>2879907</v>
      </c>
      <c r="U36" s="63"/>
      <c r="V36" s="66">
        <f t="shared" si="9"/>
        <v>3.99</v>
      </c>
      <c r="W36" s="52"/>
      <c r="X36" s="21"/>
    </row>
    <row r="37" spans="1:24" x14ac:dyDescent="0.25">
      <c r="A37" s="33">
        <v>315</v>
      </c>
      <c r="B37" s="33" t="s">
        <v>45</v>
      </c>
      <c r="C37" s="38"/>
      <c r="D37" s="46">
        <v>46934</v>
      </c>
      <c r="F37" s="47">
        <v>65</v>
      </c>
      <c r="G37" s="33" t="s">
        <v>4</v>
      </c>
      <c r="H37" s="47" t="s">
        <v>311</v>
      </c>
      <c r="J37" s="48">
        <v>-2</v>
      </c>
      <c r="L37" s="36">
        <v>12511248.529999999</v>
      </c>
      <c r="N37" s="36">
        <v>6482958.5875800001</v>
      </c>
      <c r="P37" s="63">
        <f t="shared" si="7"/>
        <v>6278515</v>
      </c>
      <c r="Q37" s="85"/>
      <c r="R37" s="66">
        <v>10.199999999999999</v>
      </c>
      <c r="S37" s="85"/>
      <c r="T37" s="63">
        <f t="shared" si="8"/>
        <v>615541</v>
      </c>
      <c r="U37" s="63"/>
      <c r="V37" s="66">
        <f t="shared" si="9"/>
        <v>4.92</v>
      </c>
      <c r="W37" s="52"/>
      <c r="X37" s="21"/>
    </row>
    <row r="38" spans="1:24" x14ac:dyDescent="0.25">
      <c r="A38" s="33">
        <v>316</v>
      </c>
      <c r="B38" s="33" t="s">
        <v>291</v>
      </c>
      <c r="C38" s="38"/>
      <c r="D38" s="46">
        <v>46934</v>
      </c>
      <c r="F38" s="47">
        <v>65</v>
      </c>
      <c r="G38" s="33" t="s">
        <v>4</v>
      </c>
      <c r="H38" s="47" t="s">
        <v>312</v>
      </c>
      <c r="J38" s="48">
        <v>0</v>
      </c>
      <c r="L38" s="32">
        <v>3520593.83</v>
      </c>
      <c r="N38" s="32">
        <v>1720389.48007</v>
      </c>
      <c r="P38" s="64">
        <f t="shared" si="7"/>
        <v>1800204</v>
      </c>
      <c r="Q38" s="115"/>
      <c r="R38" s="66">
        <v>10.07</v>
      </c>
      <c r="S38" s="115"/>
      <c r="T38" s="64">
        <f t="shared" si="8"/>
        <v>178769</v>
      </c>
      <c r="U38" s="67"/>
      <c r="V38" s="66">
        <f t="shared" si="9"/>
        <v>5.08</v>
      </c>
      <c r="W38" s="52"/>
      <c r="X38" s="21"/>
    </row>
    <row r="39" spans="1:24" s="38" customFormat="1" x14ac:dyDescent="0.25">
      <c r="A39" s="38" t="s">
        <v>6</v>
      </c>
      <c r="B39" s="38" t="s">
        <v>50</v>
      </c>
      <c r="D39" s="46"/>
      <c r="E39" s="33"/>
      <c r="F39" s="47"/>
      <c r="G39" s="33"/>
      <c r="H39" s="47"/>
      <c r="I39" s="33"/>
      <c r="J39" s="48"/>
      <c r="L39" s="23">
        <f>+SUBTOTAL(9,L34:L38)</f>
        <v>280765366.16999996</v>
      </c>
      <c r="N39" s="23">
        <f>+SUBTOTAL(9,N34:N38)</f>
        <v>146081406.74408624</v>
      </c>
      <c r="P39" s="83">
        <f>+SUBTOTAL(9,P34:P38)</f>
        <v>139456679</v>
      </c>
      <c r="Q39" s="88"/>
      <c r="R39" s="126">
        <f>+P39/T39</f>
        <v>10.015643549509095</v>
      </c>
      <c r="S39" s="88"/>
      <c r="T39" s="83">
        <f>+SUBTOTAL(9,T34:T38)</f>
        <v>13923886</v>
      </c>
      <c r="U39" s="88"/>
      <c r="V39" s="126">
        <f>+T39/L39*100</f>
        <v>4.9592605348514596</v>
      </c>
      <c r="W39" s="52"/>
      <c r="X39" s="21"/>
    </row>
    <row r="40" spans="1:24" s="38" customFormat="1" x14ac:dyDescent="0.25">
      <c r="B40" s="38" t="s">
        <v>6</v>
      </c>
      <c r="D40" s="46"/>
      <c r="E40" s="33"/>
      <c r="F40" s="47"/>
      <c r="G40" s="33"/>
      <c r="H40" s="47"/>
      <c r="I40" s="33"/>
      <c r="J40" s="48"/>
      <c r="L40" s="39"/>
      <c r="N40" s="39"/>
      <c r="P40" s="65"/>
      <c r="Q40" s="65"/>
      <c r="R40" s="66"/>
      <c r="S40" s="65"/>
      <c r="T40" s="65"/>
      <c r="U40" s="65"/>
      <c r="V40" s="66"/>
      <c r="W40" s="52"/>
      <c r="X40" s="21"/>
    </row>
    <row r="41" spans="1:24" s="38" customFormat="1" x14ac:dyDescent="0.25">
      <c r="A41" s="41" t="s">
        <v>179</v>
      </c>
      <c r="D41" s="46"/>
      <c r="E41" s="33"/>
      <c r="F41" s="47"/>
      <c r="G41" s="33"/>
      <c r="H41" s="47"/>
      <c r="I41" s="33"/>
      <c r="J41" s="48"/>
      <c r="L41" s="27">
        <f>+SUBTOTAL(9,L17:L40)</f>
        <v>709649289.56000006</v>
      </c>
      <c r="N41" s="27">
        <f>+SUBTOTAL(9,N17:N40)</f>
        <v>393484981.15210134</v>
      </c>
      <c r="P41" s="121">
        <f>+SUBTOTAL(9,P17:P40)</f>
        <v>327333170</v>
      </c>
      <c r="Q41" s="121"/>
      <c r="R41" s="126">
        <f>+P41/T41</f>
        <v>10.047900576076509</v>
      </c>
      <c r="S41" s="121"/>
      <c r="T41" s="121">
        <f>+SUBTOTAL(9,T17:T40)</f>
        <v>32577270</v>
      </c>
      <c r="U41" s="121"/>
      <c r="V41" s="126">
        <f>+T41/L41*100</f>
        <v>4.5906154602365215</v>
      </c>
      <c r="W41" s="52"/>
      <c r="X41" s="21"/>
    </row>
    <row r="42" spans="1:24" s="38" customFormat="1" x14ac:dyDescent="0.25">
      <c r="B42" s="38" t="s">
        <v>6</v>
      </c>
      <c r="D42" s="46"/>
      <c r="E42" s="33"/>
      <c r="F42" s="47"/>
      <c r="G42" s="33"/>
      <c r="H42" s="47"/>
      <c r="I42" s="33"/>
      <c r="J42" s="48"/>
      <c r="L42" s="39"/>
      <c r="N42" s="39"/>
      <c r="P42" s="65"/>
      <c r="Q42" s="65"/>
      <c r="R42" s="66"/>
      <c r="S42" s="65"/>
      <c r="T42" s="65"/>
      <c r="U42" s="65"/>
      <c r="V42" s="66"/>
      <c r="W42" s="52"/>
      <c r="X42" s="21"/>
    </row>
    <row r="43" spans="1:24" s="38" customFormat="1" x14ac:dyDescent="0.25">
      <c r="B43" s="38" t="s">
        <v>6</v>
      </c>
      <c r="D43" s="46"/>
      <c r="E43" s="33"/>
      <c r="F43" s="47"/>
      <c r="G43" s="33"/>
      <c r="H43" s="47"/>
      <c r="I43" s="33"/>
      <c r="J43" s="48"/>
      <c r="L43" s="39"/>
      <c r="N43" s="39"/>
      <c r="P43" s="65"/>
      <c r="Q43" s="65"/>
      <c r="R43" s="66"/>
      <c r="S43" s="65"/>
      <c r="T43" s="65"/>
      <c r="U43" s="65"/>
      <c r="V43" s="66"/>
      <c r="W43" s="60"/>
      <c r="X43" s="21"/>
    </row>
    <row r="44" spans="1:24" s="38" customFormat="1" x14ac:dyDescent="0.25">
      <c r="A44" s="41" t="s">
        <v>180</v>
      </c>
      <c r="D44" s="46"/>
      <c r="E44" s="33"/>
      <c r="F44" s="47"/>
      <c r="G44" s="33"/>
      <c r="H44" s="47"/>
      <c r="I44" s="33"/>
      <c r="J44" s="48"/>
      <c r="L44" s="39"/>
      <c r="N44" s="39"/>
      <c r="P44" s="65"/>
      <c r="Q44" s="65"/>
      <c r="R44" s="66"/>
      <c r="S44" s="65"/>
      <c r="T44" s="65"/>
      <c r="U44" s="65"/>
      <c r="V44" s="66"/>
      <c r="W44" s="52"/>
      <c r="X44" s="21"/>
    </row>
    <row r="45" spans="1:24" x14ac:dyDescent="0.25">
      <c r="A45" s="33" t="s">
        <v>6</v>
      </c>
      <c r="B45" s="33" t="s">
        <v>6</v>
      </c>
      <c r="C45" s="38"/>
      <c r="D45" s="46"/>
      <c r="F45" s="47"/>
      <c r="H45" s="47"/>
      <c r="J45" s="48"/>
      <c r="R45" s="66"/>
      <c r="V45" s="66"/>
      <c r="W45" s="52"/>
      <c r="X45" s="21"/>
    </row>
    <row r="46" spans="1:24" s="38" customFormat="1" x14ac:dyDescent="0.25">
      <c r="A46" s="38" t="s">
        <v>6</v>
      </c>
      <c r="B46" s="38" t="s">
        <v>51</v>
      </c>
      <c r="D46" s="46"/>
      <c r="E46" s="33"/>
      <c r="F46" s="47"/>
      <c r="G46" s="33"/>
      <c r="H46" s="47"/>
      <c r="I46" s="33"/>
      <c r="J46" s="48"/>
      <c r="P46" s="73"/>
      <c r="Q46" s="73"/>
      <c r="R46" s="66"/>
      <c r="S46" s="73"/>
      <c r="T46" s="73"/>
      <c r="U46" s="73"/>
      <c r="V46" s="66"/>
      <c r="W46" s="52"/>
      <c r="X46" s="21"/>
    </row>
    <row r="47" spans="1:24" x14ac:dyDescent="0.25">
      <c r="A47" s="33">
        <v>311</v>
      </c>
      <c r="B47" s="33" t="s">
        <v>42</v>
      </c>
      <c r="C47" s="38"/>
      <c r="D47" s="46">
        <v>48029</v>
      </c>
      <c r="F47" s="47">
        <v>80</v>
      </c>
      <c r="G47" s="33" t="s">
        <v>4</v>
      </c>
      <c r="H47" s="47" t="s">
        <v>310</v>
      </c>
      <c r="J47" s="48">
        <v>-1</v>
      </c>
      <c r="L47" s="36">
        <v>241400701.34999999</v>
      </c>
      <c r="N47" s="36">
        <v>161452115.17160502</v>
      </c>
      <c r="P47" s="63">
        <f t="shared" ref="P47:P51" si="10">+ROUND((100-J47)/100*L47-N47,0)</f>
        <v>82362593</v>
      </c>
      <c r="Q47" s="85"/>
      <c r="R47" s="66">
        <v>13.1</v>
      </c>
      <c r="S47" s="85"/>
      <c r="T47" s="63">
        <f t="shared" ref="T47:T51" si="11">+ROUND(P47/R47,0)</f>
        <v>6287221</v>
      </c>
      <c r="U47" s="63"/>
      <c r="V47" s="66">
        <f>+ROUND(T47/L47*100,2)</f>
        <v>2.6</v>
      </c>
      <c r="W47" s="52"/>
      <c r="X47" s="21"/>
    </row>
    <row r="48" spans="1:24" x14ac:dyDescent="0.25">
      <c r="A48" s="33">
        <v>312</v>
      </c>
      <c r="B48" s="33" t="s">
        <v>43</v>
      </c>
      <c r="C48" s="38"/>
      <c r="D48" s="46">
        <v>48029</v>
      </c>
      <c r="F48" s="47">
        <v>50</v>
      </c>
      <c r="G48" s="33" t="s">
        <v>4</v>
      </c>
      <c r="H48" s="47" t="s">
        <v>311</v>
      </c>
      <c r="J48" s="48">
        <v>-2</v>
      </c>
      <c r="L48" s="36">
        <v>7052454.5199999996</v>
      </c>
      <c r="N48" s="36">
        <v>3063360.0129200001</v>
      </c>
      <c r="P48" s="63">
        <f t="shared" si="10"/>
        <v>4130144</v>
      </c>
      <c r="Q48" s="85"/>
      <c r="R48" s="66">
        <v>12.67</v>
      </c>
      <c r="S48" s="85"/>
      <c r="T48" s="63">
        <f t="shared" si="11"/>
        <v>325978</v>
      </c>
      <c r="U48" s="63"/>
      <c r="V48" s="66">
        <f t="shared" ref="V48:V51" si="12">+ROUND(T48/L48*100,2)</f>
        <v>4.62</v>
      </c>
      <c r="W48" s="52"/>
      <c r="X48" s="21"/>
    </row>
    <row r="49" spans="1:24" x14ac:dyDescent="0.25">
      <c r="A49" s="33">
        <v>314</v>
      </c>
      <c r="B49" s="33" t="s">
        <v>44</v>
      </c>
      <c r="C49" s="38"/>
      <c r="D49" s="46">
        <v>48029</v>
      </c>
      <c r="F49" s="47">
        <v>55</v>
      </c>
      <c r="G49" s="33" t="s">
        <v>4</v>
      </c>
      <c r="H49" s="47" t="s">
        <v>312</v>
      </c>
      <c r="J49" s="48">
        <v>-1</v>
      </c>
      <c r="L49" s="36">
        <v>27411865.75</v>
      </c>
      <c r="N49" s="36">
        <v>15382397.116547497</v>
      </c>
      <c r="P49" s="63">
        <f t="shared" si="10"/>
        <v>12303587</v>
      </c>
      <c r="Q49" s="85"/>
      <c r="R49" s="66">
        <v>12.56</v>
      </c>
      <c r="S49" s="85"/>
      <c r="T49" s="63">
        <f t="shared" si="11"/>
        <v>979585</v>
      </c>
      <c r="U49" s="63"/>
      <c r="V49" s="66">
        <f t="shared" si="12"/>
        <v>3.57</v>
      </c>
      <c r="W49" s="52"/>
      <c r="X49" s="21"/>
    </row>
    <row r="50" spans="1:24" x14ac:dyDescent="0.25">
      <c r="A50" s="33">
        <v>315</v>
      </c>
      <c r="B50" s="33" t="s">
        <v>45</v>
      </c>
      <c r="C50" s="38"/>
      <c r="D50" s="46">
        <v>48029</v>
      </c>
      <c r="F50" s="47">
        <v>65</v>
      </c>
      <c r="G50" s="33" t="s">
        <v>4</v>
      </c>
      <c r="H50" s="47" t="s">
        <v>311</v>
      </c>
      <c r="J50" s="48">
        <v>-2</v>
      </c>
      <c r="L50" s="36">
        <v>10271933.77</v>
      </c>
      <c r="N50" s="36">
        <v>5585791.270800001</v>
      </c>
      <c r="P50" s="63">
        <f t="shared" si="10"/>
        <v>4891581</v>
      </c>
      <c r="Q50" s="85"/>
      <c r="R50" s="66">
        <v>12.86</v>
      </c>
      <c r="S50" s="85"/>
      <c r="T50" s="63">
        <f t="shared" si="11"/>
        <v>380372</v>
      </c>
      <c r="U50" s="63"/>
      <c r="V50" s="66">
        <f t="shared" si="12"/>
        <v>3.7</v>
      </c>
      <c r="W50" s="52"/>
      <c r="X50" s="21"/>
    </row>
    <row r="51" spans="1:24" x14ac:dyDescent="0.25">
      <c r="A51" s="33">
        <v>316</v>
      </c>
      <c r="B51" s="33" t="s">
        <v>291</v>
      </c>
      <c r="C51" s="38"/>
      <c r="D51" s="46">
        <v>48029</v>
      </c>
      <c r="F51" s="47">
        <v>65</v>
      </c>
      <c r="G51" s="33" t="s">
        <v>4</v>
      </c>
      <c r="H51" s="47" t="s">
        <v>312</v>
      </c>
      <c r="J51" s="48">
        <v>0</v>
      </c>
      <c r="L51" s="32">
        <v>3879628.68</v>
      </c>
      <c r="N51" s="32">
        <v>1972391.7705900001</v>
      </c>
      <c r="P51" s="64">
        <f t="shared" si="10"/>
        <v>1907237</v>
      </c>
      <c r="Q51" s="115"/>
      <c r="R51" s="66">
        <v>12.77</v>
      </c>
      <c r="S51" s="115"/>
      <c r="T51" s="64">
        <f t="shared" si="11"/>
        <v>149353</v>
      </c>
      <c r="U51" s="67"/>
      <c r="V51" s="66">
        <f t="shared" si="12"/>
        <v>3.85</v>
      </c>
      <c r="W51" s="52"/>
      <c r="X51" s="21"/>
    </row>
    <row r="52" spans="1:24" s="38" customFormat="1" x14ac:dyDescent="0.25">
      <c r="A52" s="38" t="s">
        <v>6</v>
      </c>
      <c r="B52" s="38" t="s">
        <v>52</v>
      </c>
      <c r="D52" s="46"/>
      <c r="E52" s="33"/>
      <c r="F52" s="47"/>
      <c r="G52" s="33"/>
      <c r="H52" s="47"/>
      <c r="I52" s="33"/>
      <c r="J52" s="48"/>
      <c r="L52" s="39">
        <f>+SUBTOTAL(9,L47:L51)</f>
        <v>290016584.06999999</v>
      </c>
      <c r="N52" s="65">
        <f>+SUBTOTAL(9,N47:N51)</f>
        <v>187456055.34246251</v>
      </c>
      <c r="P52" s="65">
        <f>+SUBTOTAL(9,P47:P51)</f>
        <v>105595142</v>
      </c>
      <c r="Q52" s="65"/>
      <c r="R52" s="126">
        <f>+P52/T52</f>
        <v>13.000310864537054</v>
      </c>
      <c r="S52" s="65"/>
      <c r="T52" s="65">
        <f>+SUBTOTAL(9,T47:T51)</f>
        <v>8122509</v>
      </c>
      <c r="U52" s="65"/>
      <c r="V52" s="126">
        <f>+T52/L52*100</f>
        <v>2.8007050100416002</v>
      </c>
      <c r="W52" s="52"/>
      <c r="X52" s="21"/>
    </row>
    <row r="53" spans="1:24" x14ac:dyDescent="0.25">
      <c r="A53" s="33" t="s">
        <v>6</v>
      </c>
      <c r="B53" s="33" t="s">
        <v>6</v>
      </c>
      <c r="C53" s="38"/>
      <c r="D53" s="46"/>
      <c r="F53" s="47"/>
      <c r="H53" s="47"/>
      <c r="J53" s="48"/>
      <c r="R53" s="66"/>
      <c r="V53" s="66"/>
      <c r="W53" s="52"/>
      <c r="X53" s="21"/>
    </row>
    <row r="54" spans="1:24" s="38" customFormat="1" x14ac:dyDescent="0.25">
      <c r="A54" s="38" t="s">
        <v>6</v>
      </c>
      <c r="B54" s="38" t="s">
        <v>53</v>
      </c>
      <c r="D54" s="46"/>
      <c r="E54" s="33"/>
      <c r="F54" s="47"/>
      <c r="G54" s="33"/>
      <c r="H54" s="47"/>
      <c r="I54" s="33"/>
      <c r="J54" s="48"/>
      <c r="P54" s="73"/>
      <c r="Q54" s="73"/>
      <c r="R54" s="66"/>
      <c r="S54" s="73"/>
      <c r="T54" s="73"/>
      <c r="U54" s="73"/>
      <c r="V54" s="66"/>
      <c r="W54" s="52"/>
      <c r="X54" s="21"/>
    </row>
    <row r="55" spans="1:24" x14ac:dyDescent="0.25">
      <c r="A55" s="33">
        <v>312</v>
      </c>
      <c r="B55" s="33" t="s">
        <v>43</v>
      </c>
      <c r="C55" s="38"/>
      <c r="D55" s="46">
        <v>48029</v>
      </c>
      <c r="F55" s="47">
        <v>50</v>
      </c>
      <c r="G55" s="33" t="s">
        <v>4</v>
      </c>
      <c r="H55" s="47" t="s">
        <v>311</v>
      </c>
      <c r="J55" s="48">
        <v>0</v>
      </c>
      <c r="L55" s="32">
        <v>370941.56</v>
      </c>
      <c r="N55" s="64">
        <v>370941.56</v>
      </c>
      <c r="P55" s="64">
        <f t="shared" ref="P55" si="13">+ROUND((100-J55)/100*L55-N55,0)</f>
        <v>0</v>
      </c>
      <c r="Q55" s="115"/>
      <c r="R55" s="66">
        <v>12.21</v>
      </c>
      <c r="S55" s="115"/>
      <c r="T55" s="64">
        <f t="shared" ref="T55" si="14">+ROUND(P55/R55,0)</f>
        <v>0</v>
      </c>
      <c r="U55" s="67"/>
      <c r="V55" s="66">
        <f t="shared" ref="V55" si="15">+ROUND(T55/L55*100,2)</f>
        <v>0</v>
      </c>
      <c r="W55" s="52"/>
      <c r="X55" s="21"/>
    </row>
    <row r="56" spans="1:24" s="38" customFormat="1" x14ac:dyDescent="0.25">
      <c r="A56" s="38" t="s">
        <v>6</v>
      </c>
      <c r="B56" s="38" t="s">
        <v>54</v>
      </c>
      <c r="D56" s="46"/>
      <c r="E56" s="33"/>
      <c r="F56" s="47"/>
      <c r="G56" s="33"/>
      <c r="H56" s="47"/>
      <c r="I56" s="33"/>
      <c r="J56" s="48"/>
      <c r="L56" s="39">
        <f>+SUBTOTAL(9,L55:L55)</f>
        <v>370941.56</v>
      </c>
      <c r="N56" s="39">
        <f>+SUBTOTAL(9,N55:N55)</f>
        <v>370941.56</v>
      </c>
      <c r="P56" s="65">
        <f>+SUBTOTAL(9,P55:P55)</f>
        <v>0</v>
      </c>
      <c r="Q56" s="65"/>
      <c r="R56" s="66"/>
      <c r="S56" s="65"/>
      <c r="T56" s="65">
        <f>+SUBTOTAL(9,T55:T55)</f>
        <v>0</v>
      </c>
      <c r="U56" s="65"/>
      <c r="V56" s="66"/>
      <c r="W56" s="52"/>
      <c r="X56" s="21"/>
    </row>
    <row r="57" spans="1:24" x14ac:dyDescent="0.25">
      <c r="A57" s="33" t="s">
        <v>6</v>
      </c>
      <c r="B57" s="33" t="s">
        <v>6</v>
      </c>
      <c r="C57" s="38"/>
      <c r="D57" s="46"/>
      <c r="F57" s="47"/>
      <c r="H57" s="47"/>
      <c r="J57" s="48"/>
      <c r="R57" s="66"/>
      <c r="V57" s="66"/>
      <c r="W57" s="52"/>
      <c r="X57" s="21"/>
    </row>
    <row r="58" spans="1:24" s="38" customFormat="1" x14ac:dyDescent="0.25">
      <c r="A58" s="38" t="s">
        <v>6</v>
      </c>
      <c r="B58" s="38" t="s">
        <v>55</v>
      </c>
      <c r="D58" s="46"/>
      <c r="E58" s="33"/>
      <c r="F58" s="47"/>
      <c r="G58" s="33"/>
      <c r="H58" s="47"/>
      <c r="I58" s="33"/>
      <c r="J58" s="48"/>
      <c r="P58" s="73"/>
      <c r="Q58" s="73"/>
      <c r="R58" s="66"/>
      <c r="S58" s="73"/>
      <c r="T58" s="73"/>
      <c r="U58" s="73"/>
      <c r="V58" s="66"/>
      <c r="W58" s="52"/>
      <c r="X58" s="21"/>
    </row>
    <row r="59" spans="1:24" x14ac:dyDescent="0.25">
      <c r="A59" s="33">
        <v>311</v>
      </c>
      <c r="B59" s="33" t="s">
        <v>42</v>
      </c>
      <c r="C59" s="38"/>
      <c r="D59" s="46">
        <v>48029</v>
      </c>
      <c r="F59" s="47">
        <v>80</v>
      </c>
      <c r="G59" s="33" t="s">
        <v>4</v>
      </c>
      <c r="H59" s="47" t="s">
        <v>310</v>
      </c>
      <c r="J59" s="48">
        <v>-1</v>
      </c>
      <c r="L59" s="36">
        <v>16367428.140000001</v>
      </c>
      <c r="N59" s="36">
        <v>10593608.281450002</v>
      </c>
      <c r="P59" s="63">
        <f t="shared" ref="P59:P63" si="16">+ROUND((100-J59)/100*L59-N59,0)</f>
        <v>5937494</v>
      </c>
      <c r="Q59" s="85"/>
      <c r="R59" s="66">
        <v>13.09</v>
      </c>
      <c r="S59" s="85"/>
      <c r="T59" s="63">
        <f t="shared" ref="T59:T63" si="17">+ROUND(P59/R59,0)</f>
        <v>453590</v>
      </c>
      <c r="U59" s="63"/>
      <c r="V59" s="66">
        <f>+ROUND(T59/L59*100,2)</f>
        <v>2.77</v>
      </c>
      <c r="W59" s="52"/>
      <c r="X59" s="21"/>
    </row>
    <row r="60" spans="1:24" x14ac:dyDescent="0.25">
      <c r="A60" s="33">
        <v>312</v>
      </c>
      <c r="B60" s="33" t="s">
        <v>43</v>
      </c>
      <c r="C60" s="38"/>
      <c r="D60" s="46">
        <v>48029</v>
      </c>
      <c r="F60" s="47">
        <v>50</v>
      </c>
      <c r="G60" s="33" t="s">
        <v>4</v>
      </c>
      <c r="H60" s="47" t="s">
        <v>311</v>
      </c>
      <c r="J60" s="48">
        <v>-2</v>
      </c>
      <c r="L60" s="36">
        <v>212347650.78</v>
      </c>
      <c r="N60" s="36">
        <v>91195079.782739982</v>
      </c>
      <c r="P60" s="63">
        <f t="shared" si="16"/>
        <v>125399524</v>
      </c>
      <c r="Q60" s="85"/>
      <c r="R60" s="66">
        <v>12.56</v>
      </c>
      <c r="S60" s="85"/>
      <c r="T60" s="63">
        <f t="shared" si="17"/>
        <v>9984039</v>
      </c>
      <c r="U60" s="63"/>
      <c r="V60" s="66">
        <f t="shared" ref="V60:V63" si="18">+ROUND(T60/L60*100,2)</f>
        <v>4.7</v>
      </c>
      <c r="W60" s="52"/>
      <c r="X60" s="21"/>
    </row>
    <row r="61" spans="1:24" x14ac:dyDescent="0.25">
      <c r="A61" s="33">
        <v>314</v>
      </c>
      <c r="B61" s="33" t="s">
        <v>44</v>
      </c>
      <c r="C61" s="38"/>
      <c r="D61" s="46">
        <v>48029</v>
      </c>
      <c r="F61" s="47">
        <v>55</v>
      </c>
      <c r="G61" s="33" t="s">
        <v>4</v>
      </c>
      <c r="H61" s="47" t="s">
        <v>312</v>
      </c>
      <c r="J61" s="48">
        <v>-1</v>
      </c>
      <c r="L61" s="36">
        <v>89915729.920000002</v>
      </c>
      <c r="N61" s="36">
        <v>52042195.833830006</v>
      </c>
      <c r="P61" s="63">
        <f t="shared" si="16"/>
        <v>38772691</v>
      </c>
      <c r="Q61" s="85"/>
      <c r="R61" s="66">
        <v>12.57</v>
      </c>
      <c r="S61" s="85"/>
      <c r="T61" s="63">
        <f t="shared" si="17"/>
        <v>3084542</v>
      </c>
      <c r="U61" s="63"/>
      <c r="V61" s="66">
        <f t="shared" si="18"/>
        <v>3.43</v>
      </c>
      <c r="W61" s="52"/>
      <c r="X61" s="21"/>
    </row>
    <row r="62" spans="1:24" x14ac:dyDescent="0.25">
      <c r="A62" s="33">
        <v>315</v>
      </c>
      <c r="B62" s="33" t="s">
        <v>45</v>
      </c>
      <c r="C62" s="38"/>
      <c r="D62" s="46">
        <v>48029</v>
      </c>
      <c r="F62" s="47">
        <v>65</v>
      </c>
      <c r="G62" s="33" t="s">
        <v>4</v>
      </c>
      <c r="H62" s="47" t="s">
        <v>311</v>
      </c>
      <c r="J62" s="48">
        <v>-2</v>
      </c>
      <c r="L62" s="36">
        <v>24335747.449999999</v>
      </c>
      <c r="N62" s="36">
        <v>14796848.534870002</v>
      </c>
      <c r="P62" s="63">
        <f t="shared" si="16"/>
        <v>10025614</v>
      </c>
      <c r="Q62" s="85"/>
      <c r="R62" s="66">
        <v>12.81</v>
      </c>
      <c r="S62" s="85"/>
      <c r="T62" s="63">
        <f t="shared" si="17"/>
        <v>782640</v>
      </c>
      <c r="U62" s="63"/>
      <c r="V62" s="66">
        <f t="shared" si="18"/>
        <v>3.22</v>
      </c>
      <c r="W62" s="52"/>
      <c r="X62" s="21"/>
    </row>
    <row r="63" spans="1:24" x14ac:dyDescent="0.25">
      <c r="A63" s="33">
        <v>316</v>
      </c>
      <c r="B63" s="33" t="s">
        <v>291</v>
      </c>
      <c r="C63" s="38"/>
      <c r="D63" s="46">
        <v>48029</v>
      </c>
      <c r="F63" s="47">
        <v>65</v>
      </c>
      <c r="G63" s="33" t="s">
        <v>4</v>
      </c>
      <c r="H63" s="47" t="s">
        <v>312</v>
      </c>
      <c r="J63" s="48">
        <v>0</v>
      </c>
      <c r="L63" s="32">
        <v>3586002.99</v>
      </c>
      <c r="N63" s="32">
        <v>1812805.45688</v>
      </c>
      <c r="P63" s="64">
        <f t="shared" si="16"/>
        <v>1773198</v>
      </c>
      <c r="Q63" s="115"/>
      <c r="R63" s="66">
        <v>12.78</v>
      </c>
      <c r="S63" s="115"/>
      <c r="T63" s="64">
        <f t="shared" si="17"/>
        <v>138748</v>
      </c>
      <c r="U63" s="67"/>
      <c r="V63" s="66">
        <f t="shared" si="18"/>
        <v>3.87</v>
      </c>
      <c r="W63" s="52"/>
      <c r="X63" s="21"/>
    </row>
    <row r="64" spans="1:24" s="38" customFormat="1" x14ac:dyDescent="0.25">
      <c r="A64" s="38" t="s">
        <v>6</v>
      </c>
      <c r="B64" s="38" t="s">
        <v>56</v>
      </c>
      <c r="D64" s="46"/>
      <c r="E64" s="33"/>
      <c r="F64" s="47"/>
      <c r="G64" s="33"/>
      <c r="H64" s="47"/>
      <c r="I64" s="33"/>
      <c r="J64" s="48"/>
      <c r="L64" s="39">
        <f>+SUBTOTAL(9,L59:L63)</f>
        <v>346552559.28000003</v>
      </c>
      <c r="N64" s="39">
        <f>+SUBTOTAL(9,N59:N63)</f>
        <v>170440537.88977</v>
      </c>
      <c r="P64" s="65">
        <f>+SUBTOTAL(9,P59:P63)</f>
        <v>181908521</v>
      </c>
      <c r="Q64" s="65"/>
      <c r="R64" s="126">
        <f>+P64/T64</f>
        <v>12.594438877564734</v>
      </c>
      <c r="S64" s="65"/>
      <c r="T64" s="65">
        <f>+SUBTOTAL(9,T59:T63)</f>
        <v>14443559</v>
      </c>
      <c r="U64" s="65"/>
      <c r="V64" s="126">
        <f>+T64/L64*100</f>
        <v>4.1677831004936277</v>
      </c>
      <c r="W64" s="52"/>
      <c r="X64" s="21"/>
    </row>
    <row r="65" spans="1:24" x14ac:dyDescent="0.25">
      <c r="A65" s="33" t="s">
        <v>6</v>
      </c>
      <c r="B65" s="33" t="s">
        <v>6</v>
      </c>
      <c r="C65" s="38"/>
      <c r="D65" s="46"/>
      <c r="F65" s="47"/>
      <c r="H65" s="47"/>
      <c r="J65" s="48"/>
      <c r="R65" s="66"/>
      <c r="V65" s="66"/>
      <c r="W65" s="52"/>
      <c r="X65" s="21"/>
    </row>
    <row r="66" spans="1:24" s="38" customFormat="1" x14ac:dyDescent="0.25">
      <c r="A66" s="38" t="s">
        <v>6</v>
      </c>
      <c r="B66" s="38" t="s">
        <v>57</v>
      </c>
      <c r="D66" s="46"/>
      <c r="E66" s="33"/>
      <c r="F66" s="47"/>
      <c r="G66" s="33"/>
      <c r="H66" s="47"/>
      <c r="I66" s="33"/>
      <c r="J66" s="48"/>
      <c r="P66" s="73"/>
      <c r="Q66" s="73"/>
      <c r="R66" s="66"/>
      <c r="S66" s="73"/>
      <c r="T66" s="73"/>
      <c r="U66" s="73"/>
      <c r="V66" s="66"/>
      <c r="W66" s="52"/>
      <c r="X66" s="21"/>
    </row>
    <row r="67" spans="1:24" x14ac:dyDescent="0.25">
      <c r="A67" s="33">
        <v>311</v>
      </c>
      <c r="B67" s="33" t="s">
        <v>42</v>
      </c>
      <c r="C67" s="38"/>
      <c r="D67" s="46">
        <v>48029</v>
      </c>
      <c r="F67" s="47">
        <v>80</v>
      </c>
      <c r="G67" s="33" t="s">
        <v>4</v>
      </c>
      <c r="H67" s="47" t="s">
        <v>310</v>
      </c>
      <c r="J67" s="48">
        <v>-1</v>
      </c>
      <c r="L67" s="36">
        <v>11241256.67</v>
      </c>
      <c r="N67" s="36">
        <v>7751660.2911624992</v>
      </c>
      <c r="P67" s="63">
        <f t="shared" ref="P67:P71" si="19">+ROUND((100-J67)/100*L67-N67,0)</f>
        <v>3602009</v>
      </c>
      <c r="Q67" s="85"/>
      <c r="R67" s="66">
        <v>13.05</v>
      </c>
      <c r="S67" s="85"/>
      <c r="T67" s="63">
        <f t="shared" ref="T67:T71" si="20">+ROUND(P67/R67,0)</f>
        <v>276016</v>
      </c>
      <c r="U67" s="63"/>
      <c r="V67" s="66">
        <f>+ROUND(T67/L67*100,2)</f>
        <v>2.46</v>
      </c>
      <c r="W67" s="52"/>
      <c r="X67" s="21"/>
    </row>
    <row r="68" spans="1:24" x14ac:dyDescent="0.25">
      <c r="A68" s="33">
        <v>312</v>
      </c>
      <c r="B68" s="33" t="s">
        <v>43</v>
      </c>
      <c r="C68" s="38"/>
      <c r="D68" s="46">
        <v>48029</v>
      </c>
      <c r="F68" s="47">
        <v>50</v>
      </c>
      <c r="G68" s="33" t="s">
        <v>4</v>
      </c>
      <c r="H68" s="47" t="s">
        <v>311</v>
      </c>
      <c r="J68" s="48">
        <v>-2</v>
      </c>
      <c r="L68" s="36">
        <v>214665917.31999999</v>
      </c>
      <c r="N68" s="36">
        <v>88354501.530029997</v>
      </c>
      <c r="P68" s="63">
        <f t="shared" si="19"/>
        <v>130604734</v>
      </c>
      <c r="Q68" s="85"/>
      <c r="R68" s="66">
        <v>12.59</v>
      </c>
      <c r="S68" s="85"/>
      <c r="T68" s="63">
        <f t="shared" si="20"/>
        <v>10373688</v>
      </c>
      <c r="U68" s="63"/>
      <c r="V68" s="66">
        <f t="shared" ref="V68:V71" si="21">+ROUND(T68/L68*100,2)</f>
        <v>4.83</v>
      </c>
      <c r="W68" s="52"/>
      <c r="X68" s="21"/>
    </row>
    <row r="69" spans="1:24" x14ac:dyDescent="0.25">
      <c r="A69" s="33">
        <v>314</v>
      </c>
      <c r="B69" s="33" t="s">
        <v>44</v>
      </c>
      <c r="C69" s="38"/>
      <c r="D69" s="46">
        <v>48029</v>
      </c>
      <c r="F69" s="47">
        <v>55</v>
      </c>
      <c r="G69" s="33" t="s">
        <v>4</v>
      </c>
      <c r="H69" s="47" t="s">
        <v>312</v>
      </c>
      <c r="J69" s="48">
        <v>-1</v>
      </c>
      <c r="L69" s="36">
        <v>82668790.599999994</v>
      </c>
      <c r="N69" s="36">
        <v>31513006.099924996</v>
      </c>
      <c r="P69" s="63">
        <f t="shared" si="19"/>
        <v>51982472</v>
      </c>
      <c r="Q69" s="85"/>
      <c r="R69" s="66">
        <v>12.64</v>
      </c>
      <c r="S69" s="85"/>
      <c r="T69" s="63">
        <f t="shared" si="20"/>
        <v>4112537</v>
      </c>
      <c r="U69" s="63"/>
      <c r="V69" s="66">
        <f t="shared" si="21"/>
        <v>4.97</v>
      </c>
      <c r="W69" s="52"/>
      <c r="X69" s="21"/>
    </row>
    <row r="70" spans="1:24" x14ac:dyDescent="0.25">
      <c r="A70" s="33">
        <v>315</v>
      </c>
      <c r="B70" s="33" t="s">
        <v>45</v>
      </c>
      <c r="C70" s="38"/>
      <c r="D70" s="46">
        <v>48029</v>
      </c>
      <c r="F70" s="47">
        <v>65</v>
      </c>
      <c r="G70" s="33" t="s">
        <v>4</v>
      </c>
      <c r="H70" s="47" t="s">
        <v>311</v>
      </c>
      <c r="J70" s="48">
        <v>-2</v>
      </c>
      <c r="L70" s="36">
        <v>22992822.890000001</v>
      </c>
      <c r="N70" s="36">
        <v>12504334.3903</v>
      </c>
      <c r="P70" s="63">
        <f t="shared" si="19"/>
        <v>10948345</v>
      </c>
      <c r="Q70" s="85"/>
      <c r="R70" s="66">
        <v>12.9</v>
      </c>
      <c r="S70" s="85"/>
      <c r="T70" s="63">
        <f t="shared" si="20"/>
        <v>848709</v>
      </c>
      <c r="U70" s="63"/>
      <c r="V70" s="66">
        <f t="shared" si="21"/>
        <v>3.69</v>
      </c>
      <c r="W70" s="52"/>
      <c r="X70" s="21"/>
    </row>
    <row r="71" spans="1:24" x14ac:dyDescent="0.25">
      <c r="A71" s="33">
        <v>316</v>
      </c>
      <c r="B71" s="33" t="s">
        <v>291</v>
      </c>
      <c r="C71" s="38"/>
      <c r="D71" s="46">
        <v>48029</v>
      </c>
      <c r="F71" s="47">
        <v>65</v>
      </c>
      <c r="G71" s="33" t="s">
        <v>4</v>
      </c>
      <c r="H71" s="47" t="s">
        <v>312</v>
      </c>
      <c r="J71" s="48">
        <v>0</v>
      </c>
      <c r="L71" s="32">
        <v>3273365.34</v>
      </c>
      <c r="N71" s="32">
        <v>1424240.87145</v>
      </c>
      <c r="P71" s="64">
        <f t="shared" si="19"/>
        <v>1849124</v>
      </c>
      <c r="Q71" s="115"/>
      <c r="R71" s="66">
        <v>12.81</v>
      </c>
      <c r="S71" s="115"/>
      <c r="T71" s="64">
        <f t="shared" si="20"/>
        <v>144350</v>
      </c>
      <c r="U71" s="67"/>
      <c r="V71" s="66">
        <f t="shared" si="21"/>
        <v>4.41</v>
      </c>
      <c r="W71" s="52"/>
      <c r="X71" s="21"/>
    </row>
    <row r="72" spans="1:24" s="38" customFormat="1" x14ac:dyDescent="0.25">
      <c r="A72" s="38" t="s">
        <v>6</v>
      </c>
      <c r="B72" s="38" t="s">
        <v>58</v>
      </c>
      <c r="D72" s="46"/>
      <c r="E72" s="33"/>
      <c r="F72" s="47"/>
      <c r="G72" s="33"/>
      <c r="H72" s="47"/>
      <c r="I72" s="33"/>
      <c r="J72" s="48"/>
      <c r="L72" s="23">
        <f>+SUBTOTAL(9,L67:L71)</f>
        <v>334842152.81999993</v>
      </c>
      <c r="N72" s="23">
        <f>+SUBTOTAL(9,N67:N71)</f>
        <v>141547743.1828675</v>
      </c>
      <c r="P72" s="83">
        <f>+SUBTOTAL(9,P67:P71)</f>
        <v>198986684</v>
      </c>
      <c r="Q72" s="88"/>
      <c r="R72" s="126">
        <f>+P72/T72</f>
        <v>12.62982513820746</v>
      </c>
      <c r="S72" s="88"/>
      <c r="T72" s="83">
        <f>+SUBTOTAL(9,T67:T71)</f>
        <v>15755300</v>
      </c>
      <c r="U72" s="88"/>
      <c r="V72" s="126">
        <f>+T72/L72*100</f>
        <v>4.7052916926112136</v>
      </c>
      <c r="W72" s="52"/>
      <c r="X72" s="21"/>
    </row>
    <row r="73" spans="1:24" s="38" customFormat="1" x14ac:dyDescent="0.25">
      <c r="B73" s="38" t="s">
        <v>6</v>
      </c>
      <c r="D73" s="46"/>
      <c r="E73" s="33"/>
      <c r="F73" s="47"/>
      <c r="G73" s="33"/>
      <c r="H73" s="47"/>
      <c r="I73" s="33"/>
      <c r="J73" s="48"/>
      <c r="L73" s="39"/>
      <c r="N73" s="39"/>
      <c r="P73" s="65"/>
      <c r="Q73" s="65"/>
      <c r="R73" s="66"/>
      <c r="S73" s="65"/>
      <c r="T73" s="65"/>
      <c r="U73" s="65"/>
      <c r="V73" s="66"/>
      <c r="W73" s="52"/>
      <c r="X73" s="21"/>
    </row>
    <row r="74" spans="1:24" s="38" customFormat="1" x14ac:dyDescent="0.25">
      <c r="A74" s="41" t="s">
        <v>181</v>
      </c>
      <c r="D74" s="46"/>
      <c r="E74" s="33"/>
      <c r="F74" s="47"/>
      <c r="G74" s="33"/>
      <c r="H74" s="47"/>
      <c r="I74" s="33"/>
      <c r="J74" s="48"/>
      <c r="L74" s="27">
        <f>+SUBTOTAL(9,L46:L73)</f>
        <v>971782237.7299999</v>
      </c>
      <c r="N74" s="27">
        <f>+SUBTOTAL(9,N46:N73)</f>
        <v>499815277.97509998</v>
      </c>
      <c r="P74" s="121">
        <f>+SUBTOTAL(9,P46:P73)</f>
        <v>486490347</v>
      </c>
      <c r="Q74" s="121"/>
      <c r="R74" s="116">
        <f>+P74/T74</f>
        <v>12.695015141421882</v>
      </c>
      <c r="S74" s="121"/>
      <c r="T74" s="121">
        <f>+SUBTOTAL(9,T46:T73)</f>
        <v>38321368</v>
      </c>
      <c r="U74" s="121"/>
      <c r="V74" s="116">
        <f>+T74/L74*100</f>
        <v>3.9434110351219664</v>
      </c>
      <c r="W74" s="52"/>
      <c r="X74" s="21"/>
    </row>
    <row r="75" spans="1:24" s="38" customFormat="1" x14ac:dyDescent="0.25">
      <c r="A75" s="41"/>
      <c r="B75" s="38" t="s">
        <v>6</v>
      </c>
      <c r="D75" s="46"/>
      <c r="E75" s="33"/>
      <c r="F75" s="47"/>
      <c r="G75" s="33"/>
      <c r="H75" s="47"/>
      <c r="I75" s="33"/>
      <c r="J75" s="48"/>
      <c r="L75" s="39"/>
      <c r="N75" s="39"/>
      <c r="P75" s="65"/>
      <c r="Q75" s="65"/>
      <c r="R75" s="66"/>
      <c r="S75" s="65"/>
      <c r="T75" s="65"/>
      <c r="U75" s="65"/>
      <c r="V75" s="66"/>
      <c r="W75" s="52"/>
      <c r="X75" s="21"/>
    </row>
    <row r="76" spans="1:24" s="38" customFormat="1" x14ac:dyDescent="0.25">
      <c r="A76" s="41"/>
      <c r="B76" s="38" t="s">
        <v>6</v>
      </c>
      <c r="D76" s="46"/>
      <c r="E76" s="33"/>
      <c r="F76" s="47"/>
      <c r="G76" s="33"/>
      <c r="H76" s="47"/>
      <c r="I76" s="33"/>
      <c r="J76" s="48"/>
      <c r="L76" s="39"/>
      <c r="N76" s="39"/>
      <c r="P76" s="65"/>
      <c r="Q76" s="65"/>
      <c r="R76" s="66"/>
      <c r="S76" s="65"/>
      <c r="T76" s="65"/>
      <c r="U76" s="65"/>
      <c r="V76" s="66"/>
      <c r="W76" s="52"/>
      <c r="X76" s="21"/>
    </row>
    <row r="77" spans="1:24" s="38" customFormat="1" x14ac:dyDescent="0.25">
      <c r="A77" s="41" t="s">
        <v>182</v>
      </c>
      <c r="D77" s="46"/>
      <c r="E77" s="33"/>
      <c r="F77" s="47"/>
      <c r="G77" s="33"/>
      <c r="H77" s="47"/>
      <c r="I77" s="33"/>
      <c r="J77" s="48"/>
      <c r="L77" s="39"/>
      <c r="N77" s="39"/>
      <c r="P77" s="65"/>
      <c r="Q77" s="65"/>
      <c r="R77" s="66"/>
      <c r="S77" s="65"/>
      <c r="T77" s="65"/>
      <c r="U77" s="65"/>
      <c r="V77" s="66"/>
      <c r="W77" s="52"/>
      <c r="X77" s="21"/>
    </row>
    <row r="78" spans="1:24" x14ac:dyDescent="0.25">
      <c r="A78" s="33" t="s">
        <v>6</v>
      </c>
      <c r="B78" s="33" t="s">
        <v>6</v>
      </c>
      <c r="C78" s="38"/>
      <c r="D78" s="61"/>
      <c r="F78" s="47"/>
      <c r="H78" s="47"/>
      <c r="J78" s="48"/>
      <c r="R78" s="66"/>
      <c r="V78" s="66"/>
      <c r="W78" s="52"/>
      <c r="X78" s="21"/>
    </row>
    <row r="79" spans="1:24" s="38" customFormat="1" x14ac:dyDescent="0.25">
      <c r="A79" s="38" t="s">
        <v>6</v>
      </c>
      <c r="B79" s="38" t="s">
        <v>59</v>
      </c>
      <c r="D79" s="46"/>
      <c r="E79" s="33"/>
      <c r="F79" s="47"/>
      <c r="G79" s="33"/>
      <c r="H79" s="47"/>
      <c r="I79" s="33"/>
      <c r="J79" s="48"/>
      <c r="P79" s="73"/>
      <c r="Q79" s="73"/>
      <c r="R79" s="66"/>
      <c r="S79" s="73"/>
      <c r="T79" s="73"/>
      <c r="U79" s="73"/>
      <c r="V79" s="66"/>
      <c r="W79" s="52"/>
      <c r="X79" s="21"/>
    </row>
    <row r="80" spans="1:24" x14ac:dyDescent="0.25">
      <c r="A80" s="33">
        <v>312</v>
      </c>
      <c r="B80" s="33" t="s">
        <v>43</v>
      </c>
      <c r="C80" s="38"/>
      <c r="D80" s="46">
        <v>50951</v>
      </c>
      <c r="F80" s="47">
        <v>50</v>
      </c>
      <c r="G80" s="33" t="s">
        <v>4</v>
      </c>
      <c r="H80" s="47" t="s">
        <v>311</v>
      </c>
      <c r="J80" s="48">
        <v>0</v>
      </c>
      <c r="L80" s="32">
        <v>33149442.199999999</v>
      </c>
      <c r="N80" s="32">
        <v>33149442.199999999</v>
      </c>
      <c r="P80" s="64">
        <f>+ROUND((100-J80)/100*L80-N80,0)</f>
        <v>0</v>
      </c>
      <c r="Q80" s="65"/>
      <c r="R80" s="66">
        <v>18.45</v>
      </c>
      <c r="S80" s="65"/>
      <c r="T80" s="64">
        <f>+ROUND(P80/R80,0)</f>
        <v>0</v>
      </c>
      <c r="U80" s="67"/>
      <c r="V80" s="66">
        <f>+ROUND(T80/L80*100,2)</f>
        <v>0</v>
      </c>
      <c r="W80" s="52"/>
      <c r="X80" s="21"/>
    </row>
    <row r="81" spans="1:24" s="38" customFormat="1" x14ac:dyDescent="0.25">
      <c r="A81" s="38" t="s">
        <v>6</v>
      </c>
      <c r="B81" s="38" t="s">
        <v>60</v>
      </c>
      <c r="D81" s="46"/>
      <c r="E81" s="33"/>
      <c r="F81" s="47"/>
      <c r="G81" s="33"/>
      <c r="H81" s="47"/>
      <c r="I81" s="33"/>
      <c r="J81" s="48"/>
      <c r="L81" s="39">
        <f>+SUBTOTAL(9,L80:L80)</f>
        <v>33149442.199999999</v>
      </c>
      <c r="N81" s="39">
        <f>+SUBTOTAL(9,N80:N80)</f>
        <v>33149442.199999999</v>
      </c>
      <c r="P81" s="65">
        <f>+SUBTOTAL(9,P80:P80)</f>
        <v>0</v>
      </c>
      <c r="Q81" s="65"/>
      <c r="R81" s="126">
        <f>+R80</f>
        <v>18.45</v>
      </c>
      <c r="S81" s="65"/>
      <c r="T81" s="65">
        <f>+SUBTOTAL(9,T80:T80)</f>
        <v>0</v>
      </c>
      <c r="U81" s="65"/>
      <c r="V81" s="126">
        <f>+T81/L81*100</f>
        <v>0</v>
      </c>
      <c r="W81" s="52"/>
      <c r="X81" s="21"/>
    </row>
    <row r="82" spans="1:24" x14ac:dyDescent="0.25">
      <c r="A82" s="33" t="s">
        <v>6</v>
      </c>
      <c r="B82" s="33" t="s">
        <v>6</v>
      </c>
      <c r="C82" s="38"/>
      <c r="D82" s="46"/>
      <c r="F82" s="47"/>
      <c r="H82" s="47"/>
      <c r="J82" s="48"/>
      <c r="R82" s="66"/>
      <c r="V82" s="66"/>
      <c r="W82" s="52"/>
      <c r="X82" s="21"/>
    </row>
    <row r="83" spans="1:24" s="38" customFormat="1" x14ac:dyDescent="0.25">
      <c r="A83" s="38" t="s">
        <v>6</v>
      </c>
      <c r="B83" s="38" t="s">
        <v>61</v>
      </c>
      <c r="D83" s="46"/>
      <c r="E83" s="33"/>
      <c r="F83" s="47"/>
      <c r="G83" s="33"/>
      <c r="H83" s="47"/>
      <c r="I83" s="33"/>
      <c r="J83" s="48"/>
      <c r="P83" s="73"/>
      <c r="Q83" s="73"/>
      <c r="R83" s="66"/>
      <c r="S83" s="73"/>
      <c r="T83" s="73"/>
      <c r="U83" s="73"/>
      <c r="V83" s="66"/>
      <c r="W83" s="52"/>
      <c r="X83" s="21"/>
    </row>
    <row r="84" spans="1:24" x14ac:dyDescent="0.25">
      <c r="A84" s="33">
        <v>311</v>
      </c>
      <c r="B84" s="33" t="s">
        <v>42</v>
      </c>
      <c r="C84" s="38"/>
      <c r="D84" s="46">
        <v>50951</v>
      </c>
      <c r="F84" s="47">
        <v>80</v>
      </c>
      <c r="G84" s="33" t="s">
        <v>4</v>
      </c>
      <c r="H84" s="47" t="s">
        <v>310</v>
      </c>
      <c r="J84" s="48">
        <v>-1</v>
      </c>
      <c r="L84" s="36">
        <v>40048942.609999999</v>
      </c>
      <c r="N84" s="36">
        <v>21435438.487260003</v>
      </c>
      <c r="P84" s="63">
        <f t="shared" ref="P84:P88" si="22">+ROUND((100-J84)/100*L84-N84,0)</f>
        <v>19013994</v>
      </c>
      <c r="Q84" s="85"/>
      <c r="R84" s="66">
        <v>20.68</v>
      </c>
      <c r="S84" s="85"/>
      <c r="T84" s="63">
        <f t="shared" ref="T84:T88" si="23">+ROUND(P84/R84,0)</f>
        <v>919439</v>
      </c>
      <c r="U84" s="63"/>
      <c r="V84" s="66">
        <f>+ROUND(T84/L84*100,2)</f>
        <v>2.2999999999999998</v>
      </c>
      <c r="W84" s="52"/>
      <c r="X84" s="21"/>
    </row>
    <row r="85" spans="1:24" x14ac:dyDescent="0.25">
      <c r="A85" s="33">
        <v>312</v>
      </c>
      <c r="B85" s="33" t="s">
        <v>43</v>
      </c>
      <c r="C85" s="38"/>
      <c r="D85" s="46">
        <v>50951</v>
      </c>
      <c r="F85" s="47">
        <v>50</v>
      </c>
      <c r="G85" s="33" t="s">
        <v>4</v>
      </c>
      <c r="H85" s="47" t="s">
        <v>311</v>
      </c>
      <c r="J85" s="48">
        <v>-4</v>
      </c>
      <c r="L85" s="36">
        <v>26275279.309999999</v>
      </c>
      <c r="N85" s="36">
        <v>12672089.538967501</v>
      </c>
      <c r="P85" s="63">
        <f t="shared" si="22"/>
        <v>14654201</v>
      </c>
      <c r="Q85" s="85"/>
      <c r="R85" s="66">
        <v>18.59</v>
      </c>
      <c r="S85" s="85"/>
      <c r="T85" s="63">
        <f t="shared" si="23"/>
        <v>788284</v>
      </c>
      <c r="U85" s="63"/>
      <c r="V85" s="66">
        <f t="shared" ref="V85:V88" si="24">+ROUND(T85/L85*100,2)</f>
        <v>3</v>
      </c>
      <c r="W85" s="52"/>
      <c r="X85" s="21"/>
    </row>
    <row r="86" spans="1:24" x14ac:dyDescent="0.25">
      <c r="A86" s="33">
        <v>314</v>
      </c>
      <c r="B86" s="33" t="s">
        <v>44</v>
      </c>
      <c r="C86" s="38"/>
      <c r="D86" s="46">
        <v>50951</v>
      </c>
      <c r="F86" s="47">
        <v>55</v>
      </c>
      <c r="G86" s="33" t="s">
        <v>4</v>
      </c>
      <c r="H86" s="47" t="s">
        <v>312</v>
      </c>
      <c r="J86" s="48">
        <v>-1</v>
      </c>
      <c r="L86" s="36">
        <v>4409078.75</v>
      </c>
      <c r="N86" s="36">
        <v>1937291.3497349999</v>
      </c>
      <c r="P86" s="63">
        <f t="shared" si="22"/>
        <v>2515878</v>
      </c>
      <c r="Q86" s="85"/>
      <c r="R86" s="66">
        <v>19.12</v>
      </c>
      <c r="S86" s="85"/>
      <c r="T86" s="63">
        <f t="shared" si="23"/>
        <v>131584</v>
      </c>
      <c r="U86" s="63"/>
      <c r="V86" s="66">
        <f t="shared" si="24"/>
        <v>2.98</v>
      </c>
      <c r="W86" s="52"/>
      <c r="X86" s="21"/>
    </row>
    <row r="87" spans="1:24" x14ac:dyDescent="0.25">
      <c r="A87" s="33">
        <v>315</v>
      </c>
      <c r="B87" s="33" t="s">
        <v>45</v>
      </c>
      <c r="C87" s="38"/>
      <c r="D87" s="46">
        <v>50951</v>
      </c>
      <c r="F87" s="47">
        <v>65</v>
      </c>
      <c r="G87" s="33" t="s">
        <v>4</v>
      </c>
      <c r="H87" s="47" t="s">
        <v>311</v>
      </c>
      <c r="J87" s="48">
        <v>-3</v>
      </c>
      <c r="L87" s="36">
        <v>1246717.6399999999</v>
      </c>
      <c r="N87" s="36">
        <v>704489.44840000011</v>
      </c>
      <c r="P87" s="63">
        <f t="shared" si="22"/>
        <v>579630</v>
      </c>
      <c r="Q87" s="85"/>
      <c r="R87" s="66">
        <v>19.420000000000002</v>
      </c>
      <c r="S87" s="85"/>
      <c r="T87" s="63">
        <f t="shared" si="23"/>
        <v>29847</v>
      </c>
      <c r="U87" s="63"/>
      <c r="V87" s="66">
        <f t="shared" si="24"/>
        <v>2.39</v>
      </c>
      <c r="W87" s="52"/>
      <c r="X87" s="21"/>
    </row>
    <row r="88" spans="1:24" x14ac:dyDescent="0.25">
      <c r="A88" s="33">
        <v>316</v>
      </c>
      <c r="B88" s="33" t="s">
        <v>291</v>
      </c>
      <c r="C88" s="38"/>
      <c r="D88" s="46">
        <v>50951</v>
      </c>
      <c r="F88" s="47">
        <v>65</v>
      </c>
      <c r="G88" s="33" t="s">
        <v>4</v>
      </c>
      <c r="H88" s="47" t="s">
        <v>312</v>
      </c>
      <c r="J88" s="48">
        <v>-1</v>
      </c>
      <c r="L88" s="32">
        <v>3720891.68</v>
      </c>
      <c r="N88" s="32">
        <v>1817682.1399300003</v>
      </c>
      <c r="P88" s="64">
        <f t="shared" si="22"/>
        <v>1940418</v>
      </c>
      <c r="Q88" s="115"/>
      <c r="R88" s="66">
        <v>19.66</v>
      </c>
      <c r="S88" s="115"/>
      <c r="T88" s="64">
        <f t="shared" si="23"/>
        <v>98699</v>
      </c>
      <c r="U88" s="67"/>
      <c r="V88" s="66">
        <f t="shared" si="24"/>
        <v>2.65</v>
      </c>
      <c r="W88" s="52"/>
      <c r="X88" s="21"/>
    </row>
    <row r="89" spans="1:24" s="38" customFormat="1" x14ac:dyDescent="0.25">
      <c r="A89" s="38" t="s">
        <v>6</v>
      </c>
      <c r="B89" s="38" t="s">
        <v>62</v>
      </c>
      <c r="D89" s="46"/>
      <c r="E89" s="33"/>
      <c r="F89" s="47"/>
      <c r="G89" s="33"/>
      <c r="H89" s="47"/>
      <c r="I89" s="33"/>
      <c r="J89" s="48"/>
      <c r="L89" s="39">
        <f>+SUBTOTAL(9,L84:L88)</f>
        <v>75700909.99000001</v>
      </c>
      <c r="N89" s="39">
        <f>+SUBTOTAL(9,N84:N88)</f>
        <v>38566990.964292504</v>
      </c>
      <c r="P89" s="65">
        <f>+SUBTOTAL(9,P84:P88)</f>
        <v>38704121</v>
      </c>
      <c r="Q89" s="65"/>
      <c r="R89" s="126">
        <f>+P89/T89</f>
        <v>19.668197268800057</v>
      </c>
      <c r="S89" s="65"/>
      <c r="T89" s="65">
        <f>+SUBTOTAL(9,T84:T88)</f>
        <v>1967853</v>
      </c>
      <c r="U89" s="65"/>
      <c r="V89" s="126">
        <f>+T89/L89*100</f>
        <v>2.5995103629004603</v>
      </c>
      <c r="W89" s="52"/>
      <c r="X89" s="21"/>
    </row>
    <row r="90" spans="1:24" x14ac:dyDescent="0.25">
      <c r="A90" s="33" t="s">
        <v>6</v>
      </c>
      <c r="B90" s="33" t="s">
        <v>6</v>
      </c>
      <c r="C90" s="38"/>
      <c r="D90" s="46"/>
      <c r="F90" s="47"/>
      <c r="H90" s="47"/>
      <c r="J90" s="48"/>
      <c r="R90" s="66"/>
      <c r="V90" s="66"/>
      <c r="W90" s="52"/>
      <c r="X90" s="21"/>
    </row>
    <row r="91" spans="1:24" s="38" customFormat="1" x14ac:dyDescent="0.25">
      <c r="A91" s="38" t="s">
        <v>6</v>
      </c>
      <c r="B91" s="38" t="s">
        <v>293</v>
      </c>
      <c r="D91" s="46"/>
      <c r="E91" s="33"/>
      <c r="F91" s="47"/>
      <c r="G91" s="33"/>
      <c r="H91" s="47"/>
      <c r="I91" s="33"/>
      <c r="J91" s="48"/>
      <c r="P91" s="73"/>
      <c r="Q91" s="73"/>
      <c r="R91" s="66"/>
      <c r="S91" s="73"/>
      <c r="T91" s="73"/>
      <c r="U91" s="73"/>
      <c r="V91" s="66"/>
      <c r="W91" s="52"/>
      <c r="X91" s="21"/>
    </row>
    <row r="92" spans="1:24" x14ac:dyDescent="0.25">
      <c r="A92" s="33">
        <v>311</v>
      </c>
      <c r="B92" s="33" t="s">
        <v>42</v>
      </c>
      <c r="C92" s="38"/>
      <c r="D92" s="46">
        <v>50951</v>
      </c>
      <c r="F92" s="47">
        <v>80</v>
      </c>
      <c r="G92" s="33" t="s">
        <v>4</v>
      </c>
      <c r="H92" s="47" t="s">
        <v>310</v>
      </c>
      <c r="J92" s="48">
        <v>-1</v>
      </c>
      <c r="L92" s="36">
        <v>3049496.26</v>
      </c>
      <c r="N92" s="36">
        <v>1704572.5490649999</v>
      </c>
      <c r="P92" s="63">
        <f t="shared" ref="P92:P95" si="25">+ROUND((100-J92)/100*L92-N92,0)</f>
        <v>1375419</v>
      </c>
      <c r="Q92" s="85"/>
      <c r="R92" s="66">
        <v>20.64</v>
      </c>
      <c r="S92" s="85"/>
      <c r="T92" s="63">
        <f t="shared" ref="T92:T95" si="26">+ROUND(P92/R92,0)</f>
        <v>66639</v>
      </c>
      <c r="U92" s="63"/>
      <c r="V92" s="66">
        <f t="shared" ref="V92:V95" si="27">+ROUND(T92/L92*100,2)</f>
        <v>2.19</v>
      </c>
      <c r="W92" s="52"/>
      <c r="X92" s="21"/>
    </row>
    <row r="93" spans="1:24" x14ac:dyDescent="0.25">
      <c r="A93" s="33">
        <v>312</v>
      </c>
      <c r="B93" s="33" t="s">
        <v>43</v>
      </c>
      <c r="C93" s="38"/>
      <c r="D93" s="46">
        <v>50951</v>
      </c>
      <c r="F93" s="47">
        <v>50</v>
      </c>
      <c r="G93" s="33" t="s">
        <v>4</v>
      </c>
      <c r="H93" s="47" t="s">
        <v>311</v>
      </c>
      <c r="J93" s="48">
        <v>-4</v>
      </c>
      <c r="L93" s="36">
        <v>22708657.52</v>
      </c>
      <c r="N93" s="36">
        <v>10156497.57824125</v>
      </c>
      <c r="P93" s="63">
        <f t="shared" si="25"/>
        <v>13460506</v>
      </c>
      <c r="Q93" s="85"/>
      <c r="R93" s="66">
        <v>18.809999999999999</v>
      </c>
      <c r="S93" s="85"/>
      <c r="T93" s="63">
        <f t="shared" si="26"/>
        <v>715604</v>
      </c>
      <c r="U93" s="63"/>
      <c r="V93" s="66">
        <f t="shared" si="27"/>
        <v>3.15</v>
      </c>
      <c r="W93" s="52"/>
      <c r="X93" s="21"/>
    </row>
    <row r="94" spans="1:24" x14ac:dyDescent="0.25">
      <c r="A94" s="33">
        <v>314</v>
      </c>
      <c r="B94" s="33" t="s">
        <v>44</v>
      </c>
      <c r="C94" s="38"/>
      <c r="D94" s="46">
        <v>50951</v>
      </c>
      <c r="F94" s="47">
        <v>55</v>
      </c>
      <c r="G94" s="33" t="s">
        <v>4</v>
      </c>
      <c r="H94" s="47" t="s">
        <v>312</v>
      </c>
      <c r="J94" s="48">
        <v>-1</v>
      </c>
      <c r="L94" s="36">
        <v>2878397.99</v>
      </c>
      <c r="N94" s="36">
        <v>294184.24463000003</v>
      </c>
      <c r="P94" s="63">
        <f t="shared" si="25"/>
        <v>2612998</v>
      </c>
      <c r="Q94" s="85"/>
      <c r="R94" s="66">
        <v>19.7</v>
      </c>
      <c r="S94" s="85"/>
      <c r="T94" s="63">
        <f t="shared" si="26"/>
        <v>132639</v>
      </c>
      <c r="U94" s="63"/>
      <c r="V94" s="66">
        <f t="shared" si="27"/>
        <v>4.6100000000000003</v>
      </c>
      <c r="W94" s="52"/>
      <c r="X94" s="21"/>
    </row>
    <row r="95" spans="1:24" x14ac:dyDescent="0.25">
      <c r="A95" s="33">
        <v>315</v>
      </c>
      <c r="B95" s="33" t="s">
        <v>45</v>
      </c>
      <c r="C95" s="38"/>
      <c r="D95" s="46">
        <v>50951</v>
      </c>
      <c r="F95" s="47">
        <v>65</v>
      </c>
      <c r="G95" s="33" t="s">
        <v>4</v>
      </c>
      <c r="H95" s="47" t="s">
        <v>311</v>
      </c>
      <c r="J95" s="48">
        <v>-3</v>
      </c>
      <c r="L95" s="32">
        <v>2865604.55</v>
      </c>
      <c r="N95" s="32">
        <v>303886.83860000002</v>
      </c>
      <c r="P95" s="64">
        <f t="shared" si="25"/>
        <v>2647686</v>
      </c>
      <c r="Q95" s="115"/>
      <c r="R95" s="66">
        <v>20.52</v>
      </c>
      <c r="S95" s="115"/>
      <c r="T95" s="64">
        <f t="shared" si="26"/>
        <v>129030</v>
      </c>
      <c r="U95" s="67"/>
      <c r="V95" s="66">
        <f t="shared" si="27"/>
        <v>4.5</v>
      </c>
      <c r="W95" s="52"/>
      <c r="X95" s="21"/>
    </row>
    <row r="96" spans="1:24" s="38" customFormat="1" x14ac:dyDescent="0.25">
      <c r="A96" s="38" t="s">
        <v>6</v>
      </c>
      <c r="B96" s="38" t="s">
        <v>292</v>
      </c>
      <c r="D96" s="46"/>
      <c r="E96" s="33"/>
      <c r="F96" s="47"/>
      <c r="G96" s="33"/>
      <c r="H96" s="47"/>
      <c r="I96" s="33"/>
      <c r="J96" s="48"/>
      <c r="L96" s="39">
        <f>+SUBTOTAL(9,L92:L95)</f>
        <v>31502156.320000004</v>
      </c>
      <c r="N96" s="39">
        <f>+SUBTOTAL(9,N92:N95)</f>
        <v>12459141.210536249</v>
      </c>
      <c r="P96" s="65">
        <f>+SUBTOTAL(9,P92:P95)</f>
        <v>20096609</v>
      </c>
      <c r="Q96" s="65"/>
      <c r="R96" s="126">
        <f>+P96/T96</f>
        <v>19.251248189502565</v>
      </c>
      <c r="S96" s="65"/>
      <c r="T96" s="65">
        <f>+SUBTOTAL(9,T92:T95)</f>
        <v>1043912</v>
      </c>
      <c r="U96" s="65"/>
      <c r="V96" s="126">
        <f>+T96/L96*100</f>
        <v>3.3137795057452748</v>
      </c>
      <c r="W96" s="52"/>
      <c r="X96" s="21"/>
    </row>
    <row r="97" spans="1:24" x14ac:dyDescent="0.25">
      <c r="A97" s="33" t="s">
        <v>6</v>
      </c>
      <c r="B97" s="33" t="s">
        <v>6</v>
      </c>
      <c r="C97" s="38"/>
      <c r="D97" s="46"/>
      <c r="F97" s="47"/>
      <c r="H97" s="47"/>
      <c r="J97" s="48"/>
      <c r="R97" s="66"/>
      <c r="V97" s="66"/>
      <c r="W97" s="52"/>
      <c r="X97" s="21"/>
    </row>
    <row r="98" spans="1:24" s="38" customFormat="1" x14ac:dyDescent="0.25">
      <c r="A98" s="38" t="s">
        <v>6</v>
      </c>
      <c r="B98" s="38" t="s">
        <v>63</v>
      </c>
      <c r="D98" s="46"/>
      <c r="E98" s="33"/>
      <c r="F98" s="47"/>
      <c r="G98" s="33"/>
      <c r="H98" s="47"/>
      <c r="I98" s="33"/>
      <c r="J98" s="48"/>
      <c r="P98" s="73"/>
      <c r="Q98" s="73"/>
      <c r="R98" s="66"/>
      <c r="S98" s="73"/>
      <c r="T98" s="73"/>
      <c r="U98" s="73"/>
      <c r="V98" s="66"/>
      <c r="W98" s="52"/>
      <c r="X98" s="21"/>
    </row>
    <row r="99" spans="1:24" x14ac:dyDescent="0.25">
      <c r="A99" s="33">
        <v>311</v>
      </c>
      <c r="B99" s="33" t="s">
        <v>42</v>
      </c>
      <c r="C99" s="38"/>
      <c r="D99" s="46">
        <v>50951</v>
      </c>
      <c r="F99" s="47">
        <v>80</v>
      </c>
      <c r="G99" s="33" t="s">
        <v>4</v>
      </c>
      <c r="H99" s="47" t="s">
        <v>310</v>
      </c>
      <c r="J99" s="48">
        <v>-1</v>
      </c>
      <c r="L99" s="36">
        <v>161759187.53</v>
      </c>
      <c r="N99" s="54">
        <v>42338154.112153754</v>
      </c>
      <c r="P99" s="63">
        <f t="shared" ref="P99:P103" si="28">+ROUND((100-J99)/100*L99-N99,0)</f>
        <v>121038625</v>
      </c>
      <c r="Q99" s="85"/>
      <c r="R99" s="66">
        <v>20.93</v>
      </c>
      <c r="S99" s="85"/>
      <c r="T99" s="63">
        <f t="shared" ref="T99:T103" si="29">+ROUND(P99/R99,0)</f>
        <v>5783021</v>
      </c>
      <c r="U99" s="63"/>
      <c r="V99" s="66">
        <f t="shared" ref="V99:V103" si="30">+ROUND(T99/L99*100,2)</f>
        <v>3.58</v>
      </c>
      <c r="W99" s="52"/>
      <c r="X99" s="21"/>
    </row>
    <row r="100" spans="1:24" x14ac:dyDescent="0.25">
      <c r="A100" s="33">
        <v>312</v>
      </c>
      <c r="B100" s="33" t="s">
        <v>43</v>
      </c>
      <c r="C100" s="38"/>
      <c r="D100" s="46">
        <v>50951</v>
      </c>
      <c r="F100" s="47">
        <v>50</v>
      </c>
      <c r="G100" s="33" t="s">
        <v>4</v>
      </c>
      <c r="H100" s="47" t="s">
        <v>311</v>
      </c>
      <c r="J100" s="48">
        <v>-4</v>
      </c>
      <c r="L100" s="36">
        <v>682720321.07000005</v>
      </c>
      <c r="N100" s="54">
        <v>193672542.08437496</v>
      </c>
      <c r="P100" s="63">
        <f t="shared" si="28"/>
        <v>516356592</v>
      </c>
      <c r="Q100" s="85"/>
      <c r="R100" s="66">
        <v>19.309999999999999</v>
      </c>
      <c r="S100" s="85"/>
      <c r="T100" s="63">
        <f t="shared" si="29"/>
        <v>26740372</v>
      </c>
      <c r="U100" s="63"/>
      <c r="V100" s="66">
        <f t="shared" si="30"/>
        <v>3.92</v>
      </c>
      <c r="W100" s="52"/>
      <c r="X100" s="21"/>
    </row>
    <row r="101" spans="1:24" x14ac:dyDescent="0.25">
      <c r="A101" s="33">
        <v>314</v>
      </c>
      <c r="B101" s="33" t="s">
        <v>44</v>
      </c>
      <c r="C101" s="38"/>
      <c r="D101" s="46">
        <v>50951</v>
      </c>
      <c r="F101" s="47">
        <v>55</v>
      </c>
      <c r="G101" s="33" t="s">
        <v>4</v>
      </c>
      <c r="H101" s="47" t="s">
        <v>312</v>
      </c>
      <c r="J101" s="48">
        <v>-1</v>
      </c>
      <c r="L101" s="36">
        <v>124903380.64</v>
      </c>
      <c r="N101" s="54">
        <v>61685842.934350006</v>
      </c>
      <c r="P101" s="63">
        <f t="shared" si="28"/>
        <v>64466572</v>
      </c>
      <c r="Q101" s="85"/>
      <c r="R101" s="66">
        <v>19.09</v>
      </c>
      <c r="S101" s="85"/>
      <c r="T101" s="63">
        <f t="shared" si="29"/>
        <v>3376981</v>
      </c>
      <c r="U101" s="63"/>
      <c r="V101" s="66">
        <f t="shared" si="30"/>
        <v>2.7</v>
      </c>
      <c r="W101" s="52"/>
      <c r="X101" s="21"/>
    </row>
    <row r="102" spans="1:24" x14ac:dyDescent="0.25">
      <c r="A102" s="33">
        <v>315</v>
      </c>
      <c r="B102" s="33" t="s">
        <v>45</v>
      </c>
      <c r="C102" s="38"/>
      <c r="D102" s="46">
        <v>50951</v>
      </c>
      <c r="F102" s="47">
        <v>65</v>
      </c>
      <c r="G102" s="33" t="s">
        <v>4</v>
      </c>
      <c r="H102" s="47" t="s">
        <v>311</v>
      </c>
      <c r="J102" s="48">
        <v>-3</v>
      </c>
      <c r="L102" s="36">
        <v>50198263.530000001</v>
      </c>
      <c r="N102" s="54">
        <v>15152820.545919999</v>
      </c>
      <c r="P102" s="63">
        <f t="shared" si="28"/>
        <v>36551391</v>
      </c>
      <c r="Q102" s="85"/>
      <c r="R102" s="66">
        <v>20.07</v>
      </c>
      <c r="S102" s="85"/>
      <c r="T102" s="63">
        <f t="shared" si="29"/>
        <v>1821195</v>
      </c>
      <c r="U102" s="63"/>
      <c r="V102" s="66">
        <f t="shared" si="30"/>
        <v>3.63</v>
      </c>
      <c r="W102" s="52"/>
      <c r="X102" s="21"/>
    </row>
    <row r="103" spans="1:24" x14ac:dyDescent="0.25">
      <c r="A103" s="33">
        <v>316</v>
      </c>
      <c r="B103" s="33" t="s">
        <v>291</v>
      </c>
      <c r="C103" s="38"/>
      <c r="D103" s="46">
        <v>50951</v>
      </c>
      <c r="F103" s="47">
        <v>65</v>
      </c>
      <c r="G103" s="33" t="s">
        <v>4</v>
      </c>
      <c r="H103" s="47" t="s">
        <v>312</v>
      </c>
      <c r="J103" s="48">
        <v>-1</v>
      </c>
      <c r="L103" s="32">
        <v>5202651.3499999996</v>
      </c>
      <c r="N103" s="32">
        <v>2391381.31544</v>
      </c>
      <c r="P103" s="64">
        <f t="shared" si="28"/>
        <v>2863297</v>
      </c>
      <c r="Q103" s="115"/>
      <c r="R103" s="66">
        <v>19.78</v>
      </c>
      <c r="S103" s="115"/>
      <c r="T103" s="64">
        <f t="shared" si="29"/>
        <v>144757</v>
      </c>
      <c r="U103" s="67"/>
      <c r="V103" s="66">
        <f t="shared" si="30"/>
        <v>2.78</v>
      </c>
      <c r="W103" s="52"/>
      <c r="X103" s="21"/>
    </row>
    <row r="104" spans="1:24" s="38" customFormat="1" x14ac:dyDescent="0.25">
      <c r="A104" s="38" t="s">
        <v>6</v>
      </c>
      <c r="B104" s="38" t="s">
        <v>64</v>
      </c>
      <c r="D104" s="46"/>
      <c r="E104" s="33"/>
      <c r="F104" s="47"/>
      <c r="G104" s="33"/>
      <c r="H104" s="47"/>
      <c r="I104" s="33"/>
      <c r="J104" s="48"/>
      <c r="L104" s="23">
        <f>+SUBTOTAL(9,L99:L103)</f>
        <v>1024783804.12</v>
      </c>
      <c r="N104" s="23">
        <f>+SUBTOTAL(9,N99:N103)</f>
        <v>315240740.99223876</v>
      </c>
      <c r="P104" s="83">
        <f>+SUBTOTAL(9,P99:P103)</f>
        <v>741276477</v>
      </c>
      <c r="Q104" s="88"/>
      <c r="R104" s="126">
        <f>+P104/T104</f>
        <v>19.576139417381025</v>
      </c>
      <c r="S104" s="88"/>
      <c r="T104" s="83">
        <f>+SUBTOTAL(9,T99:T103)</f>
        <v>37866326</v>
      </c>
      <c r="U104" s="88"/>
      <c r="V104" s="126">
        <f>+T104/L104*100</f>
        <v>3.6950550787164795</v>
      </c>
      <c r="W104" s="52"/>
      <c r="X104" s="21"/>
    </row>
    <row r="105" spans="1:24" s="38" customFormat="1" x14ac:dyDescent="0.25">
      <c r="B105" s="38" t="s">
        <v>6</v>
      </c>
      <c r="D105" s="46"/>
      <c r="E105" s="33"/>
      <c r="F105" s="47"/>
      <c r="G105" s="33"/>
      <c r="H105" s="47"/>
      <c r="I105" s="33"/>
      <c r="J105" s="48"/>
      <c r="L105" s="39"/>
      <c r="N105" s="39"/>
      <c r="P105" s="65"/>
      <c r="Q105" s="65"/>
      <c r="R105" s="66"/>
      <c r="S105" s="65"/>
      <c r="T105" s="65"/>
      <c r="U105" s="65"/>
      <c r="V105" s="66"/>
      <c r="W105" s="52"/>
      <c r="X105" s="21"/>
    </row>
    <row r="106" spans="1:24" s="38" customFormat="1" x14ac:dyDescent="0.25">
      <c r="A106" s="41" t="s">
        <v>183</v>
      </c>
      <c r="D106" s="46"/>
      <c r="E106" s="33"/>
      <c r="F106" s="47"/>
      <c r="G106" s="33"/>
      <c r="H106" s="47"/>
      <c r="I106" s="33"/>
      <c r="J106" s="48"/>
      <c r="L106" s="27">
        <f>+SUBTOTAL(9,L78:L105)</f>
        <v>1165136312.6300001</v>
      </c>
      <c r="N106" s="27">
        <f>+SUBTOTAL(9,N78:N105)</f>
        <v>399416315.36706752</v>
      </c>
      <c r="P106" s="121">
        <f>+SUBTOTAL(9,P78:P105)</f>
        <v>800077207</v>
      </c>
      <c r="Q106" s="121"/>
      <c r="R106" s="116">
        <f>+P106/T106</f>
        <v>19.572274228754956</v>
      </c>
      <c r="S106" s="121"/>
      <c r="T106" s="121">
        <f>+SUBTOTAL(9,T78:T105)</f>
        <v>40878091</v>
      </c>
      <c r="U106" s="121"/>
      <c r="V106" s="116">
        <f>+T106/L106*100</f>
        <v>3.5084385025927194</v>
      </c>
      <c r="W106" s="52"/>
      <c r="X106" s="21"/>
    </row>
    <row r="107" spans="1:24" s="38" customFormat="1" x14ac:dyDescent="0.25">
      <c r="B107" s="38" t="s">
        <v>6</v>
      </c>
      <c r="D107" s="46"/>
      <c r="E107" s="33"/>
      <c r="F107" s="47"/>
      <c r="G107" s="33"/>
      <c r="H107" s="47"/>
      <c r="I107" s="33"/>
      <c r="J107" s="48"/>
      <c r="L107" s="39"/>
      <c r="N107" s="39"/>
      <c r="P107" s="65"/>
      <c r="Q107" s="65"/>
      <c r="R107" s="66"/>
      <c r="S107" s="65"/>
      <c r="T107" s="65"/>
      <c r="U107" s="65"/>
      <c r="V107" s="66"/>
      <c r="W107" s="52"/>
      <c r="X107" s="21"/>
    </row>
    <row r="108" spans="1:24" s="38" customFormat="1" x14ac:dyDescent="0.25">
      <c r="B108" s="38" t="s">
        <v>6</v>
      </c>
      <c r="D108" s="46"/>
      <c r="E108" s="33"/>
      <c r="F108" s="47"/>
      <c r="G108" s="33"/>
      <c r="H108" s="47"/>
      <c r="I108" s="33"/>
      <c r="J108" s="48"/>
      <c r="L108" s="39"/>
      <c r="N108" s="39"/>
      <c r="P108" s="65"/>
      <c r="Q108" s="65"/>
      <c r="R108" s="66"/>
      <c r="S108" s="65"/>
      <c r="T108" s="65"/>
      <c r="U108" s="65"/>
      <c r="V108" s="66"/>
      <c r="W108" s="52"/>
      <c r="X108" s="21"/>
    </row>
    <row r="109" spans="1:24" s="38" customFormat="1" x14ac:dyDescent="0.25">
      <c r="A109" s="41" t="s">
        <v>184</v>
      </c>
      <c r="D109" s="46"/>
      <c r="E109" s="33"/>
      <c r="F109" s="47"/>
      <c r="G109" s="33"/>
      <c r="H109" s="47"/>
      <c r="I109" s="33"/>
      <c r="J109" s="48"/>
      <c r="L109" s="39"/>
      <c r="N109" s="39"/>
      <c r="P109" s="65"/>
      <c r="Q109" s="65"/>
      <c r="R109" s="66"/>
      <c r="S109" s="65"/>
      <c r="T109" s="65"/>
      <c r="U109" s="65"/>
      <c r="V109" s="66"/>
      <c r="W109" s="52"/>
      <c r="X109" s="21"/>
    </row>
    <row r="110" spans="1:24" x14ac:dyDescent="0.25">
      <c r="A110" s="33" t="s">
        <v>6</v>
      </c>
      <c r="B110" s="33" t="s">
        <v>6</v>
      </c>
      <c r="C110" s="38"/>
      <c r="D110" s="46"/>
      <c r="F110" s="47"/>
      <c r="H110" s="47"/>
      <c r="J110" s="48"/>
      <c r="R110" s="66"/>
      <c r="V110" s="66"/>
      <c r="W110" s="52"/>
      <c r="X110" s="21"/>
    </row>
    <row r="111" spans="1:24" s="38" customFormat="1" x14ac:dyDescent="0.25">
      <c r="A111" s="38" t="s">
        <v>6</v>
      </c>
      <c r="B111" s="38" t="s">
        <v>304</v>
      </c>
      <c r="D111" s="46"/>
      <c r="E111" s="33"/>
      <c r="F111" s="47"/>
      <c r="G111" s="33"/>
      <c r="H111" s="47"/>
      <c r="I111" s="33"/>
      <c r="J111" s="48"/>
      <c r="P111" s="73"/>
      <c r="Q111" s="73"/>
      <c r="R111" s="66"/>
      <c r="S111" s="73"/>
      <c r="T111" s="73"/>
      <c r="U111" s="73"/>
      <c r="V111" s="66"/>
      <c r="W111" s="52"/>
      <c r="X111" s="21"/>
    </row>
    <row r="112" spans="1:24" x14ac:dyDescent="0.25">
      <c r="A112" s="33">
        <v>311</v>
      </c>
      <c r="B112" s="33" t="s">
        <v>42</v>
      </c>
      <c r="C112" s="38"/>
      <c r="D112" s="46">
        <v>50586</v>
      </c>
      <c r="F112" s="47">
        <v>80</v>
      </c>
      <c r="G112" s="33" t="s">
        <v>4</v>
      </c>
      <c r="H112" s="47" t="s">
        <v>310</v>
      </c>
      <c r="J112" s="48">
        <v>-1</v>
      </c>
      <c r="L112" s="36">
        <v>3538785.86</v>
      </c>
      <c r="N112" s="36">
        <v>1868163.03</v>
      </c>
      <c r="P112" s="63">
        <f t="shared" ref="P112:P113" si="31">+ROUND((100-J112)/100*L112-N112,0)</f>
        <v>1706011</v>
      </c>
      <c r="Q112" s="85"/>
      <c r="R112" s="66">
        <v>19.55</v>
      </c>
      <c r="S112" s="85"/>
      <c r="T112" s="63">
        <f t="shared" ref="T112:T113" si="32">+ROUND(P112/R112,0)</f>
        <v>87264</v>
      </c>
      <c r="U112" s="63"/>
      <c r="V112" s="66">
        <f t="shared" ref="V112:V113" si="33">+ROUND(T112/L112*100,2)</f>
        <v>2.4700000000000002</v>
      </c>
      <c r="W112" s="52"/>
      <c r="X112" s="21"/>
    </row>
    <row r="113" spans="1:24" x14ac:dyDescent="0.25">
      <c r="A113" s="33">
        <v>312</v>
      </c>
      <c r="B113" s="33" t="s">
        <v>43</v>
      </c>
      <c r="C113" s="38"/>
      <c r="D113" s="46">
        <v>50586</v>
      </c>
      <c r="F113" s="47">
        <v>50</v>
      </c>
      <c r="G113" s="33" t="s">
        <v>4</v>
      </c>
      <c r="H113" s="47" t="s">
        <v>311</v>
      </c>
      <c r="J113" s="48">
        <v>-4</v>
      </c>
      <c r="L113" s="36">
        <v>30678751.75</v>
      </c>
      <c r="N113" s="36">
        <v>15854784.620000001</v>
      </c>
      <c r="P113" s="63">
        <f t="shared" si="31"/>
        <v>16051117</v>
      </c>
      <c r="Q113" s="85"/>
      <c r="R113" s="66">
        <v>17.23</v>
      </c>
      <c r="S113" s="85"/>
      <c r="T113" s="63">
        <f t="shared" si="32"/>
        <v>931580</v>
      </c>
      <c r="U113" s="63"/>
      <c r="V113" s="66">
        <f t="shared" si="33"/>
        <v>3.04</v>
      </c>
      <c r="W113" s="52"/>
      <c r="X113" s="21"/>
    </row>
    <row r="114" spans="1:24" x14ac:dyDescent="0.25">
      <c r="A114" s="33">
        <v>315</v>
      </c>
      <c r="B114" s="33" t="s">
        <v>45</v>
      </c>
      <c r="C114" s="38"/>
      <c r="D114" s="46">
        <v>50586</v>
      </c>
      <c r="F114" s="47">
        <v>65</v>
      </c>
      <c r="G114" s="33" t="s">
        <v>4</v>
      </c>
      <c r="H114" s="47" t="s">
        <v>311</v>
      </c>
      <c r="J114" s="48">
        <v>-3</v>
      </c>
      <c r="L114" s="36">
        <v>3748249.87</v>
      </c>
      <c r="N114" s="36">
        <v>2207826.06</v>
      </c>
      <c r="P114" s="63">
        <f t="shared" ref="P114:P115" si="34">+ROUND((100-J114)/100*L114-N114,0)</f>
        <v>1652871</v>
      </c>
      <c r="Q114" s="85"/>
      <c r="R114" s="66">
        <v>18.350000000000001</v>
      </c>
      <c r="S114" s="85"/>
      <c r="T114" s="63">
        <f t="shared" ref="T114:T115" si="35">+ROUND(P114/R114,0)</f>
        <v>90075</v>
      </c>
      <c r="U114" s="63"/>
      <c r="V114" s="66">
        <f t="shared" ref="V114:V115" si="36">+ROUND(T114/L114*100,2)</f>
        <v>2.4</v>
      </c>
      <c r="W114" s="52"/>
      <c r="X114" s="21"/>
    </row>
    <row r="115" spans="1:24" x14ac:dyDescent="0.25">
      <c r="A115" s="33">
        <v>316</v>
      </c>
      <c r="B115" s="33" t="s">
        <v>291</v>
      </c>
      <c r="C115" s="38"/>
      <c r="D115" s="46">
        <v>50586</v>
      </c>
      <c r="F115" s="47">
        <v>65</v>
      </c>
      <c r="G115" s="33" t="s">
        <v>4</v>
      </c>
      <c r="H115" s="47" t="s">
        <v>312</v>
      </c>
      <c r="J115" s="48">
        <v>-1</v>
      </c>
      <c r="L115" s="32">
        <v>298312.17</v>
      </c>
      <c r="N115" s="32">
        <v>167024.57</v>
      </c>
      <c r="P115" s="64">
        <f t="shared" si="34"/>
        <v>134271</v>
      </c>
      <c r="Q115" s="115"/>
      <c r="R115" s="66">
        <v>18.5</v>
      </c>
      <c r="S115" s="115"/>
      <c r="T115" s="64">
        <f t="shared" si="35"/>
        <v>7258</v>
      </c>
      <c r="U115" s="67"/>
      <c r="V115" s="66">
        <f t="shared" si="36"/>
        <v>2.4300000000000002</v>
      </c>
      <c r="W115" s="52"/>
      <c r="X115" s="21"/>
    </row>
    <row r="116" spans="1:24" s="38" customFormat="1" x14ac:dyDescent="0.25">
      <c r="A116" s="38" t="s">
        <v>6</v>
      </c>
      <c r="B116" s="38" t="s">
        <v>305</v>
      </c>
      <c r="D116" s="46"/>
      <c r="E116" s="33"/>
      <c r="F116" s="47"/>
      <c r="G116" s="33"/>
      <c r="H116" s="47"/>
      <c r="I116" s="33"/>
      <c r="J116" s="48"/>
      <c r="L116" s="39">
        <f>+SUBTOTAL(9,L112:L115)</f>
        <v>38264099.649999999</v>
      </c>
      <c r="N116" s="39">
        <f>+SUBTOTAL(9,N112:N115)</f>
        <v>20097798.280000001</v>
      </c>
      <c r="P116" s="65">
        <f>+SUBTOTAL(9,P112:P115)</f>
        <v>19544270</v>
      </c>
      <c r="Q116" s="65"/>
      <c r="R116" s="126">
        <f>+P116/T116</f>
        <v>17.51000961317067</v>
      </c>
      <c r="S116" s="65"/>
      <c r="T116" s="65">
        <f>+SUBTOTAL(9,T112:T115)</f>
        <v>1116177</v>
      </c>
      <c r="U116" s="65"/>
      <c r="V116" s="126">
        <f>+T116/L116*100</f>
        <v>2.9170345316095787</v>
      </c>
      <c r="W116" s="52"/>
      <c r="X116" s="21"/>
    </row>
    <row r="117" spans="1:24" x14ac:dyDescent="0.25">
      <c r="A117" s="33" t="s">
        <v>6</v>
      </c>
      <c r="B117" s="33" t="s">
        <v>6</v>
      </c>
      <c r="C117" s="38"/>
      <c r="D117" s="46"/>
      <c r="F117" s="47"/>
      <c r="H117" s="47"/>
      <c r="J117" s="48"/>
      <c r="R117" s="66"/>
      <c r="V117" s="66"/>
      <c r="W117" s="52"/>
      <c r="X117" s="21"/>
    </row>
    <row r="118" spans="1:24" s="38" customFormat="1" x14ac:dyDescent="0.25">
      <c r="A118" s="38" t="s">
        <v>6</v>
      </c>
      <c r="B118" s="38" t="s">
        <v>65</v>
      </c>
      <c r="D118" s="46"/>
      <c r="E118" s="33"/>
      <c r="F118" s="47"/>
      <c r="G118" s="33"/>
      <c r="H118" s="47"/>
      <c r="I118" s="33"/>
      <c r="J118" s="48"/>
      <c r="P118" s="73"/>
      <c r="Q118" s="73"/>
      <c r="R118" s="66"/>
      <c r="S118" s="73"/>
      <c r="T118" s="73"/>
      <c r="U118" s="73"/>
      <c r="V118" s="66"/>
      <c r="W118" s="52"/>
      <c r="X118" s="21"/>
    </row>
    <row r="119" spans="1:24" x14ac:dyDescent="0.25">
      <c r="A119" s="33">
        <v>312</v>
      </c>
      <c r="B119" s="33" t="s">
        <v>43</v>
      </c>
      <c r="C119" s="38"/>
      <c r="D119" s="46">
        <v>50586</v>
      </c>
      <c r="F119" s="47">
        <v>50</v>
      </c>
      <c r="G119" s="33" t="s">
        <v>4</v>
      </c>
      <c r="H119" s="47" t="s">
        <v>311</v>
      </c>
      <c r="J119" s="48">
        <v>0</v>
      </c>
      <c r="L119" s="32">
        <v>52104.91</v>
      </c>
      <c r="N119" s="32">
        <v>52104.93</v>
      </c>
      <c r="P119" s="64">
        <f>+ROUND((100-J119)/100*L119-N119,0)</f>
        <v>0</v>
      </c>
      <c r="Q119" s="115"/>
      <c r="R119" s="66">
        <v>17.100000000000001</v>
      </c>
      <c r="S119" s="115"/>
      <c r="T119" s="64">
        <f>+ROUND(P119/R119,0)</f>
        <v>0</v>
      </c>
      <c r="U119" s="67"/>
      <c r="V119" s="66">
        <f>+ROUND(T119/L119*100,2)</f>
        <v>0</v>
      </c>
      <c r="W119" s="52"/>
      <c r="X119" s="21"/>
    </row>
    <row r="120" spans="1:24" s="38" customFormat="1" x14ac:dyDescent="0.25">
      <c r="A120" s="38" t="s">
        <v>6</v>
      </c>
      <c r="B120" s="38" t="s">
        <v>66</v>
      </c>
      <c r="D120" s="46"/>
      <c r="E120" s="33"/>
      <c r="F120" s="47"/>
      <c r="G120" s="33"/>
      <c r="H120" s="47"/>
      <c r="I120" s="33"/>
      <c r="J120" s="48"/>
      <c r="L120" s="39">
        <f>+SUBTOTAL(9,L119:L119)</f>
        <v>52104.91</v>
      </c>
      <c r="N120" s="39">
        <f>+SUBTOTAL(9,N119:N119)</f>
        <v>52104.93</v>
      </c>
      <c r="P120" s="65">
        <f>+SUBTOTAL(9,P119:P119)</f>
        <v>0</v>
      </c>
      <c r="Q120" s="65"/>
      <c r="R120" s="126">
        <f>+R119</f>
        <v>17.100000000000001</v>
      </c>
      <c r="S120" s="65"/>
      <c r="T120" s="65">
        <f>+SUBTOTAL(9,T119:T119)</f>
        <v>0</v>
      </c>
      <c r="U120" s="65"/>
      <c r="V120" s="126">
        <f>+T120/L120*100</f>
        <v>0</v>
      </c>
      <c r="W120" s="52"/>
      <c r="X120" s="21"/>
    </row>
    <row r="121" spans="1:24" x14ac:dyDescent="0.25">
      <c r="A121" s="33" t="s">
        <v>6</v>
      </c>
      <c r="B121" s="33" t="s">
        <v>6</v>
      </c>
      <c r="C121" s="38"/>
      <c r="D121" s="46"/>
      <c r="F121" s="47"/>
      <c r="H121" s="47"/>
      <c r="J121" s="48"/>
      <c r="R121" s="66"/>
      <c r="V121" s="66"/>
      <c r="W121" s="52"/>
      <c r="X121" s="21"/>
    </row>
    <row r="122" spans="1:24" s="38" customFormat="1" x14ac:dyDescent="0.25">
      <c r="A122" s="38" t="s">
        <v>6</v>
      </c>
      <c r="B122" s="38" t="s">
        <v>67</v>
      </c>
      <c r="D122" s="46"/>
      <c r="E122" s="33"/>
      <c r="F122" s="47"/>
      <c r="G122" s="33"/>
      <c r="H122" s="47"/>
      <c r="I122" s="33"/>
      <c r="J122" s="48"/>
      <c r="P122" s="73"/>
      <c r="Q122" s="73"/>
      <c r="R122" s="66"/>
      <c r="S122" s="73"/>
      <c r="T122" s="73"/>
      <c r="U122" s="73"/>
      <c r="V122" s="66"/>
      <c r="W122" s="52"/>
      <c r="X122" s="21"/>
    </row>
    <row r="123" spans="1:24" x14ac:dyDescent="0.25">
      <c r="A123" s="33">
        <v>311</v>
      </c>
      <c r="B123" s="33" t="s">
        <v>42</v>
      </c>
      <c r="C123" s="38"/>
      <c r="D123" s="46">
        <v>50586</v>
      </c>
      <c r="F123" s="47">
        <v>80</v>
      </c>
      <c r="G123" s="33" t="s">
        <v>4</v>
      </c>
      <c r="H123" s="47" t="s">
        <v>310</v>
      </c>
      <c r="J123" s="48">
        <v>-1</v>
      </c>
      <c r="L123" s="36">
        <v>33324990.640000001</v>
      </c>
      <c r="N123" s="36">
        <v>22656891.84508625</v>
      </c>
      <c r="P123" s="63">
        <f t="shared" ref="P123:P127" si="37">+ROUND((100-J123)/100*L123-N123,0)</f>
        <v>11001349</v>
      </c>
      <c r="Q123" s="85"/>
      <c r="R123" s="66">
        <v>19.62</v>
      </c>
      <c r="S123" s="85"/>
      <c r="T123" s="63">
        <f t="shared" ref="T123:T127" si="38">+ROUND(P123/R123,0)</f>
        <v>560721</v>
      </c>
      <c r="U123" s="63"/>
      <c r="V123" s="66">
        <f t="shared" ref="V123:V127" si="39">+ROUND(T123/L123*100,2)</f>
        <v>1.68</v>
      </c>
      <c r="W123" s="52"/>
      <c r="X123" s="21"/>
    </row>
    <row r="124" spans="1:24" x14ac:dyDescent="0.25">
      <c r="A124" s="33">
        <v>312</v>
      </c>
      <c r="B124" s="33" t="s">
        <v>43</v>
      </c>
      <c r="C124" s="38"/>
      <c r="D124" s="46">
        <v>50586</v>
      </c>
      <c r="F124" s="47">
        <v>50</v>
      </c>
      <c r="G124" s="33" t="s">
        <v>4</v>
      </c>
      <c r="H124" s="47" t="s">
        <v>311</v>
      </c>
      <c r="J124" s="48">
        <v>-4</v>
      </c>
      <c r="L124" s="36">
        <v>3714735.93</v>
      </c>
      <c r="N124" s="36">
        <v>2636058.3761575003</v>
      </c>
      <c r="P124" s="63">
        <f t="shared" si="37"/>
        <v>1227267</v>
      </c>
      <c r="Q124" s="85"/>
      <c r="R124" s="66">
        <v>17.48</v>
      </c>
      <c r="S124" s="85"/>
      <c r="T124" s="63">
        <f t="shared" si="38"/>
        <v>70210</v>
      </c>
      <c r="U124" s="63"/>
      <c r="V124" s="66">
        <f t="shared" si="39"/>
        <v>1.89</v>
      </c>
      <c r="W124" s="52"/>
      <c r="X124" s="21"/>
    </row>
    <row r="125" spans="1:24" x14ac:dyDescent="0.25">
      <c r="A125" s="33">
        <v>314</v>
      </c>
      <c r="B125" s="33" t="s">
        <v>44</v>
      </c>
      <c r="C125" s="38"/>
      <c r="D125" s="46">
        <v>50586</v>
      </c>
      <c r="F125" s="47">
        <v>55</v>
      </c>
      <c r="G125" s="33" t="s">
        <v>4</v>
      </c>
      <c r="H125" s="47" t="s">
        <v>312</v>
      </c>
      <c r="J125" s="48">
        <v>-1</v>
      </c>
      <c r="L125" s="36">
        <v>2511326.3199999998</v>
      </c>
      <c r="N125" s="36">
        <v>1735625.5175175003</v>
      </c>
      <c r="P125" s="63">
        <f t="shared" si="37"/>
        <v>800814</v>
      </c>
      <c r="Q125" s="85"/>
      <c r="R125" s="66">
        <v>17.97</v>
      </c>
      <c r="S125" s="85"/>
      <c r="T125" s="63">
        <f t="shared" si="38"/>
        <v>44564</v>
      </c>
      <c r="U125" s="63"/>
      <c r="V125" s="66">
        <f t="shared" si="39"/>
        <v>1.77</v>
      </c>
      <c r="W125" s="52"/>
      <c r="X125" s="21"/>
    </row>
    <row r="126" spans="1:24" x14ac:dyDescent="0.25">
      <c r="A126" s="33">
        <v>315</v>
      </c>
      <c r="B126" s="33" t="s">
        <v>45</v>
      </c>
      <c r="C126" s="38"/>
      <c r="D126" s="46">
        <v>50586</v>
      </c>
      <c r="F126" s="47">
        <v>65</v>
      </c>
      <c r="G126" s="33" t="s">
        <v>4</v>
      </c>
      <c r="H126" s="47" t="s">
        <v>311</v>
      </c>
      <c r="J126" s="48">
        <v>-3</v>
      </c>
      <c r="L126" s="36">
        <v>5865106.7999999998</v>
      </c>
      <c r="N126" s="36">
        <v>4091638.2254600008</v>
      </c>
      <c r="P126" s="63">
        <f t="shared" si="37"/>
        <v>1949422</v>
      </c>
      <c r="Q126" s="85"/>
      <c r="R126" s="66">
        <v>18.46</v>
      </c>
      <c r="S126" s="85"/>
      <c r="T126" s="63">
        <f t="shared" si="38"/>
        <v>105602</v>
      </c>
      <c r="U126" s="63"/>
      <c r="V126" s="66">
        <f t="shared" si="39"/>
        <v>1.8</v>
      </c>
      <c r="W126" s="52"/>
      <c r="X126" s="21"/>
    </row>
    <row r="127" spans="1:24" x14ac:dyDescent="0.25">
      <c r="A127" s="33">
        <v>316</v>
      </c>
      <c r="B127" s="33" t="s">
        <v>291</v>
      </c>
      <c r="C127" s="38"/>
      <c r="D127" s="46">
        <v>50586</v>
      </c>
      <c r="F127" s="47">
        <v>65</v>
      </c>
      <c r="G127" s="33" t="s">
        <v>4</v>
      </c>
      <c r="H127" s="47" t="s">
        <v>312</v>
      </c>
      <c r="J127" s="48">
        <v>-1</v>
      </c>
      <c r="L127" s="32">
        <v>1607470.4</v>
      </c>
      <c r="N127" s="32">
        <v>1035942.652</v>
      </c>
      <c r="P127" s="64">
        <f t="shared" si="37"/>
        <v>587602</v>
      </c>
      <c r="Q127" s="115"/>
      <c r="R127" s="66">
        <v>18.68</v>
      </c>
      <c r="S127" s="115"/>
      <c r="T127" s="64">
        <f t="shared" si="38"/>
        <v>31456</v>
      </c>
      <c r="U127" s="67"/>
      <c r="V127" s="66">
        <f t="shared" si="39"/>
        <v>1.96</v>
      </c>
      <c r="W127" s="52"/>
      <c r="X127" s="21"/>
    </row>
    <row r="128" spans="1:24" s="38" customFormat="1" x14ac:dyDescent="0.25">
      <c r="A128" s="38" t="s">
        <v>6</v>
      </c>
      <c r="B128" s="38" t="s">
        <v>68</v>
      </c>
      <c r="D128" s="46"/>
      <c r="E128" s="33"/>
      <c r="F128" s="47"/>
      <c r="G128" s="33"/>
      <c r="H128" s="47"/>
      <c r="I128" s="33"/>
      <c r="J128" s="48"/>
      <c r="L128" s="39">
        <f>+SUBTOTAL(9,L123:L127)</f>
        <v>47023630.089999996</v>
      </c>
      <c r="N128" s="39">
        <f>+SUBTOTAL(9,N123:N127)</f>
        <v>32156156.616221249</v>
      </c>
      <c r="P128" s="65">
        <f>+SUBTOTAL(9,P123:P127)</f>
        <v>15566454</v>
      </c>
      <c r="Q128" s="65"/>
      <c r="R128" s="126">
        <f>+P128/T128</f>
        <v>19.157462959339266</v>
      </c>
      <c r="S128" s="65"/>
      <c r="T128" s="65">
        <f>+SUBTOTAL(9,T123:T127)</f>
        <v>812553</v>
      </c>
      <c r="U128" s="65"/>
      <c r="V128" s="126">
        <f>+T128/L128*100</f>
        <v>1.7279674037177253</v>
      </c>
      <c r="W128" s="52"/>
      <c r="X128" s="21"/>
    </row>
    <row r="129" spans="1:24" x14ac:dyDescent="0.25">
      <c r="A129" s="33" t="s">
        <v>6</v>
      </c>
      <c r="B129" s="33" t="s">
        <v>6</v>
      </c>
      <c r="C129" s="38"/>
      <c r="D129" s="46"/>
      <c r="F129" s="47"/>
      <c r="H129" s="47"/>
      <c r="J129" s="48"/>
      <c r="R129" s="66"/>
      <c r="V129" s="66"/>
      <c r="W129" s="52"/>
      <c r="X129" s="21"/>
    </row>
    <row r="130" spans="1:24" s="38" customFormat="1" x14ac:dyDescent="0.25">
      <c r="A130" s="38" t="s">
        <v>6</v>
      </c>
      <c r="B130" s="38" t="s">
        <v>306</v>
      </c>
      <c r="D130" s="46"/>
      <c r="E130" s="33"/>
      <c r="F130" s="47"/>
      <c r="G130" s="33"/>
      <c r="H130" s="47"/>
      <c r="I130" s="33"/>
      <c r="J130" s="48"/>
      <c r="P130" s="73"/>
      <c r="Q130" s="73"/>
      <c r="R130" s="66"/>
      <c r="S130" s="73"/>
      <c r="T130" s="73"/>
      <c r="U130" s="73"/>
      <c r="V130" s="66"/>
      <c r="W130" s="52"/>
      <c r="X130" s="21"/>
    </row>
    <row r="131" spans="1:24" x14ac:dyDescent="0.25">
      <c r="A131" s="33">
        <v>311</v>
      </c>
      <c r="B131" s="33" t="s">
        <v>42</v>
      </c>
      <c r="C131" s="38"/>
      <c r="D131" s="46">
        <v>50586</v>
      </c>
      <c r="F131" s="47">
        <v>80</v>
      </c>
      <c r="G131" s="33" t="s">
        <v>4</v>
      </c>
      <c r="H131" s="47" t="s">
        <v>310</v>
      </c>
      <c r="J131" s="48">
        <v>-1</v>
      </c>
      <c r="L131" s="36">
        <v>2158590.42</v>
      </c>
      <c r="N131" s="36">
        <v>1153359.8499999999</v>
      </c>
      <c r="P131" s="63">
        <f t="shared" ref="P131:P132" si="40">+ROUND((100-J131)/100*L131-N131,0)</f>
        <v>1026816</v>
      </c>
      <c r="Q131" s="85"/>
      <c r="R131" s="66">
        <v>19.61</v>
      </c>
      <c r="S131" s="85"/>
      <c r="T131" s="63">
        <f t="shared" ref="T131:T132" si="41">+ROUND(P131/R131,0)</f>
        <v>52362</v>
      </c>
      <c r="U131" s="63"/>
      <c r="V131" s="66">
        <f t="shared" ref="V131:V132" si="42">+ROUND(T131/L131*100,2)</f>
        <v>2.4300000000000002</v>
      </c>
      <c r="W131" s="52"/>
      <c r="X131" s="21"/>
    </row>
    <row r="132" spans="1:24" x14ac:dyDescent="0.25">
      <c r="A132" s="33">
        <v>312</v>
      </c>
      <c r="B132" s="33" t="s">
        <v>43</v>
      </c>
      <c r="C132" s="38"/>
      <c r="D132" s="46">
        <v>50586</v>
      </c>
      <c r="F132" s="47">
        <v>50</v>
      </c>
      <c r="G132" s="33" t="s">
        <v>4</v>
      </c>
      <c r="H132" s="47" t="s">
        <v>311</v>
      </c>
      <c r="J132" s="48">
        <v>-4</v>
      </c>
      <c r="L132" s="36">
        <v>16972047.609999999</v>
      </c>
      <c r="N132" s="36">
        <v>9823710.9500000011</v>
      </c>
      <c r="P132" s="63">
        <f t="shared" si="40"/>
        <v>7827219</v>
      </c>
      <c r="Q132" s="85"/>
      <c r="R132" s="66">
        <v>17.12</v>
      </c>
      <c r="S132" s="85"/>
      <c r="T132" s="63">
        <f t="shared" si="41"/>
        <v>457197</v>
      </c>
      <c r="U132" s="63"/>
      <c r="V132" s="66">
        <f t="shared" si="42"/>
        <v>2.69</v>
      </c>
      <c r="W132" s="52"/>
      <c r="X132" s="21"/>
    </row>
    <row r="133" spans="1:24" x14ac:dyDescent="0.25">
      <c r="A133" s="33">
        <v>315</v>
      </c>
      <c r="B133" s="33" t="s">
        <v>45</v>
      </c>
      <c r="C133" s="38"/>
      <c r="D133" s="46">
        <v>50586</v>
      </c>
      <c r="F133" s="47">
        <v>65</v>
      </c>
      <c r="G133" s="33" t="s">
        <v>4</v>
      </c>
      <c r="H133" s="47" t="s">
        <v>311</v>
      </c>
      <c r="J133" s="48">
        <v>-3</v>
      </c>
      <c r="L133" s="36">
        <v>52222.78</v>
      </c>
      <c r="N133" s="36">
        <v>32590.69</v>
      </c>
      <c r="P133" s="63">
        <f t="shared" ref="P133:P134" si="43">+ROUND((100-J133)/100*L133-N133,0)</f>
        <v>21199</v>
      </c>
      <c r="Q133" s="85"/>
      <c r="R133" s="66">
        <v>18.5</v>
      </c>
      <c r="S133" s="85"/>
      <c r="T133" s="63">
        <f t="shared" ref="T133:T134" si="44">+ROUND(P133/R133,0)</f>
        <v>1146</v>
      </c>
      <c r="U133" s="63"/>
      <c r="V133" s="66">
        <f t="shared" ref="V133:V134" si="45">+ROUND(T133/L133*100,2)</f>
        <v>2.19</v>
      </c>
      <c r="W133" s="52"/>
      <c r="X133" s="21"/>
    </row>
    <row r="134" spans="1:24" x14ac:dyDescent="0.25">
      <c r="A134" s="33">
        <v>316</v>
      </c>
      <c r="B134" s="33" t="s">
        <v>291</v>
      </c>
      <c r="C134" s="38"/>
      <c r="D134" s="46">
        <v>50586</v>
      </c>
      <c r="F134" s="47">
        <v>65</v>
      </c>
      <c r="G134" s="33" t="s">
        <v>4</v>
      </c>
      <c r="H134" s="47" t="s">
        <v>312</v>
      </c>
      <c r="J134" s="48">
        <v>-1</v>
      </c>
      <c r="L134" s="32">
        <v>153865.69</v>
      </c>
      <c r="N134" s="32">
        <v>67155.16</v>
      </c>
      <c r="P134" s="64">
        <f t="shared" si="43"/>
        <v>88249</v>
      </c>
      <c r="Q134" s="115"/>
      <c r="R134" s="66">
        <v>18.79</v>
      </c>
      <c r="S134" s="115"/>
      <c r="T134" s="64">
        <f t="shared" si="44"/>
        <v>4697</v>
      </c>
      <c r="U134" s="67"/>
      <c r="V134" s="66">
        <f t="shared" si="45"/>
        <v>3.05</v>
      </c>
      <c r="W134" s="52"/>
      <c r="X134" s="21"/>
    </row>
    <row r="135" spans="1:24" s="38" customFormat="1" x14ac:dyDescent="0.25">
      <c r="A135" s="38" t="s">
        <v>6</v>
      </c>
      <c r="B135" s="38" t="s">
        <v>307</v>
      </c>
      <c r="D135" s="46"/>
      <c r="E135" s="33"/>
      <c r="F135" s="47"/>
      <c r="G135" s="33"/>
      <c r="H135" s="47"/>
      <c r="I135" s="33"/>
      <c r="J135" s="48"/>
      <c r="L135" s="39">
        <f>+SUBTOTAL(9,L131:L134)</f>
        <v>19336726.500000004</v>
      </c>
      <c r="N135" s="39">
        <f>+SUBTOTAL(9,N131:N134)</f>
        <v>11076816.65</v>
      </c>
      <c r="P135" s="65">
        <f>+SUBTOTAL(9,P131:P134)</f>
        <v>8963483</v>
      </c>
      <c r="Q135" s="65"/>
      <c r="R135" s="126">
        <f>+P135/T135</f>
        <v>17.391246056476305</v>
      </c>
      <c r="S135" s="65"/>
      <c r="T135" s="65">
        <f>+SUBTOTAL(9,T131:T134)</f>
        <v>515402</v>
      </c>
      <c r="U135" s="65"/>
      <c r="V135" s="126">
        <f>+T135/L135*100</f>
        <v>2.6654046123060176</v>
      </c>
      <c r="W135" s="52"/>
      <c r="X135" s="21"/>
    </row>
    <row r="136" spans="1:24" x14ac:dyDescent="0.25">
      <c r="A136" s="33" t="s">
        <v>6</v>
      </c>
      <c r="B136" s="33" t="s">
        <v>6</v>
      </c>
      <c r="C136" s="38"/>
      <c r="D136" s="46"/>
      <c r="F136" s="47"/>
      <c r="H136" s="47"/>
      <c r="J136" s="48"/>
      <c r="R136" s="66"/>
      <c r="V136" s="66"/>
      <c r="W136" s="52"/>
      <c r="X136" s="21"/>
    </row>
    <row r="137" spans="1:24" s="38" customFormat="1" x14ac:dyDescent="0.25">
      <c r="A137" s="38" t="s">
        <v>6</v>
      </c>
      <c r="B137" s="38" t="s">
        <v>69</v>
      </c>
      <c r="D137" s="46"/>
      <c r="E137" s="33"/>
      <c r="F137" s="47"/>
      <c r="G137" s="33"/>
      <c r="H137" s="47"/>
      <c r="I137" s="33"/>
      <c r="J137" s="48"/>
      <c r="P137" s="73"/>
      <c r="Q137" s="73"/>
      <c r="R137" s="66"/>
      <c r="S137" s="73"/>
      <c r="T137" s="73"/>
      <c r="U137" s="73"/>
      <c r="V137" s="66"/>
      <c r="W137" s="52"/>
      <c r="X137" s="21"/>
    </row>
    <row r="138" spans="1:24" x14ac:dyDescent="0.25">
      <c r="A138" s="33">
        <v>311</v>
      </c>
      <c r="B138" s="33" t="s">
        <v>42</v>
      </c>
      <c r="C138" s="38"/>
      <c r="D138" s="46">
        <v>50586</v>
      </c>
      <c r="F138" s="47">
        <v>80</v>
      </c>
      <c r="G138" s="33" t="s">
        <v>4</v>
      </c>
      <c r="H138" s="47" t="s">
        <v>310</v>
      </c>
      <c r="J138" s="48">
        <v>-1</v>
      </c>
      <c r="L138" s="36">
        <v>9098352.4900000002</v>
      </c>
      <c r="N138" s="36">
        <v>6630362.9094249988</v>
      </c>
      <c r="P138" s="63">
        <f t="shared" ref="P138:P142" si="46">+ROUND((100-J138)/100*L138-N138,0)</f>
        <v>2558973</v>
      </c>
      <c r="Q138" s="85"/>
      <c r="R138" s="66">
        <v>19.54</v>
      </c>
      <c r="S138" s="85"/>
      <c r="T138" s="63">
        <f t="shared" ref="T138:T142" si="47">+ROUND(P138/R138,0)</f>
        <v>130961</v>
      </c>
      <c r="U138" s="63"/>
      <c r="V138" s="66">
        <f t="shared" ref="V138:V142" si="48">+ROUND(T138/L138*100,2)</f>
        <v>1.44</v>
      </c>
      <c r="W138" s="52"/>
      <c r="X138" s="21"/>
    </row>
    <row r="139" spans="1:24" x14ac:dyDescent="0.25">
      <c r="A139" s="33">
        <v>312</v>
      </c>
      <c r="B139" s="33" t="s">
        <v>43</v>
      </c>
      <c r="C139" s="38"/>
      <c r="D139" s="46">
        <v>50586</v>
      </c>
      <c r="F139" s="47">
        <v>50</v>
      </c>
      <c r="G139" s="33" t="s">
        <v>4</v>
      </c>
      <c r="H139" s="47" t="s">
        <v>311</v>
      </c>
      <c r="J139" s="48">
        <v>-4</v>
      </c>
      <c r="L139" s="36">
        <v>100163071.93000001</v>
      </c>
      <c r="N139" s="36">
        <v>52036604.985247515</v>
      </c>
      <c r="P139" s="63">
        <f t="shared" si="46"/>
        <v>52132990</v>
      </c>
      <c r="Q139" s="85"/>
      <c r="R139" s="66">
        <v>17.77</v>
      </c>
      <c r="S139" s="85"/>
      <c r="T139" s="63">
        <f t="shared" si="47"/>
        <v>2933764</v>
      </c>
      <c r="U139" s="63"/>
      <c r="V139" s="66">
        <f t="shared" si="48"/>
        <v>2.93</v>
      </c>
      <c r="W139" s="52"/>
      <c r="X139" s="21"/>
    </row>
    <row r="140" spans="1:24" x14ac:dyDescent="0.25">
      <c r="A140" s="33">
        <v>314</v>
      </c>
      <c r="B140" s="33" t="s">
        <v>44</v>
      </c>
      <c r="C140" s="38"/>
      <c r="D140" s="46">
        <v>50586</v>
      </c>
      <c r="F140" s="47">
        <v>55</v>
      </c>
      <c r="G140" s="33" t="s">
        <v>4</v>
      </c>
      <c r="H140" s="47" t="s">
        <v>312</v>
      </c>
      <c r="J140" s="48">
        <v>-1</v>
      </c>
      <c r="L140" s="36">
        <v>31632809.399999999</v>
      </c>
      <c r="N140" s="36">
        <v>15898435.541785</v>
      </c>
      <c r="P140" s="63">
        <f t="shared" si="46"/>
        <v>16050702</v>
      </c>
      <c r="Q140" s="85"/>
      <c r="R140" s="66">
        <v>18.38</v>
      </c>
      <c r="S140" s="85"/>
      <c r="T140" s="63">
        <f t="shared" si="47"/>
        <v>873270</v>
      </c>
      <c r="U140" s="63"/>
      <c r="V140" s="66">
        <f t="shared" si="48"/>
        <v>2.76</v>
      </c>
      <c r="W140" s="52"/>
      <c r="X140" s="21"/>
    </row>
    <row r="141" spans="1:24" x14ac:dyDescent="0.25">
      <c r="A141" s="33">
        <v>315</v>
      </c>
      <c r="B141" s="33" t="s">
        <v>45</v>
      </c>
      <c r="C141" s="38"/>
      <c r="D141" s="46">
        <v>50586</v>
      </c>
      <c r="F141" s="47">
        <v>65</v>
      </c>
      <c r="G141" s="33" t="s">
        <v>4</v>
      </c>
      <c r="H141" s="47" t="s">
        <v>311</v>
      </c>
      <c r="J141" s="48">
        <v>-3</v>
      </c>
      <c r="L141" s="36">
        <v>12543007.01</v>
      </c>
      <c r="N141" s="36">
        <v>8124525.9875699999</v>
      </c>
      <c r="P141" s="63">
        <f t="shared" si="46"/>
        <v>4794771</v>
      </c>
      <c r="Q141" s="85"/>
      <c r="R141" s="66">
        <v>18.55</v>
      </c>
      <c r="S141" s="85"/>
      <c r="T141" s="63">
        <f t="shared" si="47"/>
        <v>258478</v>
      </c>
      <c r="U141" s="63"/>
      <c r="V141" s="66">
        <f t="shared" si="48"/>
        <v>2.06</v>
      </c>
      <c r="W141" s="52"/>
      <c r="X141" s="21"/>
    </row>
    <row r="142" spans="1:24" x14ac:dyDescent="0.25">
      <c r="A142" s="33">
        <v>316</v>
      </c>
      <c r="B142" s="33" t="s">
        <v>291</v>
      </c>
      <c r="C142" s="38"/>
      <c r="D142" s="46">
        <v>50586</v>
      </c>
      <c r="F142" s="47">
        <v>65</v>
      </c>
      <c r="G142" s="33" t="s">
        <v>4</v>
      </c>
      <c r="H142" s="47" t="s">
        <v>312</v>
      </c>
      <c r="J142" s="48">
        <v>-1</v>
      </c>
      <c r="L142" s="32">
        <v>2049400.34</v>
      </c>
      <c r="N142" s="32">
        <v>1428937.0515099999</v>
      </c>
      <c r="P142" s="64">
        <f t="shared" si="46"/>
        <v>640957</v>
      </c>
      <c r="Q142" s="115"/>
      <c r="R142" s="66">
        <v>18.579999999999998</v>
      </c>
      <c r="S142" s="115"/>
      <c r="T142" s="64">
        <f t="shared" si="47"/>
        <v>34497</v>
      </c>
      <c r="U142" s="67"/>
      <c r="V142" s="66">
        <f t="shared" si="48"/>
        <v>1.68</v>
      </c>
      <c r="W142" s="52"/>
      <c r="X142" s="21"/>
    </row>
    <row r="143" spans="1:24" s="38" customFormat="1" x14ac:dyDescent="0.25">
      <c r="A143" s="38" t="s">
        <v>6</v>
      </c>
      <c r="B143" s="38" t="s">
        <v>70</v>
      </c>
      <c r="D143" s="46"/>
      <c r="E143" s="33"/>
      <c r="F143" s="47"/>
      <c r="G143" s="33"/>
      <c r="H143" s="47"/>
      <c r="I143" s="33"/>
      <c r="J143" s="48"/>
      <c r="L143" s="39">
        <f>+SUBTOTAL(9,L138:L142)</f>
        <v>155486641.16999999</v>
      </c>
      <c r="N143" s="39">
        <f>+SUBTOTAL(9,N138:N142)</f>
        <v>84118866.475537524</v>
      </c>
      <c r="P143" s="65">
        <f>+SUBTOTAL(9,P138:P142)</f>
        <v>76178393</v>
      </c>
      <c r="Q143" s="65"/>
      <c r="R143" s="126">
        <f>+P143/T143</f>
        <v>18.004947565215542</v>
      </c>
      <c r="S143" s="65"/>
      <c r="T143" s="65">
        <f>+SUBTOTAL(9,T138:T142)</f>
        <v>4230970</v>
      </c>
      <c r="U143" s="65"/>
      <c r="V143" s="126">
        <f>+T143/L143*100</f>
        <v>2.7211147968487563</v>
      </c>
      <c r="W143" s="52"/>
      <c r="X143" s="21"/>
    </row>
    <row r="144" spans="1:24" x14ac:dyDescent="0.25">
      <c r="A144" s="33" t="s">
        <v>6</v>
      </c>
      <c r="B144" s="33" t="s">
        <v>6</v>
      </c>
      <c r="C144" s="38"/>
      <c r="D144" s="46"/>
      <c r="F144" s="47"/>
      <c r="H144" s="47"/>
      <c r="J144" s="48"/>
      <c r="R144" s="66"/>
      <c r="V144" s="66"/>
      <c r="W144" s="52"/>
      <c r="X144" s="21"/>
    </row>
    <row r="145" spans="1:25" s="38" customFormat="1" x14ac:dyDescent="0.25">
      <c r="A145" s="38" t="s">
        <v>6</v>
      </c>
      <c r="B145" s="38" t="s">
        <v>71</v>
      </c>
      <c r="D145" s="46"/>
      <c r="E145" s="33"/>
      <c r="F145" s="47"/>
      <c r="G145" s="33"/>
      <c r="H145" s="47"/>
      <c r="I145" s="33"/>
      <c r="J145" s="48"/>
      <c r="P145" s="73"/>
      <c r="Q145" s="73"/>
      <c r="R145" s="66"/>
      <c r="S145" s="73"/>
      <c r="T145" s="73"/>
      <c r="U145" s="73"/>
      <c r="V145" s="66"/>
      <c r="W145" s="52"/>
      <c r="X145" s="21"/>
    </row>
    <row r="146" spans="1:25" x14ac:dyDescent="0.25">
      <c r="A146" s="33">
        <v>311</v>
      </c>
      <c r="B146" s="33" t="s">
        <v>42</v>
      </c>
      <c r="C146" s="38"/>
      <c r="D146" s="46">
        <v>50586</v>
      </c>
      <c r="F146" s="47">
        <v>80</v>
      </c>
      <c r="G146" s="33" t="s">
        <v>4</v>
      </c>
      <c r="H146" s="47" t="s">
        <v>310</v>
      </c>
      <c r="J146" s="48">
        <v>-1</v>
      </c>
      <c r="L146" s="36">
        <v>7123662.1600000001</v>
      </c>
      <c r="N146" s="36">
        <v>4212841.51</v>
      </c>
      <c r="P146" s="63">
        <f t="shared" ref="P146:P150" si="49">+ROUND((100-J146)/100*L146-N146,0)</f>
        <v>2982057</v>
      </c>
      <c r="Q146" s="85"/>
      <c r="R146" s="66">
        <v>19.510000000000002</v>
      </c>
      <c r="S146" s="85"/>
      <c r="T146" s="63">
        <f t="shared" ref="T146:T150" si="50">+ROUND(P146/R146,0)</f>
        <v>152848</v>
      </c>
      <c r="U146" s="63"/>
      <c r="V146" s="66">
        <f t="shared" ref="V146:V150" si="51">+ROUND(T146/L146*100,2)</f>
        <v>2.15</v>
      </c>
      <c r="W146" s="52"/>
      <c r="X146" s="21"/>
    </row>
    <row r="147" spans="1:25" x14ac:dyDescent="0.25">
      <c r="A147" s="33">
        <v>312</v>
      </c>
      <c r="B147" s="33" t="s">
        <v>43</v>
      </c>
      <c r="C147" s="38"/>
      <c r="D147" s="46">
        <v>50586</v>
      </c>
      <c r="F147" s="47">
        <v>50</v>
      </c>
      <c r="G147" s="33" t="s">
        <v>4</v>
      </c>
      <c r="H147" s="47" t="s">
        <v>311</v>
      </c>
      <c r="J147" s="48">
        <v>-4</v>
      </c>
      <c r="L147" s="36">
        <v>89481418.799999997</v>
      </c>
      <c r="N147" s="36">
        <v>41170858.04999999</v>
      </c>
      <c r="P147" s="63">
        <f t="shared" si="49"/>
        <v>51889818</v>
      </c>
      <c r="Q147" s="85"/>
      <c r="R147" s="66">
        <v>17.760000000000002</v>
      </c>
      <c r="S147" s="85"/>
      <c r="T147" s="63">
        <f t="shared" si="50"/>
        <v>2921724</v>
      </c>
      <c r="U147" s="63"/>
      <c r="V147" s="66">
        <f t="shared" si="51"/>
        <v>3.27</v>
      </c>
      <c r="W147" s="52"/>
      <c r="X147" s="21"/>
    </row>
    <row r="148" spans="1:25" x14ac:dyDescent="0.25">
      <c r="A148" s="33">
        <v>314</v>
      </c>
      <c r="B148" s="33" t="s">
        <v>44</v>
      </c>
      <c r="C148" s="38"/>
      <c r="D148" s="46">
        <v>50586</v>
      </c>
      <c r="F148" s="47">
        <v>55</v>
      </c>
      <c r="G148" s="33" t="s">
        <v>4</v>
      </c>
      <c r="H148" s="47" t="s">
        <v>312</v>
      </c>
      <c r="J148" s="48">
        <v>-1</v>
      </c>
      <c r="L148" s="36">
        <v>28267581.84</v>
      </c>
      <c r="N148" s="36">
        <v>11215912.659999998</v>
      </c>
      <c r="P148" s="63">
        <f t="shared" si="49"/>
        <v>17334345</v>
      </c>
      <c r="Q148" s="85"/>
      <c r="R148" s="66">
        <v>18.38</v>
      </c>
      <c r="S148" s="85"/>
      <c r="T148" s="63">
        <f t="shared" si="50"/>
        <v>943109</v>
      </c>
      <c r="U148" s="63"/>
      <c r="V148" s="66">
        <f t="shared" si="51"/>
        <v>3.34</v>
      </c>
      <c r="W148" s="52"/>
      <c r="X148" s="21"/>
    </row>
    <row r="149" spans="1:25" x14ac:dyDescent="0.25">
      <c r="A149" s="33">
        <v>315</v>
      </c>
      <c r="B149" s="33" t="s">
        <v>45</v>
      </c>
      <c r="C149" s="38"/>
      <c r="D149" s="46">
        <v>50586</v>
      </c>
      <c r="F149" s="47">
        <v>65</v>
      </c>
      <c r="G149" s="33" t="s">
        <v>4</v>
      </c>
      <c r="H149" s="47" t="s">
        <v>311</v>
      </c>
      <c r="J149" s="48">
        <v>-3</v>
      </c>
      <c r="L149" s="36">
        <v>10030603.41</v>
      </c>
      <c r="N149" s="36">
        <v>5480957.9099999983</v>
      </c>
      <c r="P149" s="63">
        <f t="shared" si="49"/>
        <v>4850564</v>
      </c>
      <c r="Q149" s="85"/>
      <c r="R149" s="66">
        <v>18.440000000000001</v>
      </c>
      <c r="S149" s="85"/>
      <c r="T149" s="63">
        <f t="shared" si="50"/>
        <v>263046</v>
      </c>
      <c r="U149" s="63"/>
      <c r="V149" s="66">
        <f t="shared" si="51"/>
        <v>2.62</v>
      </c>
      <c r="W149" s="52"/>
      <c r="X149" s="21"/>
    </row>
    <row r="150" spans="1:25" x14ac:dyDescent="0.25">
      <c r="A150" s="33">
        <v>316</v>
      </c>
      <c r="B150" s="33" t="s">
        <v>291</v>
      </c>
      <c r="C150" s="38"/>
      <c r="D150" s="46">
        <v>50586</v>
      </c>
      <c r="F150" s="47">
        <v>65</v>
      </c>
      <c r="G150" s="33" t="s">
        <v>4</v>
      </c>
      <c r="H150" s="47" t="s">
        <v>312</v>
      </c>
      <c r="J150" s="48">
        <v>-1</v>
      </c>
      <c r="L150" s="32">
        <v>1560108.42</v>
      </c>
      <c r="N150" s="36">
        <v>895106.18</v>
      </c>
      <c r="P150" s="64">
        <f t="shared" si="49"/>
        <v>680603</v>
      </c>
      <c r="Q150" s="115"/>
      <c r="R150" s="66">
        <v>18.600000000000001</v>
      </c>
      <c r="S150" s="115"/>
      <c r="T150" s="64">
        <f t="shared" si="50"/>
        <v>36592</v>
      </c>
      <c r="U150" s="67"/>
      <c r="V150" s="66">
        <f t="shared" si="51"/>
        <v>2.35</v>
      </c>
      <c r="W150" s="52"/>
      <c r="X150" s="21"/>
    </row>
    <row r="151" spans="1:25" s="38" customFormat="1" x14ac:dyDescent="0.25">
      <c r="A151" s="38" t="s">
        <v>6</v>
      </c>
      <c r="B151" s="38" t="s">
        <v>72</v>
      </c>
      <c r="D151" s="46"/>
      <c r="E151" s="33"/>
      <c r="F151" s="47"/>
      <c r="G151" s="33"/>
      <c r="H151" s="47"/>
      <c r="I151" s="33"/>
      <c r="J151" s="48"/>
      <c r="L151" s="23">
        <f>+SUBTOTAL(9,L146:L150)</f>
        <v>136463374.63</v>
      </c>
      <c r="N151" s="23">
        <f>+SUBTOTAL(9,N146:N150)</f>
        <v>62975676.30999998</v>
      </c>
      <c r="P151" s="83">
        <f>+SUBTOTAL(9,P146:P150)</f>
        <v>77737387</v>
      </c>
      <c r="Q151" s="88"/>
      <c r="R151" s="126">
        <f>+P151/T151</f>
        <v>18.005940028985581</v>
      </c>
      <c r="S151" s="88"/>
      <c r="T151" s="83">
        <f>+SUBTOTAL(9,T146:T150)</f>
        <v>4317319</v>
      </c>
      <c r="U151" s="88"/>
      <c r="V151" s="126">
        <f>+T151/L151*100</f>
        <v>3.1637199444215449</v>
      </c>
      <c r="W151" s="52"/>
      <c r="X151" s="21"/>
    </row>
    <row r="152" spans="1:25" s="38" customFormat="1" x14ac:dyDescent="0.25">
      <c r="B152" s="38" t="s">
        <v>6</v>
      </c>
      <c r="D152" s="46"/>
      <c r="E152" s="33"/>
      <c r="F152" s="47"/>
      <c r="G152" s="33"/>
      <c r="H152" s="47"/>
      <c r="I152" s="33"/>
      <c r="J152" s="48"/>
      <c r="L152" s="39"/>
      <c r="N152" s="39"/>
      <c r="P152" s="65"/>
      <c r="Q152" s="65"/>
      <c r="R152" s="66"/>
      <c r="S152" s="65"/>
      <c r="T152" s="65"/>
      <c r="U152" s="65"/>
      <c r="V152" s="66"/>
      <c r="W152" s="52"/>
      <c r="X152" s="21"/>
    </row>
    <row r="153" spans="1:25" s="38" customFormat="1" x14ac:dyDescent="0.25">
      <c r="A153" s="41" t="s">
        <v>185</v>
      </c>
      <c r="D153" s="46"/>
      <c r="E153" s="33"/>
      <c r="F153" s="47"/>
      <c r="G153" s="33"/>
      <c r="H153" s="47"/>
      <c r="I153" s="33"/>
      <c r="J153" s="48"/>
      <c r="L153" s="28">
        <f>+SUBTOTAL(9,L111:L152)</f>
        <v>396626576.94999999</v>
      </c>
      <c r="N153" s="28">
        <f>+SUBTOTAL(9,N111:N152)</f>
        <v>210477419.26175874</v>
      </c>
      <c r="P153" s="175">
        <f>+SUBTOTAL(9,P111:P152)</f>
        <v>197989987</v>
      </c>
      <c r="Q153" s="121"/>
      <c r="R153" s="116">
        <f>+P153/T153</f>
        <v>18.011499650531945</v>
      </c>
      <c r="S153" s="121"/>
      <c r="T153" s="175">
        <f>+SUBTOTAL(9,T111:T152)</f>
        <v>10992421</v>
      </c>
      <c r="U153" s="121"/>
      <c r="V153" s="116">
        <f>+T153/L153*100</f>
        <v>2.7714786751130243</v>
      </c>
      <c r="W153" s="52"/>
      <c r="X153" s="21"/>
    </row>
    <row r="154" spans="1:25" s="38" customFormat="1" x14ac:dyDescent="0.25">
      <c r="B154" s="38" t="s">
        <v>6</v>
      </c>
      <c r="D154" s="46"/>
      <c r="E154" s="33"/>
      <c r="F154" s="47"/>
      <c r="G154" s="33"/>
      <c r="H154" s="47"/>
      <c r="I154" s="33"/>
      <c r="J154" s="48"/>
      <c r="L154" s="39"/>
      <c r="N154" s="39"/>
      <c r="P154" s="65"/>
      <c r="Q154" s="65"/>
      <c r="R154" s="66"/>
      <c r="S154" s="65"/>
      <c r="T154" s="65"/>
      <c r="U154" s="65"/>
      <c r="V154" s="66"/>
      <c r="W154" s="52"/>
      <c r="X154" s="21"/>
    </row>
    <row r="155" spans="1:25" ht="13.8" thickBot="1" x14ac:dyDescent="0.3">
      <c r="A155" s="35" t="s">
        <v>1</v>
      </c>
      <c r="C155" s="38"/>
      <c r="D155" s="46"/>
      <c r="F155" s="47"/>
      <c r="H155" s="47"/>
      <c r="J155" s="48"/>
      <c r="L155" s="15">
        <f>+SUBTOTAL(9,L15:L154)</f>
        <v>3243194416.8700008</v>
      </c>
      <c r="N155" s="15">
        <f>+SUBTOTAL(9,N15:N154)</f>
        <v>1503193993.7560279</v>
      </c>
      <c r="P155" s="90">
        <f>+SUBTOTAL(9,P15:P154)</f>
        <v>1811890711</v>
      </c>
      <c r="Q155" s="84"/>
      <c r="R155" s="116">
        <f>+P155/T155</f>
        <v>14.758518007170368</v>
      </c>
      <c r="S155" s="84"/>
      <c r="T155" s="90">
        <f>+SUBTOTAL(9,T15:T154)</f>
        <v>122769150</v>
      </c>
      <c r="U155" s="84"/>
      <c r="V155" s="116">
        <f>+T155/L155*100</f>
        <v>3.785439114022779</v>
      </c>
      <c r="W155" s="52"/>
      <c r="X155" s="21"/>
      <c r="Y155" s="29"/>
    </row>
    <row r="156" spans="1:25" ht="13.8" thickTop="1" x14ac:dyDescent="0.25">
      <c r="B156" s="33" t="s">
        <v>6</v>
      </c>
      <c r="C156" s="38"/>
      <c r="D156" s="46"/>
      <c r="F156" s="47"/>
      <c r="H156" s="47"/>
      <c r="J156" s="48"/>
      <c r="R156" s="66"/>
      <c r="V156" s="66"/>
      <c r="W156" s="52"/>
      <c r="X156" s="21"/>
      <c r="Y156" s="29"/>
    </row>
    <row r="157" spans="1:25" x14ac:dyDescent="0.25">
      <c r="B157" s="33" t="s">
        <v>6</v>
      </c>
      <c r="C157" s="38"/>
      <c r="D157" s="46"/>
      <c r="F157" s="47"/>
      <c r="H157" s="47"/>
      <c r="J157" s="48"/>
      <c r="L157" s="37"/>
      <c r="R157" s="66"/>
      <c r="V157" s="66"/>
      <c r="W157" s="52"/>
      <c r="Y157" s="37"/>
    </row>
    <row r="158" spans="1:25" x14ac:dyDescent="0.25">
      <c r="A158" s="35" t="s">
        <v>2</v>
      </c>
      <c r="C158" s="38"/>
      <c r="D158" s="46"/>
      <c r="F158" s="47"/>
      <c r="H158" s="47"/>
      <c r="J158" s="48"/>
      <c r="R158" s="66"/>
      <c r="V158" s="66"/>
      <c r="W158" s="52"/>
    </row>
    <row r="159" spans="1:25" x14ac:dyDescent="0.25">
      <c r="C159" s="38"/>
      <c r="D159" s="46"/>
      <c r="F159" s="47"/>
      <c r="H159" s="47"/>
      <c r="J159" s="48"/>
      <c r="R159" s="66"/>
      <c r="V159" s="66"/>
      <c r="W159" s="52"/>
      <c r="Y159" s="29"/>
    </row>
    <row r="160" spans="1:25" x14ac:dyDescent="0.25">
      <c r="A160" s="41" t="s">
        <v>186</v>
      </c>
      <c r="C160" s="38"/>
      <c r="D160" s="46"/>
      <c r="F160" s="47"/>
      <c r="H160" s="47"/>
      <c r="J160" s="48"/>
      <c r="R160" s="66"/>
      <c r="V160" s="66"/>
      <c r="W160" s="52"/>
    </row>
    <row r="161" spans="1:23" x14ac:dyDescent="0.25">
      <c r="B161" s="33" t="s">
        <v>6</v>
      </c>
      <c r="C161" s="38"/>
      <c r="D161" s="46"/>
      <c r="F161" s="47"/>
      <c r="H161" s="47"/>
      <c r="J161" s="48"/>
      <c r="R161" s="66"/>
      <c r="V161" s="66"/>
      <c r="W161" s="52"/>
    </row>
    <row r="162" spans="1:23" s="38" customFormat="1" x14ac:dyDescent="0.25">
      <c r="B162" s="38" t="s">
        <v>75</v>
      </c>
      <c r="D162" s="46"/>
      <c r="E162" s="33"/>
      <c r="F162" s="47"/>
      <c r="G162" s="33"/>
      <c r="H162" s="47"/>
      <c r="I162" s="33"/>
      <c r="J162" s="48"/>
      <c r="P162" s="73"/>
      <c r="Q162" s="73"/>
      <c r="R162" s="66"/>
      <c r="S162" s="73"/>
      <c r="T162" s="73"/>
      <c r="U162" s="73"/>
      <c r="V162" s="66"/>
      <c r="W162" s="52"/>
    </row>
    <row r="163" spans="1:23" x14ac:dyDescent="0.25">
      <c r="A163" s="33">
        <v>321</v>
      </c>
      <c r="B163" s="33" t="s">
        <v>42</v>
      </c>
      <c r="C163" s="38"/>
      <c r="D163" s="46">
        <v>52351</v>
      </c>
      <c r="F163" s="47">
        <v>100</v>
      </c>
      <c r="G163" s="33" t="s">
        <v>4</v>
      </c>
      <c r="H163" s="47" t="s">
        <v>313</v>
      </c>
      <c r="J163" s="48">
        <v>-1</v>
      </c>
      <c r="L163" s="36">
        <v>397119195.66000003</v>
      </c>
      <c r="N163" s="36">
        <v>177004049.86603251</v>
      </c>
      <c r="P163" s="63">
        <f t="shared" ref="P163:P167" si="52">+ROUND((100-J163)/100*L163-N163,0)</f>
        <v>224086338</v>
      </c>
      <c r="Q163" s="85"/>
      <c r="R163" s="66">
        <v>24.26</v>
      </c>
      <c r="S163" s="85"/>
      <c r="T163" s="63">
        <f t="shared" ref="T163:T167" si="53">+ROUND(P163/R163,0)</f>
        <v>9236865</v>
      </c>
      <c r="U163" s="63"/>
      <c r="V163" s="66">
        <f t="shared" ref="V163:V167" si="54">+ROUND(T163/L163*100,2)</f>
        <v>2.33</v>
      </c>
      <c r="W163" s="52"/>
    </row>
    <row r="164" spans="1:23" x14ac:dyDescent="0.25">
      <c r="A164" s="33">
        <v>322</v>
      </c>
      <c r="B164" s="33" t="s">
        <v>76</v>
      </c>
      <c r="C164" s="38"/>
      <c r="D164" s="46">
        <v>52351</v>
      </c>
      <c r="F164" s="47">
        <v>60</v>
      </c>
      <c r="G164" s="33" t="s">
        <v>4</v>
      </c>
      <c r="H164" s="47" t="s">
        <v>314</v>
      </c>
      <c r="J164" s="48">
        <v>-2</v>
      </c>
      <c r="L164" s="36">
        <v>55584106.710000001</v>
      </c>
      <c r="N164" s="36">
        <v>31607489.042424999</v>
      </c>
      <c r="P164" s="63">
        <f t="shared" si="52"/>
        <v>25088300</v>
      </c>
      <c r="Q164" s="85"/>
      <c r="R164" s="66">
        <v>22.87</v>
      </c>
      <c r="S164" s="85"/>
      <c r="T164" s="63">
        <f t="shared" si="53"/>
        <v>1096996</v>
      </c>
      <c r="U164" s="63"/>
      <c r="V164" s="66">
        <f t="shared" si="54"/>
        <v>1.97</v>
      </c>
      <c r="W164" s="52"/>
    </row>
    <row r="165" spans="1:23" x14ac:dyDescent="0.25">
      <c r="A165" s="33">
        <v>323</v>
      </c>
      <c r="B165" s="33" t="s">
        <v>44</v>
      </c>
      <c r="C165" s="38"/>
      <c r="D165" s="46">
        <v>52351</v>
      </c>
      <c r="F165" s="47">
        <v>45</v>
      </c>
      <c r="G165" s="33" t="s">
        <v>4</v>
      </c>
      <c r="H165" s="47" t="s">
        <v>312</v>
      </c>
      <c r="J165" s="48">
        <v>0</v>
      </c>
      <c r="L165" s="36">
        <v>12406915.970000001</v>
      </c>
      <c r="N165" s="36">
        <v>-7437953.8925899994</v>
      </c>
      <c r="P165" s="63">
        <f t="shared" si="52"/>
        <v>19844870</v>
      </c>
      <c r="Q165" s="85"/>
      <c r="R165" s="66">
        <v>21.52</v>
      </c>
      <c r="S165" s="85"/>
      <c r="T165" s="63">
        <f t="shared" si="53"/>
        <v>922159</v>
      </c>
      <c r="U165" s="63"/>
      <c r="V165" s="66">
        <f t="shared" si="54"/>
        <v>7.43</v>
      </c>
      <c r="W165" s="52"/>
    </row>
    <row r="166" spans="1:23" x14ac:dyDescent="0.25">
      <c r="A166" s="33">
        <v>324</v>
      </c>
      <c r="B166" s="33" t="s">
        <v>45</v>
      </c>
      <c r="C166" s="38"/>
      <c r="D166" s="46">
        <v>52351</v>
      </c>
      <c r="F166" s="47">
        <v>75</v>
      </c>
      <c r="G166" s="33" t="s">
        <v>4</v>
      </c>
      <c r="H166" s="47" t="s">
        <v>315</v>
      </c>
      <c r="J166" s="48">
        <v>-1</v>
      </c>
      <c r="L166" s="36">
        <v>34379625.869999997</v>
      </c>
      <c r="N166" s="36">
        <v>16953508.435984995</v>
      </c>
      <c r="P166" s="63">
        <f t="shared" si="52"/>
        <v>17769914</v>
      </c>
      <c r="Q166" s="85"/>
      <c r="R166" s="66">
        <v>23.89</v>
      </c>
      <c r="S166" s="85"/>
      <c r="T166" s="63">
        <f t="shared" si="53"/>
        <v>743822</v>
      </c>
      <c r="U166" s="63"/>
      <c r="V166" s="66">
        <f t="shared" si="54"/>
        <v>2.16</v>
      </c>
      <c r="W166" s="52"/>
    </row>
    <row r="167" spans="1:23" x14ac:dyDescent="0.25">
      <c r="A167" s="33">
        <v>325</v>
      </c>
      <c r="B167" s="33" t="s">
        <v>291</v>
      </c>
      <c r="C167" s="38"/>
      <c r="D167" s="46">
        <v>52351</v>
      </c>
      <c r="F167" s="47">
        <v>50</v>
      </c>
      <c r="G167" s="33" t="s">
        <v>4</v>
      </c>
      <c r="H167" s="47" t="s">
        <v>313</v>
      </c>
      <c r="J167" s="48">
        <v>-3</v>
      </c>
      <c r="L167" s="32">
        <v>20728940.609999999</v>
      </c>
      <c r="N167" s="32">
        <v>2303180.0177199994</v>
      </c>
      <c r="P167" s="64">
        <f t="shared" si="52"/>
        <v>19047629</v>
      </c>
      <c r="Q167" s="115"/>
      <c r="R167" s="66">
        <v>21.93</v>
      </c>
      <c r="S167" s="115"/>
      <c r="T167" s="64">
        <f t="shared" si="53"/>
        <v>868565</v>
      </c>
      <c r="U167" s="67"/>
      <c r="V167" s="66">
        <f t="shared" si="54"/>
        <v>4.1900000000000004</v>
      </c>
      <c r="W167" s="52"/>
    </row>
    <row r="168" spans="1:23" s="38" customFormat="1" x14ac:dyDescent="0.25">
      <c r="A168" s="38" t="s">
        <v>6</v>
      </c>
      <c r="B168" s="38" t="s">
        <v>77</v>
      </c>
      <c r="D168" s="46"/>
      <c r="E168" s="33"/>
      <c r="F168" s="47"/>
      <c r="G168" s="33"/>
      <c r="H168" s="47"/>
      <c r="I168" s="33"/>
      <c r="J168" s="48"/>
      <c r="L168" s="39">
        <f>+SUBTOTAL(9,L163:L167)</f>
        <v>520218784.82000005</v>
      </c>
      <c r="N168" s="39">
        <f>+SUBTOTAL(9,N163:N167)</f>
        <v>220430273.46957254</v>
      </c>
      <c r="P168" s="65">
        <f>+SUBTOTAL(9,P163:P167)</f>
        <v>305837051</v>
      </c>
      <c r="Q168" s="65"/>
      <c r="R168" s="126">
        <f>+P168/T168</f>
        <v>23.766504354423979</v>
      </c>
      <c r="S168" s="65"/>
      <c r="T168" s="65">
        <f>+SUBTOTAL(9,T163:T167)</f>
        <v>12868407</v>
      </c>
      <c r="U168" s="65"/>
      <c r="V168" s="126">
        <f>+T168/L168*100</f>
        <v>2.4736528890344811</v>
      </c>
      <c r="W168" s="52"/>
    </row>
    <row r="169" spans="1:23" x14ac:dyDescent="0.25">
      <c r="A169" s="33" t="s">
        <v>6</v>
      </c>
      <c r="C169" s="38"/>
      <c r="D169" s="46"/>
      <c r="F169" s="47"/>
      <c r="H169" s="47"/>
      <c r="J169" s="48"/>
      <c r="R169" s="66"/>
      <c r="V169" s="66"/>
      <c r="W169" s="52"/>
    </row>
    <row r="170" spans="1:23" s="38" customFormat="1" x14ac:dyDescent="0.25">
      <c r="A170" s="38" t="s">
        <v>6</v>
      </c>
      <c r="B170" s="38" t="s">
        <v>78</v>
      </c>
      <c r="D170" s="46"/>
      <c r="E170" s="33"/>
      <c r="F170" s="47"/>
      <c r="G170" s="33"/>
      <c r="H170" s="47"/>
      <c r="I170" s="33"/>
      <c r="J170" s="48"/>
      <c r="P170" s="73"/>
      <c r="Q170" s="73"/>
      <c r="R170" s="66"/>
      <c r="S170" s="73"/>
      <c r="T170" s="73"/>
      <c r="U170" s="73"/>
      <c r="V170" s="66"/>
      <c r="W170" s="52"/>
    </row>
    <row r="171" spans="1:23" x14ac:dyDescent="0.25">
      <c r="A171" s="33">
        <v>321</v>
      </c>
      <c r="B171" s="33" t="s">
        <v>42</v>
      </c>
      <c r="C171" s="38"/>
      <c r="D171" s="46">
        <v>49765</v>
      </c>
      <c r="F171" s="47">
        <v>100</v>
      </c>
      <c r="G171" s="33" t="s">
        <v>4</v>
      </c>
      <c r="H171" s="47" t="s">
        <v>313</v>
      </c>
      <c r="J171" s="48">
        <v>-1</v>
      </c>
      <c r="L171" s="36">
        <v>196854866.28999999</v>
      </c>
      <c r="N171" s="36">
        <v>101666895.52232748</v>
      </c>
      <c r="P171" s="63">
        <f t="shared" ref="P171:P175" si="55">+ROUND((100-J171)/100*L171-N171,0)</f>
        <v>97156519</v>
      </c>
      <c r="Q171" s="85"/>
      <c r="R171" s="66">
        <v>17.73</v>
      </c>
      <c r="S171" s="85"/>
      <c r="T171" s="63">
        <f t="shared" ref="T171:T175" si="56">+ROUND(P171/R171,0)</f>
        <v>5479781</v>
      </c>
      <c r="U171" s="63"/>
      <c r="V171" s="66">
        <f t="shared" ref="V171:V175" si="57">+ROUND(T171/L171*100,2)</f>
        <v>2.78</v>
      </c>
      <c r="W171" s="52"/>
    </row>
    <row r="172" spans="1:23" x14ac:dyDescent="0.25">
      <c r="A172" s="33">
        <v>322</v>
      </c>
      <c r="B172" s="33" t="s">
        <v>76</v>
      </c>
      <c r="C172" s="38"/>
      <c r="D172" s="46">
        <v>49765</v>
      </c>
      <c r="F172" s="47">
        <v>60</v>
      </c>
      <c r="G172" s="33" t="s">
        <v>4</v>
      </c>
      <c r="H172" s="47" t="s">
        <v>314</v>
      </c>
      <c r="J172" s="48">
        <v>-2</v>
      </c>
      <c r="L172" s="36">
        <v>845363775.00999999</v>
      </c>
      <c r="N172" s="36">
        <v>303976050.34104997</v>
      </c>
      <c r="P172" s="63">
        <f t="shared" si="55"/>
        <v>558295000</v>
      </c>
      <c r="Q172" s="85"/>
      <c r="R172" s="66">
        <v>17.11</v>
      </c>
      <c r="S172" s="85"/>
      <c r="T172" s="63">
        <f t="shared" si="56"/>
        <v>32629749</v>
      </c>
      <c r="U172" s="63"/>
      <c r="V172" s="66">
        <f t="shared" si="57"/>
        <v>3.86</v>
      </c>
      <c r="W172" s="52"/>
    </row>
    <row r="173" spans="1:23" x14ac:dyDescent="0.25">
      <c r="A173" s="33">
        <v>323</v>
      </c>
      <c r="B173" s="33" t="s">
        <v>44</v>
      </c>
      <c r="C173" s="38"/>
      <c r="D173" s="46">
        <v>49765</v>
      </c>
      <c r="F173" s="47">
        <v>45</v>
      </c>
      <c r="G173" s="33" t="s">
        <v>4</v>
      </c>
      <c r="H173" s="47" t="s">
        <v>312</v>
      </c>
      <c r="J173" s="48">
        <v>0</v>
      </c>
      <c r="L173" s="36">
        <v>413333703.58999997</v>
      </c>
      <c r="N173" s="36">
        <v>56813276.805300012</v>
      </c>
      <c r="P173" s="63">
        <f t="shared" si="55"/>
        <v>356520427</v>
      </c>
      <c r="Q173" s="85"/>
      <c r="R173" s="66">
        <v>16.48</v>
      </c>
      <c r="S173" s="85"/>
      <c r="T173" s="63">
        <f t="shared" si="56"/>
        <v>21633521</v>
      </c>
      <c r="U173" s="63"/>
      <c r="V173" s="66">
        <f t="shared" si="57"/>
        <v>5.23</v>
      </c>
      <c r="W173" s="52"/>
    </row>
    <row r="174" spans="1:23" x14ac:dyDescent="0.25">
      <c r="A174" s="33">
        <v>324</v>
      </c>
      <c r="B174" s="33" t="s">
        <v>45</v>
      </c>
      <c r="C174" s="38"/>
      <c r="D174" s="46">
        <v>49765</v>
      </c>
      <c r="F174" s="47">
        <v>75</v>
      </c>
      <c r="G174" s="33" t="s">
        <v>4</v>
      </c>
      <c r="H174" s="47" t="s">
        <v>315</v>
      </c>
      <c r="J174" s="48">
        <v>-1</v>
      </c>
      <c r="L174" s="36">
        <v>120786348.08</v>
      </c>
      <c r="N174" s="36">
        <v>50666362.974705003</v>
      </c>
      <c r="P174" s="63">
        <f t="shared" si="55"/>
        <v>71327849</v>
      </c>
      <c r="Q174" s="85"/>
      <c r="R174" s="66">
        <v>17.739999999999998</v>
      </c>
      <c r="S174" s="85"/>
      <c r="T174" s="63">
        <f t="shared" si="56"/>
        <v>4020736</v>
      </c>
      <c r="U174" s="63"/>
      <c r="V174" s="66">
        <f t="shared" si="57"/>
        <v>3.33</v>
      </c>
      <c r="W174" s="52"/>
    </row>
    <row r="175" spans="1:23" x14ac:dyDescent="0.25">
      <c r="A175" s="33">
        <v>325</v>
      </c>
      <c r="B175" s="33" t="s">
        <v>291</v>
      </c>
      <c r="C175" s="38"/>
      <c r="D175" s="46">
        <v>49765</v>
      </c>
      <c r="F175" s="47">
        <v>50</v>
      </c>
      <c r="G175" s="33" t="s">
        <v>4</v>
      </c>
      <c r="H175" s="47" t="s">
        <v>313</v>
      </c>
      <c r="J175" s="48">
        <v>-3</v>
      </c>
      <c r="L175" s="32">
        <v>11438745.220000001</v>
      </c>
      <c r="N175" s="32">
        <v>7097019.395010001</v>
      </c>
      <c r="P175" s="64">
        <f t="shared" si="55"/>
        <v>4684888</v>
      </c>
      <c r="Q175" s="115"/>
      <c r="R175" s="66">
        <v>15.22</v>
      </c>
      <c r="S175" s="115"/>
      <c r="T175" s="64">
        <f t="shared" si="56"/>
        <v>307811</v>
      </c>
      <c r="U175" s="67"/>
      <c r="V175" s="66">
        <f t="shared" si="57"/>
        <v>2.69</v>
      </c>
      <c r="W175" s="52"/>
    </row>
    <row r="176" spans="1:23" s="38" customFormat="1" x14ac:dyDescent="0.25">
      <c r="A176" s="38" t="s">
        <v>6</v>
      </c>
      <c r="B176" s="38" t="s">
        <v>79</v>
      </c>
      <c r="D176" s="46"/>
      <c r="E176" s="33"/>
      <c r="F176" s="47"/>
      <c r="G176" s="33"/>
      <c r="H176" s="47"/>
      <c r="I176" s="33"/>
      <c r="J176" s="48"/>
      <c r="L176" s="39">
        <f>+SUBTOTAL(9,L171:L175)</f>
        <v>1587777438.1899998</v>
      </c>
      <c r="N176" s="39">
        <f>+SUBTOTAL(9,N171:N175)</f>
        <v>520219605.03839242</v>
      </c>
      <c r="P176" s="65">
        <f>+SUBTOTAL(9,P171:P175)</f>
        <v>1087984683</v>
      </c>
      <c r="Q176" s="65"/>
      <c r="R176" s="126">
        <f>+P176/T176</f>
        <v>16.980763972829273</v>
      </c>
      <c r="S176" s="65"/>
      <c r="T176" s="65">
        <f>+SUBTOTAL(9,T171:T175)</f>
        <v>64071598</v>
      </c>
      <c r="U176" s="65"/>
      <c r="V176" s="126">
        <f>+T176/L176*100</f>
        <v>4.0353009470293868</v>
      </c>
      <c r="W176" s="52"/>
    </row>
    <row r="177" spans="1:23" x14ac:dyDescent="0.25">
      <c r="A177" s="33" t="s">
        <v>6</v>
      </c>
      <c r="B177" s="33" t="s">
        <v>6</v>
      </c>
      <c r="C177" s="38"/>
      <c r="D177" s="46"/>
      <c r="F177" s="47"/>
      <c r="H177" s="47"/>
      <c r="J177" s="48"/>
      <c r="R177" s="66"/>
      <c r="V177" s="66"/>
      <c r="W177" s="52"/>
    </row>
    <row r="178" spans="1:23" s="38" customFormat="1" x14ac:dyDescent="0.25">
      <c r="A178" s="38" t="s">
        <v>6</v>
      </c>
      <c r="B178" s="38" t="s">
        <v>80</v>
      </c>
      <c r="D178" s="46"/>
      <c r="E178" s="33"/>
      <c r="F178" s="47"/>
      <c r="G178" s="33"/>
      <c r="H178" s="47"/>
      <c r="I178" s="33"/>
      <c r="J178" s="48"/>
      <c r="P178" s="73"/>
      <c r="Q178" s="73"/>
      <c r="R178" s="66"/>
      <c r="S178" s="73"/>
      <c r="T178" s="73"/>
      <c r="U178" s="73"/>
      <c r="V178" s="66"/>
      <c r="W178" s="52"/>
    </row>
    <row r="179" spans="1:23" x14ac:dyDescent="0.25">
      <c r="A179" s="33">
        <v>321</v>
      </c>
      <c r="B179" s="33" t="s">
        <v>42</v>
      </c>
      <c r="C179" s="38"/>
      <c r="D179" s="46">
        <v>52351</v>
      </c>
      <c r="F179" s="47">
        <v>100</v>
      </c>
      <c r="G179" s="33" t="s">
        <v>4</v>
      </c>
      <c r="H179" s="47" t="s">
        <v>313</v>
      </c>
      <c r="J179" s="48">
        <v>-1</v>
      </c>
      <c r="L179" s="36">
        <v>298911837.25999999</v>
      </c>
      <c r="N179" s="36">
        <v>133449792.72188</v>
      </c>
      <c r="P179" s="63">
        <f t="shared" ref="P179:P183" si="58">+ROUND((100-J179)/100*L179-N179,0)</f>
        <v>168451163</v>
      </c>
      <c r="Q179" s="85"/>
      <c r="R179" s="66">
        <v>24.24</v>
      </c>
      <c r="S179" s="85"/>
      <c r="T179" s="63">
        <f t="shared" ref="T179:T183" si="59">+ROUND(P179/R179,0)</f>
        <v>6949305</v>
      </c>
      <c r="U179" s="63"/>
      <c r="V179" s="66">
        <f t="shared" ref="V179:V183" si="60">+ROUND(T179/L179*100,2)</f>
        <v>2.3199999999999998</v>
      </c>
      <c r="W179" s="52"/>
    </row>
    <row r="180" spans="1:23" x14ac:dyDescent="0.25">
      <c r="A180" s="33">
        <v>322</v>
      </c>
      <c r="B180" s="33" t="s">
        <v>76</v>
      </c>
      <c r="C180" s="38"/>
      <c r="D180" s="46">
        <v>52351</v>
      </c>
      <c r="F180" s="47">
        <v>60</v>
      </c>
      <c r="G180" s="33" t="s">
        <v>4</v>
      </c>
      <c r="H180" s="47" t="s">
        <v>314</v>
      </c>
      <c r="J180" s="48">
        <v>-2</v>
      </c>
      <c r="L180" s="36">
        <v>1057336501.04</v>
      </c>
      <c r="N180" s="36">
        <v>401479216.97777498</v>
      </c>
      <c r="P180" s="63">
        <f t="shared" si="58"/>
        <v>677004014</v>
      </c>
      <c r="Q180" s="85"/>
      <c r="R180" s="66">
        <v>22.86</v>
      </c>
      <c r="S180" s="85"/>
      <c r="T180" s="63">
        <f t="shared" si="59"/>
        <v>29615224</v>
      </c>
      <c r="U180" s="63"/>
      <c r="V180" s="66">
        <f t="shared" si="60"/>
        <v>2.8</v>
      </c>
      <c r="W180" s="52"/>
    </row>
    <row r="181" spans="1:23" x14ac:dyDescent="0.25">
      <c r="A181" s="33">
        <v>323</v>
      </c>
      <c r="B181" s="33" t="s">
        <v>44</v>
      </c>
      <c r="C181" s="38"/>
      <c r="D181" s="46">
        <v>52351</v>
      </c>
      <c r="F181" s="47">
        <v>45</v>
      </c>
      <c r="G181" s="33" t="s">
        <v>4</v>
      </c>
      <c r="H181" s="47" t="s">
        <v>312</v>
      </c>
      <c r="J181" s="48">
        <v>0</v>
      </c>
      <c r="L181" s="36">
        <v>350466490.07999998</v>
      </c>
      <c r="N181" s="36">
        <v>54374394.01382</v>
      </c>
      <c r="P181" s="63">
        <f t="shared" si="58"/>
        <v>296092096</v>
      </c>
      <c r="Q181" s="85"/>
      <c r="R181" s="66">
        <v>21.65</v>
      </c>
      <c r="S181" s="85"/>
      <c r="T181" s="63">
        <f t="shared" si="59"/>
        <v>13676309</v>
      </c>
      <c r="U181" s="63"/>
      <c r="V181" s="66">
        <f t="shared" si="60"/>
        <v>3.9</v>
      </c>
      <c r="W181" s="52"/>
    </row>
    <row r="182" spans="1:23" x14ac:dyDescent="0.25">
      <c r="A182" s="33">
        <v>324</v>
      </c>
      <c r="B182" s="33" t="s">
        <v>45</v>
      </c>
      <c r="C182" s="38"/>
      <c r="D182" s="46">
        <v>52351</v>
      </c>
      <c r="F182" s="47">
        <v>75</v>
      </c>
      <c r="G182" s="33" t="s">
        <v>4</v>
      </c>
      <c r="H182" s="47" t="s">
        <v>315</v>
      </c>
      <c r="J182" s="48">
        <v>-1</v>
      </c>
      <c r="L182" s="36">
        <v>189637024.55000001</v>
      </c>
      <c r="N182" s="36">
        <v>86957686.152674988</v>
      </c>
      <c r="P182" s="63">
        <f t="shared" si="58"/>
        <v>104575709</v>
      </c>
      <c r="Q182" s="85"/>
      <c r="R182" s="66">
        <v>23.78</v>
      </c>
      <c r="S182" s="85"/>
      <c r="T182" s="63">
        <f t="shared" si="59"/>
        <v>4397633</v>
      </c>
      <c r="U182" s="63"/>
      <c r="V182" s="66">
        <f t="shared" si="60"/>
        <v>2.3199999999999998</v>
      </c>
      <c r="W182" s="52"/>
    </row>
    <row r="183" spans="1:23" x14ac:dyDescent="0.25">
      <c r="A183" s="33">
        <v>325</v>
      </c>
      <c r="B183" s="33" t="s">
        <v>291</v>
      </c>
      <c r="C183" s="38"/>
      <c r="D183" s="46">
        <v>52351</v>
      </c>
      <c r="F183" s="47">
        <v>50</v>
      </c>
      <c r="G183" s="33" t="s">
        <v>4</v>
      </c>
      <c r="H183" s="47" t="s">
        <v>313</v>
      </c>
      <c r="J183" s="48">
        <v>-3</v>
      </c>
      <c r="L183" s="32">
        <v>24225433.390000001</v>
      </c>
      <c r="N183" s="36">
        <v>11438959.9648025</v>
      </c>
      <c r="P183" s="64">
        <f t="shared" si="58"/>
        <v>13513236</v>
      </c>
      <c r="Q183" s="115"/>
      <c r="R183" s="66">
        <v>20.11</v>
      </c>
      <c r="S183" s="115"/>
      <c r="T183" s="64">
        <f t="shared" si="59"/>
        <v>671966</v>
      </c>
      <c r="U183" s="67"/>
      <c r="V183" s="66">
        <f t="shared" si="60"/>
        <v>2.77</v>
      </c>
      <c r="W183" s="52"/>
    </row>
    <row r="184" spans="1:23" s="38" customFormat="1" x14ac:dyDescent="0.25">
      <c r="A184" s="38" t="s">
        <v>6</v>
      </c>
      <c r="B184" s="38" t="s">
        <v>81</v>
      </c>
      <c r="D184" s="46"/>
      <c r="E184" s="33"/>
      <c r="F184" s="47"/>
      <c r="G184" s="33"/>
      <c r="H184" s="47"/>
      <c r="I184" s="33"/>
      <c r="J184" s="48"/>
      <c r="L184" s="23">
        <f>+SUBTOTAL(9,L179:L183)</f>
        <v>1920577286.3199999</v>
      </c>
      <c r="N184" s="23">
        <f>+SUBTOTAL(9,N179:N183)</f>
        <v>687700049.83095253</v>
      </c>
      <c r="P184" s="83">
        <f>+SUBTOTAL(9,P179:P183)</f>
        <v>1259636218</v>
      </c>
      <c r="Q184" s="88"/>
      <c r="R184" s="126">
        <f>+P184/T184</f>
        <v>22.773933570620677</v>
      </c>
      <c r="S184" s="88"/>
      <c r="T184" s="83">
        <f>+SUBTOTAL(9,T179:T183)</f>
        <v>55310437</v>
      </c>
      <c r="U184" s="88"/>
      <c r="V184" s="126">
        <f>+T184/L184*100</f>
        <v>2.879886031870126</v>
      </c>
      <c r="W184" s="52"/>
    </row>
    <row r="185" spans="1:23" s="38" customFormat="1" x14ac:dyDescent="0.25">
      <c r="B185" s="38" t="s">
        <v>6</v>
      </c>
      <c r="D185" s="46"/>
      <c r="E185" s="33"/>
      <c r="F185" s="47"/>
      <c r="G185" s="33"/>
      <c r="H185" s="47"/>
      <c r="I185" s="33"/>
      <c r="J185" s="48"/>
      <c r="L185" s="39"/>
      <c r="N185" s="39"/>
      <c r="P185" s="65"/>
      <c r="Q185" s="65"/>
      <c r="R185" s="66"/>
      <c r="S185" s="65"/>
      <c r="T185" s="65"/>
      <c r="U185" s="65"/>
      <c r="V185" s="66"/>
      <c r="W185" s="52"/>
    </row>
    <row r="186" spans="1:23" s="38" customFormat="1" x14ac:dyDescent="0.25">
      <c r="A186" s="41" t="s">
        <v>187</v>
      </c>
      <c r="D186" s="46"/>
      <c r="E186" s="33"/>
      <c r="F186" s="47"/>
      <c r="G186" s="33"/>
      <c r="H186" s="47"/>
      <c r="I186" s="33"/>
      <c r="J186" s="48"/>
      <c r="L186" s="27">
        <f>+SUBTOTAL(9,L163:L185)</f>
        <v>4028573509.3299994</v>
      </c>
      <c r="N186" s="27">
        <f>+SUBTOTAL(9,N163:N185)</f>
        <v>1428349928.3389173</v>
      </c>
      <c r="P186" s="121">
        <f>+SUBTOTAL(9,P163:P185)</f>
        <v>2653457952</v>
      </c>
      <c r="Q186" s="121"/>
      <c r="R186" s="116">
        <f>+P186/T186</f>
        <v>20.063887211809849</v>
      </c>
      <c r="S186" s="121"/>
      <c r="T186" s="121">
        <f>+SUBTOTAL(9,T163:T185)</f>
        <v>132250442</v>
      </c>
      <c r="U186" s="121"/>
      <c r="V186" s="116">
        <f>+T186/L186*100</f>
        <v>3.2828106944980346</v>
      </c>
      <c r="W186" s="52"/>
    </row>
    <row r="187" spans="1:23" s="38" customFormat="1" x14ac:dyDescent="0.25">
      <c r="A187" s="41"/>
      <c r="B187" s="38" t="s">
        <v>6</v>
      </c>
      <c r="D187" s="46"/>
      <c r="E187" s="33"/>
      <c r="F187" s="47"/>
      <c r="G187" s="33"/>
      <c r="H187" s="47"/>
      <c r="I187" s="33"/>
      <c r="J187" s="48"/>
      <c r="L187" s="39"/>
      <c r="N187" s="39"/>
      <c r="P187" s="65"/>
      <c r="Q187" s="65"/>
      <c r="R187" s="66"/>
      <c r="S187" s="65"/>
      <c r="T187" s="65"/>
      <c r="U187" s="65"/>
      <c r="V187" s="66"/>
      <c r="W187" s="52"/>
    </row>
    <row r="188" spans="1:23" s="38" customFormat="1" x14ac:dyDescent="0.25">
      <c r="A188" s="41"/>
      <c r="B188" s="38" t="s">
        <v>6</v>
      </c>
      <c r="D188" s="46"/>
      <c r="E188" s="33"/>
      <c r="F188" s="47"/>
      <c r="G188" s="33"/>
      <c r="H188" s="47"/>
      <c r="I188" s="33"/>
      <c r="J188" s="48"/>
      <c r="L188" s="39"/>
      <c r="N188" s="39"/>
      <c r="P188" s="65"/>
      <c r="Q188" s="65"/>
      <c r="R188" s="66"/>
      <c r="S188" s="65"/>
      <c r="T188" s="65"/>
      <c r="U188" s="65"/>
      <c r="V188" s="66"/>
      <c r="W188" s="52"/>
    </row>
    <row r="189" spans="1:23" s="38" customFormat="1" x14ac:dyDescent="0.25">
      <c r="A189" s="41" t="s">
        <v>188</v>
      </c>
      <c r="D189" s="46"/>
      <c r="E189" s="33"/>
      <c r="F189" s="47"/>
      <c r="G189" s="33"/>
      <c r="H189" s="47"/>
      <c r="I189" s="33"/>
      <c r="J189" s="48"/>
      <c r="L189" s="39"/>
      <c r="N189" s="39"/>
      <c r="P189" s="65"/>
      <c r="Q189" s="65"/>
      <c r="R189" s="66"/>
      <c r="S189" s="65"/>
      <c r="T189" s="65"/>
      <c r="U189" s="65"/>
      <c r="V189" s="66"/>
      <c r="W189" s="52"/>
    </row>
    <row r="190" spans="1:23" x14ac:dyDescent="0.25">
      <c r="A190" s="33" t="s">
        <v>6</v>
      </c>
      <c r="B190" s="33" t="s">
        <v>6</v>
      </c>
      <c r="C190" s="38"/>
      <c r="D190" s="46"/>
      <c r="F190" s="47"/>
      <c r="H190" s="47"/>
      <c r="J190" s="48"/>
      <c r="R190" s="66"/>
      <c r="V190" s="66"/>
      <c r="W190" s="52"/>
    </row>
    <row r="191" spans="1:23" s="38" customFormat="1" x14ac:dyDescent="0.25">
      <c r="A191" s="38" t="s">
        <v>6</v>
      </c>
      <c r="B191" s="38" t="s">
        <v>73</v>
      </c>
      <c r="D191" s="46"/>
      <c r="E191" s="33"/>
      <c r="F191" s="47"/>
      <c r="G191" s="33"/>
      <c r="H191" s="47"/>
      <c r="I191" s="33"/>
      <c r="J191" s="48"/>
      <c r="L191" s="39"/>
      <c r="P191" s="65"/>
      <c r="Q191" s="176"/>
      <c r="R191" s="66"/>
      <c r="S191" s="176"/>
      <c r="T191" s="65"/>
      <c r="U191" s="65"/>
      <c r="V191" s="66"/>
      <c r="W191" s="52"/>
    </row>
    <row r="192" spans="1:23" x14ac:dyDescent="0.25">
      <c r="A192" s="33">
        <v>321</v>
      </c>
      <c r="B192" s="33" t="s">
        <v>42</v>
      </c>
      <c r="C192" s="38"/>
      <c r="D192" s="46">
        <v>48699</v>
      </c>
      <c r="F192" s="47">
        <v>100</v>
      </c>
      <c r="G192" s="33" t="s">
        <v>4</v>
      </c>
      <c r="H192" s="47" t="s">
        <v>313</v>
      </c>
      <c r="J192" s="48">
        <v>-1</v>
      </c>
      <c r="L192" s="36">
        <v>380704673.41000003</v>
      </c>
      <c r="N192" s="36">
        <v>186854083.98628506</v>
      </c>
      <c r="P192" s="63">
        <f t="shared" ref="P192:P196" si="61">+ROUND((100-J192)/100*L192-N192,0)</f>
        <v>197657636</v>
      </c>
      <c r="Q192" s="85"/>
      <c r="R192" s="66">
        <v>15.03</v>
      </c>
      <c r="S192" s="85"/>
      <c r="T192" s="63">
        <f t="shared" ref="T192:T196" si="62">+ROUND(P192/R192,0)</f>
        <v>13150874</v>
      </c>
      <c r="U192" s="63"/>
      <c r="V192" s="66">
        <f t="shared" ref="V192:V196" si="63">+ROUND(T192/L192*100,2)</f>
        <v>3.45</v>
      </c>
      <c r="W192" s="52"/>
    </row>
    <row r="193" spans="1:23" x14ac:dyDescent="0.25">
      <c r="A193" s="33">
        <v>322</v>
      </c>
      <c r="B193" s="33" t="s">
        <v>76</v>
      </c>
      <c r="C193" s="38"/>
      <c r="D193" s="46">
        <v>48699</v>
      </c>
      <c r="F193" s="47">
        <v>60</v>
      </c>
      <c r="G193" s="33" t="s">
        <v>4</v>
      </c>
      <c r="H193" s="47" t="s">
        <v>314</v>
      </c>
      <c r="J193" s="48">
        <v>-2</v>
      </c>
      <c r="L193" s="36">
        <v>144884580.21000001</v>
      </c>
      <c r="N193" s="36">
        <v>25644014.406124998</v>
      </c>
      <c r="P193" s="63">
        <f t="shared" si="61"/>
        <v>122138257</v>
      </c>
      <c r="Q193" s="85"/>
      <c r="R193" s="66">
        <v>14.66</v>
      </c>
      <c r="S193" s="85"/>
      <c r="T193" s="63">
        <f t="shared" si="62"/>
        <v>8331395</v>
      </c>
      <c r="U193" s="63"/>
      <c r="V193" s="66">
        <f t="shared" si="63"/>
        <v>5.75</v>
      </c>
      <c r="W193" s="52"/>
    </row>
    <row r="194" spans="1:23" x14ac:dyDescent="0.25">
      <c r="A194" s="33">
        <v>323</v>
      </c>
      <c r="B194" s="33" t="s">
        <v>44</v>
      </c>
      <c r="C194" s="38"/>
      <c r="D194" s="46">
        <v>48699</v>
      </c>
      <c r="F194" s="47">
        <v>45</v>
      </c>
      <c r="G194" s="33" t="s">
        <v>4</v>
      </c>
      <c r="H194" s="47" t="s">
        <v>312</v>
      </c>
      <c r="J194" s="48">
        <v>0</v>
      </c>
      <c r="L194" s="36">
        <v>22821885.52</v>
      </c>
      <c r="N194" s="36">
        <v>5761406.5085399998</v>
      </c>
      <c r="P194" s="63">
        <f t="shared" si="61"/>
        <v>17060479</v>
      </c>
      <c r="Q194" s="85"/>
      <c r="R194" s="66">
        <v>14.07</v>
      </c>
      <c r="S194" s="85"/>
      <c r="T194" s="63">
        <f t="shared" si="62"/>
        <v>1212543</v>
      </c>
      <c r="U194" s="63"/>
      <c r="V194" s="66">
        <f t="shared" si="63"/>
        <v>5.31</v>
      </c>
      <c r="W194" s="52"/>
    </row>
    <row r="195" spans="1:23" x14ac:dyDescent="0.25">
      <c r="A195" s="33">
        <v>324</v>
      </c>
      <c r="B195" s="33" t="s">
        <v>45</v>
      </c>
      <c r="C195" s="38"/>
      <c r="D195" s="46">
        <v>48699</v>
      </c>
      <c r="F195" s="47">
        <v>75</v>
      </c>
      <c r="G195" s="33" t="s">
        <v>4</v>
      </c>
      <c r="H195" s="47" t="s">
        <v>315</v>
      </c>
      <c r="J195" s="48">
        <v>-1</v>
      </c>
      <c r="L195" s="36">
        <v>56769857.590000004</v>
      </c>
      <c r="N195" s="36">
        <v>34483979.696845002</v>
      </c>
      <c r="P195" s="63">
        <f t="shared" si="61"/>
        <v>22853576</v>
      </c>
      <c r="Q195" s="85"/>
      <c r="R195" s="66">
        <v>15.03</v>
      </c>
      <c r="S195" s="85"/>
      <c r="T195" s="63">
        <f t="shared" si="62"/>
        <v>1520531</v>
      </c>
      <c r="U195" s="63"/>
      <c r="V195" s="66">
        <f t="shared" si="63"/>
        <v>2.68</v>
      </c>
      <c r="W195" s="52"/>
    </row>
    <row r="196" spans="1:23" x14ac:dyDescent="0.25">
      <c r="A196" s="33">
        <v>325</v>
      </c>
      <c r="B196" s="33" t="s">
        <v>291</v>
      </c>
      <c r="C196" s="38"/>
      <c r="D196" s="46">
        <v>48699</v>
      </c>
      <c r="F196" s="47">
        <v>50</v>
      </c>
      <c r="G196" s="33" t="s">
        <v>4</v>
      </c>
      <c r="H196" s="47" t="s">
        <v>313</v>
      </c>
      <c r="J196" s="48">
        <v>-3</v>
      </c>
      <c r="L196" s="32">
        <v>39215641.060000002</v>
      </c>
      <c r="N196" s="32">
        <v>17765783.163147502</v>
      </c>
      <c r="P196" s="64">
        <f t="shared" si="61"/>
        <v>22626327</v>
      </c>
      <c r="Q196" s="115"/>
      <c r="R196" s="66">
        <v>14.44</v>
      </c>
      <c r="S196" s="115"/>
      <c r="T196" s="64">
        <f t="shared" si="62"/>
        <v>1566920</v>
      </c>
      <c r="U196" s="67"/>
      <c r="V196" s="66">
        <f t="shared" si="63"/>
        <v>4</v>
      </c>
      <c r="W196" s="52"/>
    </row>
    <row r="197" spans="1:23" s="38" customFormat="1" x14ac:dyDescent="0.25">
      <c r="A197" s="38" t="s">
        <v>6</v>
      </c>
      <c r="B197" s="38" t="s">
        <v>74</v>
      </c>
      <c r="D197" s="46"/>
      <c r="E197" s="33"/>
      <c r="F197" s="47"/>
      <c r="G197" s="33"/>
      <c r="H197" s="47"/>
      <c r="I197" s="33"/>
      <c r="J197" s="48"/>
      <c r="L197" s="39">
        <f>+SUBTOTAL(9,L192:L196)</f>
        <v>644396637.78999996</v>
      </c>
      <c r="N197" s="39">
        <f>+SUBTOTAL(9,N192:N196)</f>
        <v>270509267.76094258</v>
      </c>
      <c r="P197" s="65">
        <f>+SUBTOTAL(9,P192:P196)</f>
        <v>382336275</v>
      </c>
      <c r="Q197" s="65"/>
      <c r="R197" s="126">
        <f>+P197/T197</f>
        <v>14.82943041113187</v>
      </c>
      <c r="S197" s="65"/>
      <c r="T197" s="65">
        <f>+SUBTOTAL(9,T192:T196)</f>
        <v>25782263</v>
      </c>
      <c r="U197" s="65"/>
      <c r="V197" s="126">
        <f>+T197/L197*100</f>
        <v>4.0009927873649289</v>
      </c>
      <c r="W197" s="52"/>
    </row>
    <row r="198" spans="1:23" x14ac:dyDescent="0.25">
      <c r="A198" s="33" t="s">
        <v>6</v>
      </c>
      <c r="B198" s="33" t="s">
        <v>6</v>
      </c>
      <c r="C198" s="38"/>
      <c r="D198" s="46"/>
      <c r="F198" s="47"/>
      <c r="H198" s="47"/>
      <c r="J198" s="48"/>
      <c r="R198" s="66"/>
      <c r="V198" s="66"/>
      <c r="W198" s="52"/>
    </row>
    <row r="199" spans="1:23" s="38" customFormat="1" x14ac:dyDescent="0.25">
      <c r="A199" s="38" t="s">
        <v>6</v>
      </c>
      <c r="B199" s="38" t="s">
        <v>82</v>
      </c>
      <c r="D199" s="46"/>
      <c r="E199" s="33"/>
      <c r="F199" s="47"/>
      <c r="G199" s="33"/>
      <c r="H199" s="47"/>
      <c r="I199" s="33"/>
      <c r="J199" s="48"/>
      <c r="P199" s="73"/>
      <c r="Q199" s="73"/>
      <c r="R199" s="66"/>
      <c r="S199" s="73"/>
      <c r="T199" s="73"/>
      <c r="U199" s="73"/>
      <c r="V199" s="66"/>
      <c r="W199" s="52"/>
    </row>
    <row r="200" spans="1:23" x14ac:dyDescent="0.25">
      <c r="A200" s="33">
        <v>321</v>
      </c>
      <c r="B200" s="33" t="s">
        <v>42</v>
      </c>
      <c r="C200" s="38"/>
      <c r="D200" s="46">
        <v>48426</v>
      </c>
      <c r="F200" s="47">
        <v>100</v>
      </c>
      <c r="G200" s="33" t="s">
        <v>4</v>
      </c>
      <c r="H200" s="47" t="s">
        <v>313</v>
      </c>
      <c r="J200" s="48">
        <v>-1</v>
      </c>
      <c r="L200" s="36">
        <v>185601316.09999999</v>
      </c>
      <c r="N200" s="36">
        <v>40968914.845690005</v>
      </c>
      <c r="P200" s="63">
        <f t="shared" ref="P200:P204" si="64">+ROUND((100-J200)/100*L200-N200,0)</f>
        <v>146488414</v>
      </c>
      <c r="Q200" s="85"/>
      <c r="R200" s="66">
        <v>14.34</v>
      </c>
      <c r="S200" s="85"/>
      <c r="T200" s="63">
        <f t="shared" ref="T200:T204" si="65">+ROUND(P200/R200,0)</f>
        <v>10215371</v>
      </c>
      <c r="U200" s="63"/>
      <c r="V200" s="66">
        <f t="shared" ref="V200:V204" si="66">+ROUND(T200/L200*100,2)</f>
        <v>5.5</v>
      </c>
      <c r="W200" s="52"/>
    </row>
    <row r="201" spans="1:23" x14ac:dyDescent="0.25">
      <c r="A201" s="33">
        <v>322</v>
      </c>
      <c r="B201" s="33" t="s">
        <v>76</v>
      </c>
      <c r="C201" s="38"/>
      <c r="D201" s="46">
        <v>48426</v>
      </c>
      <c r="F201" s="47">
        <v>60</v>
      </c>
      <c r="G201" s="33" t="s">
        <v>4</v>
      </c>
      <c r="H201" s="47" t="s">
        <v>314</v>
      </c>
      <c r="J201" s="48">
        <v>-2</v>
      </c>
      <c r="L201" s="36">
        <v>595235354.19000006</v>
      </c>
      <c r="N201" s="36">
        <v>176726668.33532494</v>
      </c>
      <c r="P201" s="63">
        <f t="shared" si="64"/>
        <v>430413393</v>
      </c>
      <c r="Q201" s="85"/>
      <c r="R201" s="66">
        <v>13.91</v>
      </c>
      <c r="S201" s="85"/>
      <c r="T201" s="63">
        <f t="shared" si="65"/>
        <v>30942731</v>
      </c>
      <c r="U201" s="63"/>
      <c r="V201" s="66">
        <f t="shared" si="66"/>
        <v>5.2</v>
      </c>
      <c r="W201" s="52"/>
    </row>
    <row r="202" spans="1:23" x14ac:dyDescent="0.25">
      <c r="A202" s="33">
        <v>323</v>
      </c>
      <c r="B202" s="33" t="s">
        <v>44</v>
      </c>
      <c r="C202" s="38"/>
      <c r="D202" s="46">
        <v>48426</v>
      </c>
      <c r="F202" s="47">
        <v>45</v>
      </c>
      <c r="G202" s="33" t="s">
        <v>4</v>
      </c>
      <c r="H202" s="47" t="s">
        <v>312</v>
      </c>
      <c r="J202" s="48">
        <v>0</v>
      </c>
      <c r="L202" s="36">
        <v>758820503.48000002</v>
      </c>
      <c r="N202" s="36">
        <v>99120406.050170019</v>
      </c>
      <c r="P202" s="63">
        <f t="shared" si="64"/>
        <v>659700097</v>
      </c>
      <c r="Q202" s="85"/>
      <c r="R202" s="66">
        <v>13.53</v>
      </c>
      <c r="S202" s="85"/>
      <c r="T202" s="63">
        <f t="shared" si="65"/>
        <v>48758322</v>
      </c>
      <c r="U202" s="63"/>
      <c r="V202" s="66">
        <f t="shared" si="66"/>
        <v>6.43</v>
      </c>
      <c r="W202" s="52"/>
    </row>
    <row r="203" spans="1:23" x14ac:dyDescent="0.25">
      <c r="A203" s="33">
        <v>324</v>
      </c>
      <c r="B203" s="33" t="s">
        <v>45</v>
      </c>
      <c r="C203" s="38"/>
      <c r="D203" s="46">
        <v>48426</v>
      </c>
      <c r="F203" s="47">
        <v>75</v>
      </c>
      <c r="G203" s="33" t="s">
        <v>4</v>
      </c>
      <c r="H203" s="47" t="s">
        <v>315</v>
      </c>
      <c r="J203" s="48">
        <v>-1</v>
      </c>
      <c r="L203" s="36">
        <v>153810947.63</v>
      </c>
      <c r="N203" s="36">
        <v>73799056.878002495</v>
      </c>
      <c r="P203" s="63">
        <f t="shared" si="64"/>
        <v>81550000</v>
      </c>
      <c r="Q203" s="85"/>
      <c r="R203" s="66">
        <v>14.32</v>
      </c>
      <c r="S203" s="85"/>
      <c r="T203" s="63">
        <f t="shared" si="65"/>
        <v>5694832</v>
      </c>
      <c r="U203" s="63"/>
      <c r="V203" s="66">
        <f t="shared" si="66"/>
        <v>3.7</v>
      </c>
      <c r="W203" s="52"/>
    </row>
    <row r="204" spans="1:23" x14ac:dyDescent="0.25">
      <c r="A204" s="33">
        <v>325</v>
      </c>
      <c r="B204" s="33" t="s">
        <v>291</v>
      </c>
      <c r="C204" s="38"/>
      <c r="D204" s="46">
        <v>48426</v>
      </c>
      <c r="F204" s="47">
        <v>50</v>
      </c>
      <c r="G204" s="33" t="s">
        <v>4</v>
      </c>
      <c r="H204" s="47" t="s">
        <v>313</v>
      </c>
      <c r="J204" s="48">
        <v>-3</v>
      </c>
      <c r="L204" s="32">
        <v>16088187.859999999</v>
      </c>
      <c r="N204" s="32">
        <v>890396.52080999978</v>
      </c>
      <c r="P204" s="64">
        <f t="shared" si="64"/>
        <v>15680437</v>
      </c>
      <c r="Q204" s="115"/>
      <c r="R204" s="66">
        <v>13.93</v>
      </c>
      <c r="S204" s="115"/>
      <c r="T204" s="64">
        <f t="shared" si="65"/>
        <v>1125660</v>
      </c>
      <c r="U204" s="67"/>
      <c r="V204" s="66">
        <f t="shared" si="66"/>
        <v>7</v>
      </c>
      <c r="W204" s="52"/>
    </row>
    <row r="205" spans="1:23" s="38" customFormat="1" x14ac:dyDescent="0.25">
      <c r="A205" s="38" t="s">
        <v>6</v>
      </c>
      <c r="B205" s="38" t="s">
        <v>83</v>
      </c>
      <c r="D205" s="46"/>
      <c r="E205" s="33"/>
      <c r="F205" s="47"/>
      <c r="G205" s="33"/>
      <c r="H205" s="47"/>
      <c r="I205" s="33"/>
      <c r="J205" s="48"/>
      <c r="L205" s="39">
        <f>+SUBTOTAL(9,L200:L204)</f>
        <v>1709556309.26</v>
      </c>
      <c r="N205" s="39">
        <f>+SUBTOTAL(9,N200:N204)</f>
        <v>391505442.62999749</v>
      </c>
      <c r="P205" s="65">
        <f>+SUBTOTAL(9,P200:P204)</f>
        <v>1333832341</v>
      </c>
      <c r="Q205" s="65"/>
      <c r="R205" s="126">
        <f>+P205/T205</f>
        <v>13.788245440861481</v>
      </c>
      <c r="S205" s="65"/>
      <c r="T205" s="65">
        <f>+SUBTOTAL(9,T200:T204)</f>
        <v>96736916</v>
      </c>
      <c r="U205" s="65"/>
      <c r="V205" s="126">
        <f>+T205/L205*100</f>
        <v>5.6585978172239102</v>
      </c>
      <c r="W205" s="52"/>
    </row>
    <row r="206" spans="1:23" x14ac:dyDescent="0.25">
      <c r="A206" s="33" t="s">
        <v>6</v>
      </c>
      <c r="B206" s="33" t="s">
        <v>6</v>
      </c>
      <c r="C206" s="38"/>
      <c r="D206" s="46"/>
      <c r="F206" s="47"/>
      <c r="H206" s="47"/>
      <c r="J206" s="48"/>
      <c r="R206" s="66"/>
      <c r="V206" s="66"/>
      <c r="W206" s="52"/>
    </row>
    <row r="207" spans="1:23" s="38" customFormat="1" x14ac:dyDescent="0.25">
      <c r="A207" s="38" t="s">
        <v>6</v>
      </c>
      <c r="B207" s="38" t="s">
        <v>84</v>
      </c>
      <c r="D207" s="46"/>
      <c r="E207" s="33"/>
      <c r="F207" s="47"/>
      <c r="G207" s="33"/>
      <c r="H207" s="47"/>
      <c r="I207" s="33"/>
      <c r="J207" s="48"/>
      <c r="P207" s="73"/>
      <c r="Q207" s="73"/>
      <c r="R207" s="66"/>
      <c r="S207" s="73"/>
      <c r="T207" s="73"/>
      <c r="U207" s="73"/>
      <c r="V207" s="66"/>
      <c r="W207" s="52"/>
    </row>
    <row r="208" spans="1:23" x14ac:dyDescent="0.25">
      <c r="A208" s="33">
        <v>321</v>
      </c>
      <c r="B208" s="33" t="s">
        <v>42</v>
      </c>
      <c r="C208" s="38"/>
      <c r="D208" s="46">
        <v>48699</v>
      </c>
      <c r="F208" s="47">
        <v>100</v>
      </c>
      <c r="G208" s="33" t="s">
        <v>4</v>
      </c>
      <c r="H208" s="47" t="s">
        <v>313</v>
      </c>
      <c r="J208" s="48">
        <v>-1</v>
      </c>
      <c r="L208" s="36">
        <v>129681129.70999999</v>
      </c>
      <c r="N208" s="36">
        <v>50771974.778832503</v>
      </c>
      <c r="P208" s="63">
        <f t="shared" ref="P208:P212" si="67">+ROUND((100-J208)/100*L208-N208,0)</f>
        <v>80205966</v>
      </c>
      <c r="Q208" s="85"/>
      <c r="R208" s="66">
        <v>15.04</v>
      </c>
      <c r="S208" s="85"/>
      <c r="T208" s="63">
        <f t="shared" ref="T208:T212" si="68">+ROUND(P208/R208,0)</f>
        <v>5332843</v>
      </c>
      <c r="U208" s="63"/>
      <c r="V208" s="66">
        <f t="shared" ref="V208:V212" si="69">+ROUND(T208/L208*100,2)</f>
        <v>4.1100000000000003</v>
      </c>
      <c r="W208" s="52"/>
    </row>
    <row r="209" spans="1:25" x14ac:dyDescent="0.25">
      <c r="A209" s="33">
        <v>322</v>
      </c>
      <c r="B209" s="33" t="s">
        <v>76</v>
      </c>
      <c r="C209" s="38"/>
      <c r="D209" s="46">
        <v>48699</v>
      </c>
      <c r="F209" s="47">
        <v>60</v>
      </c>
      <c r="G209" s="33" t="s">
        <v>4</v>
      </c>
      <c r="H209" s="47" t="s">
        <v>314</v>
      </c>
      <c r="J209" s="48">
        <v>-2</v>
      </c>
      <c r="L209" s="36">
        <v>518893110.5</v>
      </c>
      <c r="N209" s="36">
        <v>190785223.53052503</v>
      </c>
      <c r="P209" s="63">
        <f t="shared" si="67"/>
        <v>338485749</v>
      </c>
      <c r="Q209" s="85"/>
      <c r="R209" s="66">
        <v>14.58</v>
      </c>
      <c r="S209" s="85"/>
      <c r="T209" s="63">
        <f t="shared" si="68"/>
        <v>23215758</v>
      </c>
      <c r="U209" s="63"/>
      <c r="V209" s="66">
        <f t="shared" si="69"/>
        <v>4.47</v>
      </c>
      <c r="W209" s="52"/>
    </row>
    <row r="210" spans="1:25" x14ac:dyDescent="0.25">
      <c r="A210" s="33">
        <v>323</v>
      </c>
      <c r="B210" s="33" t="s">
        <v>44</v>
      </c>
      <c r="C210" s="38"/>
      <c r="D210" s="46">
        <v>48699</v>
      </c>
      <c r="F210" s="47">
        <v>45</v>
      </c>
      <c r="G210" s="33" t="s">
        <v>4</v>
      </c>
      <c r="H210" s="47" t="s">
        <v>312</v>
      </c>
      <c r="J210" s="48">
        <v>0</v>
      </c>
      <c r="L210" s="36">
        <v>601429270.39999998</v>
      </c>
      <c r="N210" s="36">
        <v>92161742.462490007</v>
      </c>
      <c r="P210" s="63">
        <f t="shared" si="67"/>
        <v>509267528</v>
      </c>
      <c r="Q210" s="85"/>
      <c r="R210" s="66">
        <v>14.16</v>
      </c>
      <c r="S210" s="85"/>
      <c r="T210" s="63">
        <f t="shared" si="68"/>
        <v>35965221</v>
      </c>
      <c r="U210" s="63"/>
      <c r="V210" s="66">
        <f t="shared" si="69"/>
        <v>5.98</v>
      </c>
      <c r="W210" s="52"/>
    </row>
    <row r="211" spans="1:25" x14ac:dyDescent="0.25">
      <c r="A211" s="33">
        <v>324</v>
      </c>
      <c r="B211" s="33" t="s">
        <v>45</v>
      </c>
      <c r="C211" s="38"/>
      <c r="D211" s="46">
        <v>48699</v>
      </c>
      <c r="F211" s="47">
        <v>75</v>
      </c>
      <c r="G211" s="33" t="s">
        <v>4</v>
      </c>
      <c r="H211" s="47" t="s">
        <v>315</v>
      </c>
      <c r="J211" s="48">
        <v>-1</v>
      </c>
      <c r="L211" s="36">
        <v>177722654.02000001</v>
      </c>
      <c r="N211" s="36">
        <v>105343398.330065</v>
      </c>
      <c r="P211" s="63">
        <f t="shared" si="67"/>
        <v>74156482</v>
      </c>
      <c r="Q211" s="85"/>
      <c r="R211" s="66">
        <v>14.98</v>
      </c>
      <c r="S211" s="85"/>
      <c r="T211" s="63">
        <f t="shared" si="68"/>
        <v>4950366</v>
      </c>
      <c r="U211" s="63"/>
      <c r="V211" s="66">
        <f t="shared" si="69"/>
        <v>2.79</v>
      </c>
      <c r="W211" s="52"/>
    </row>
    <row r="212" spans="1:25" x14ac:dyDescent="0.25">
      <c r="A212" s="33">
        <v>325</v>
      </c>
      <c r="B212" s="33" t="s">
        <v>291</v>
      </c>
      <c r="C212" s="38"/>
      <c r="D212" s="46">
        <v>48699</v>
      </c>
      <c r="F212" s="47">
        <v>50</v>
      </c>
      <c r="G212" s="33" t="s">
        <v>4</v>
      </c>
      <c r="H212" s="47" t="s">
        <v>313</v>
      </c>
      <c r="J212" s="48">
        <v>-3</v>
      </c>
      <c r="L212" s="32">
        <v>12121306.1</v>
      </c>
      <c r="N212" s="36">
        <v>279921.07154499996</v>
      </c>
      <c r="P212" s="64">
        <f t="shared" si="67"/>
        <v>12205024</v>
      </c>
      <c r="Q212" s="115"/>
      <c r="R212" s="66">
        <v>14.57</v>
      </c>
      <c r="S212" s="115"/>
      <c r="T212" s="64">
        <f t="shared" si="68"/>
        <v>837682</v>
      </c>
      <c r="U212" s="67"/>
      <c r="V212" s="66">
        <f t="shared" si="69"/>
        <v>6.91</v>
      </c>
      <c r="W212" s="52"/>
    </row>
    <row r="213" spans="1:25" s="38" customFormat="1" x14ac:dyDescent="0.25">
      <c r="A213" s="38" t="s">
        <v>6</v>
      </c>
      <c r="B213" s="38" t="s">
        <v>85</v>
      </c>
      <c r="D213" s="46"/>
      <c r="E213" s="33"/>
      <c r="F213" s="47"/>
      <c r="G213" s="33"/>
      <c r="H213" s="47"/>
      <c r="I213" s="33"/>
      <c r="J213" s="48"/>
      <c r="L213" s="23">
        <f>+SUBTOTAL(9,L208:L212)</f>
        <v>1439847470.73</v>
      </c>
      <c r="N213" s="23">
        <f>+SUBTOTAL(9,N208:N212)</f>
        <v>439342260.17345756</v>
      </c>
      <c r="P213" s="83">
        <f>+SUBTOTAL(9,P208:P212)</f>
        <v>1014320749</v>
      </c>
      <c r="Q213" s="88"/>
      <c r="R213" s="126">
        <f>+P213/T213</f>
        <v>14.428076365536223</v>
      </c>
      <c r="S213" s="88"/>
      <c r="T213" s="83">
        <f>+SUBTOTAL(9,T208:T212)</f>
        <v>70301870</v>
      </c>
      <c r="U213" s="88"/>
      <c r="V213" s="126">
        <f>+T213/L213*100</f>
        <v>4.8825914848020036</v>
      </c>
      <c r="W213" s="52"/>
    </row>
    <row r="214" spans="1:25" s="38" customFormat="1" x14ac:dyDescent="0.25">
      <c r="B214" s="38" t="s">
        <v>6</v>
      </c>
      <c r="D214" s="46"/>
      <c r="E214" s="33"/>
      <c r="F214" s="47"/>
      <c r="G214" s="33"/>
      <c r="H214" s="47"/>
      <c r="I214" s="33"/>
      <c r="J214" s="48"/>
      <c r="L214" s="24"/>
      <c r="N214" s="24"/>
      <c r="P214" s="88"/>
      <c r="Q214" s="88"/>
      <c r="R214" s="66"/>
      <c r="S214" s="88"/>
      <c r="T214" s="88"/>
      <c r="U214" s="88"/>
      <c r="V214" s="66"/>
      <c r="W214" s="52"/>
    </row>
    <row r="215" spans="1:25" x14ac:dyDescent="0.25">
      <c r="A215" s="41" t="s">
        <v>189</v>
      </c>
      <c r="C215" s="38"/>
      <c r="D215" s="46"/>
      <c r="F215" s="47"/>
      <c r="H215" s="47"/>
      <c r="J215" s="48"/>
      <c r="L215" s="28">
        <f>+SUBTOTAL(9,L191:L214)</f>
        <v>3793800417.7800002</v>
      </c>
      <c r="N215" s="28">
        <f>+SUBTOTAL(9,N191:N214)</f>
        <v>1101356970.5643973</v>
      </c>
      <c r="P215" s="175">
        <f>+SUBTOTAL(9,P191:P214)</f>
        <v>2730489365</v>
      </c>
      <c r="Q215" s="87"/>
      <c r="R215" s="116">
        <f>+P215/T215</f>
        <v>14.160743234002425</v>
      </c>
      <c r="S215" s="87"/>
      <c r="T215" s="175">
        <f>+SUBTOTAL(9,T191:T214)</f>
        <v>192821049</v>
      </c>
      <c r="U215" s="87"/>
      <c r="V215" s="116">
        <f>+T215/L215*100</f>
        <v>5.0825301219412102</v>
      </c>
      <c r="W215" s="52"/>
    </row>
    <row r="216" spans="1:25" x14ac:dyDescent="0.25">
      <c r="B216" s="33" t="s">
        <v>6</v>
      </c>
      <c r="C216" s="38"/>
      <c r="D216" s="46"/>
      <c r="F216" s="47"/>
      <c r="H216" s="47"/>
      <c r="J216" s="48"/>
      <c r="R216" s="66"/>
      <c r="V216" s="66"/>
      <c r="W216" s="52"/>
    </row>
    <row r="217" spans="1:25" s="35" customFormat="1" ht="13.8" thickBot="1" x14ac:dyDescent="0.3">
      <c r="A217" s="35" t="s">
        <v>3</v>
      </c>
      <c r="C217" s="38"/>
      <c r="D217" s="46"/>
      <c r="E217" s="33"/>
      <c r="F217" s="47"/>
      <c r="G217" s="33"/>
      <c r="H217" s="47"/>
      <c r="I217" s="33"/>
      <c r="J217" s="48"/>
      <c r="L217" s="15">
        <f>+SUBTOTAL(9,L163:L216)</f>
        <v>7822373927.1100016</v>
      </c>
      <c r="N217" s="15">
        <f>+SUBTOTAL(9,N163:N216)</f>
        <v>2529706898.9033146</v>
      </c>
      <c r="P217" s="90">
        <f>+SUBTOTAL(9,P163:P216)</f>
        <v>5383947317</v>
      </c>
      <c r="Q217" s="84"/>
      <c r="R217" s="116">
        <f>+P217/T217</f>
        <v>16.562348486597983</v>
      </c>
      <c r="S217" s="84"/>
      <c r="T217" s="90">
        <f>+SUBTOTAL(9,T163:T216)</f>
        <v>325071491</v>
      </c>
      <c r="U217" s="84"/>
      <c r="V217" s="116">
        <f>+T217/L217*100</f>
        <v>4.1556628975942935</v>
      </c>
      <c r="W217" s="52"/>
      <c r="Y217" s="45"/>
    </row>
    <row r="218" spans="1:25" ht="13.8" thickTop="1" x14ac:dyDescent="0.25">
      <c r="B218" s="33" t="s">
        <v>6</v>
      </c>
      <c r="C218" s="38"/>
      <c r="D218" s="46"/>
      <c r="F218" s="47"/>
      <c r="H218" s="47"/>
      <c r="J218" s="48"/>
      <c r="R218" s="66"/>
      <c r="V218" s="66"/>
      <c r="W218" s="52"/>
      <c r="Y218" s="29"/>
    </row>
    <row r="219" spans="1:25" x14ac:dyDescent="0.25">
      <c r="B219" s="33" t="s">
        <v>6</v>
      </c>
      <c r="C219" s="38"/>
      <c r="D219" s="46"/>
      <c r="F219" s="47"/>
      <c r="H219" s="47"/>
      <c r="J219" s="48"/>
      <c r="R219" s="66"/>
      <c r="V219" s="66"/>
      <c r="W219" s="52"/>
      <c r="Y219" s="37"/>
    </row>
    <row r="220" spans="1:25" x14ac:dyDescent="0.25">
      <c r="A220" s="35" t="s">
        <v>7</v>
      </c>
      <c r="C220" s="38"/>
      <c r="D220" s="46"/>
      <c r="F220" s="47"/>
      <c r="H220" s="47"/>
      <c r="J220" s="48"/>
      <c r="R220" s="66"/>
      <c r="V220" s="66"/>
      <c r="W220" s="52"/>
    </row>
    <row r="221" spans="1:25" x14ac:dyDescent="0.25">
      <c r="B221" s="33" t="s">
        <v>6</v>
      </c>
      <c r="C221" s="38"/>
      <c r="D221" s="46"/>
      <c r="F221" s="47"/>
      <c r="H221" s="47"/>
      <c r="J221" s="48"/>
      <c r="L221" s="38"/>
      <c r="M221" s="38"/>
      <c r="N221" s="38"/>
      <c r="O221" s="38"/>
      <c r="P221" s="73"/>
      <c r="Q221" s="73"/>
      <c r="R221" s="66"/>
      <c r="S221" s="73"/>
      <c r="T221" s="73"/>
      <c r="U221" s="73"/>
      <c r="V221" s="66"/>
      <c r="W221" s="52"/>
      <c r="Y221" s="29"/>
    </row>
    <row r="222" spans="1:25" x14ac:dyDescent="0.25">
      <c r="A222" s="41" t="s">
        <v>190</v>
      </c>
      <c r="C222" s="38"/>
      <c r="D222" s="46"/>
      <c r="F222" s="47"/>
      <c r="H222" s="47"/>
      <c r="J222" s="48"/>
      <c r="L222" s="38"/>
      <c r="M222" s="38"/>
      <c r="N222" s="38"/>
      <c r="O222" s="38"/>
      <c r="P222" s="73"/>
      <c r="Q222" s="73"/>
      <c r="R222" s="66"/>
      <c r="S222" s="73"/>
      <c r="T222" s="73"/>
      <c r="U222" s="73"/>
      <c r="V222" s="66"/>
      <c r="W222" s="52"/>
      <c r="Y222" s="37"/>
    </row>
    <row r="223" spans="1:25" x14ac:dyDescent="0.25">
      <c r="B223" s="33" t="s">
        <v>6</v>
      </c>
      <c r="C223" s="38"/>
      <c r="D223" s="46"/>
      <c r="F223" s="47"/>
      <c r="H223" s="47"/>
      <c r="J223" s="48"/>
      <c r="L223" s="38"/>
      <c r="M223" s="38"/>
      <c r="N223" s="38"/>
      <c r="O223" s="38"/>
      <c r="P223" s="73"/>
      <c r="Q223" s="73"/>
      <c r="R223" s="66"/>
      <c r="S223" s="73"/>
      <c r="T223" s="73"/>
      <c r="U223" s="73"/>
      <c r="V223" s="66"/>
      <c r="W223" s="52"/>
    </row>
    <row r="224" spans="1:25" s="38" customFormat="1" x14ac:dyDescent="0.25">
      <c r="B224" s="38" t="s">
        <v>86</v>
      </c>
      <c r="D224" s="46"/>
      <c r="E224" s="33"/>
      <c r="F224" s="47"/>
      <c r="G224" s="33"/>
      <c r="H224" s="47"/>
      <c r="I224" s="33"/>
      <c r="J224" s="48"/>
      <c r="L224" s="36"/>
      <c r="M224" s="33"/>
      <c r="N224" s="33"/>
      <c r="O224" s="33"/>
      <c r="P224" s="63"/>
      <c r="Q224" s="117"/>
      <c r="R224" s="66"/>
      <c r="S224" s="117"/>
      <c r="T224" s="63"/>
      <c r="U224" s="63"/>
      <c r="V224" s="66"/>
      <c r="W224" s="52"/>
    </row>
    <row r="225" spans="1:23" x14ac:dyDescent="0.25">
      <c r="A225" s="33">
        <v>341</v>
      </c>
      <c r="B225" s="33" t="s">
        <v>42</v>
      </c>
      <c r="C225" s="38"/>
      <c r="D225" s="46">
        <v>48760</v>
      </c>
      <c r="F225" s="47">
        <v>80</v>
      </c>
      <c r="G225" s="33" t="s">
        <v>4</v>
      </c>
      <c r="H225" s="47" t="s">
        <v>310</v>
      </c>
      <c r="J225" s="48">
        <v>-2</v>
      </c>
      <c r="L225" s="36">
        <v>87455288.390000001</v>
      </c>
      <c r="N225" s="36">
        <v>58653734.337399997</v>
      </c>
      <c r="P225" s="63">
        <f t="shared" ref="P225:P228" si="70">+ROUND((100-J225)/100*L225-N225,0)</f>
        <v>30550660</v>
      </c>
      <c r="Q225" s="85"/>
      <c r="R225" s="66">
        <v>15.14</v>
      </c>
      <c r="S225" s="85"/>
      <c r="T225" s="63">
        <f t="shared" ref="T225:T228" si="71">+ROUND(P225/R225,0)</f>
        <v>2017877</v>
      </c>
      <c r="U225" s="63"/>
      <c r="V225" s="66">
        <f t="shared" ref="V225:V228" si="72">+ROUND(T225/L225*100,2)</f>
        <v>2.31</v>
      </c>
      <c r="W225" s="52"/>
    </row>
    <row r="226" spans="1:23" x14ac:dyDescent="0.25">
      <c r="A226" s="33">
        <v>342</v>
      </c>
      <c r="B226" s="33" t="s">
        <v>87</v>
      </c>
      <c r="C226" s="38"/>
      <c r="D226" s="46">
        <v>48760</v>
      </c>
      <c r="F226" s="47">
        <v>50</v>
      </c>
      <c r="G226" s="33" t="s">
        <v>4</v>
      </c>
      <c r="H226" s="47" t="s">
        <v>313</v>
      </c>
      <c r="J226" s="48">
        <v>-3</v>
      </c>
      <c r="L226" s="36">
        <v>11879794.880000001</v>
      </c>
      <c r="N226" s="36">
        <v>6764061.0843774993</v>
      </c>
      <c r="P226" s="63">
        <f t="shared" si="70"/>
        <v>5472128</v>
      </c>
      <c r="Q226" s="85"/>
      <c r="R226" s="66">
        <v>14.45</v>
      </c>
      <c r="S226" s="85"/>
      <c r="T226" s="63">
        <f t="shared" si="71"/>
        <v>378694</v>
      </c>
      <c r="U226" s="63"/>
      <c r="V226" s="66">
        <f t="shared" si="72"/>
        <v>3.19</v>
      </c>
      <c r="W226" s="52"/>
    </row>
    <row r="227" spans="1:23" x14ac:dyDescent="0.25">
      <c r="A227" s="33">
        <v>343</v>
      </c>
      <c r="B227" s="33" t="s">
        <v>88</v>
      </c>
      <c r="C227" s="38"/>
      <c r="D227" s="46">
        <v>48760</v>
      </c>
      <c r="F227" s="47">
        <v>50</v>
      </c>
      <c r="G227" s="33" t="s">
        <v>4</v>
      </c>
      <c r="H227" s="47" t="s">
        <v>314</v>
      </c>
      <c r="J227" s="48">
        <v>-3</v>
      </c>
      <c r="L227" s="36">
        <v>29161925.579999998</v>
      </c>
      <c r="N227" s="36">
        <v>7732617.8999475874</v>
      </c>
      <c r="P227" s="63">
        <f t="shared" si="70"/>
        <v>22304165</v>
      </c>
      <c r="Q227" s="85"/>
      <c r="R227" s="66">
        <v>14.72</v>
      </c>
      <c r="S227" s="85"/>
      <c r="T227" s="63">
        <f t="shared" si="71"/>
        <v>1515229</v>
      </c>
      <c r="U227" s="63"/>
      <c r="V227" s="66">
        <f t="shared" si="72"/>
        <v>5.2</v>
      </c>
      <c r="W227" s="52"/>
    </row>
    <row r="228" spans="1:23" x14ac:dyDescent="0.25">
      <c r="A228" s="33">
        <v>343.2</v>
      </c>
      <c r="B228" s="33" t="s">
        <v>290</v>
      </c>
      <c r="C228" s="38"/>
      <c r="D228" s="46">
        <v>48760</v>
      </c>
      <c r="F228" s="47">
        <v>9</v>
      </c>
      <c r="G228" s="33" t="s">
        <v>4</v>
      </c>
      <c r="H228" s="47" t="s">
        <v>316</v>
      </c>
      <c r="J228" s="48">
        <v>35</v>
      </c>
      <c r="L228" s="36">
        <v>37564239.130000003</v>
      </c>
      <c r="N228" s="36">
        <v>8857045.4351524133</v>
      </c>
      <c r="P228" s="63">
        <f t="shared" si="70"/>
        <v>15559710</v>
      </c>
      <c r="Q228" s="85"/>
      <c r="R228" s="66">
        <v>6.67</v>
      </c>
      <c r="S228" s="85"/>
      <c r="T228" s="63">
        <f t="shared" si="71"/>
        <v>2332790</v>
      </c>
      <c r="U228" s="63"/>
      <c r="V228" s="66">
        <f t="shared" si="72"/>
        <v>6.21</v>
      </c>
      <c r="W228" s="52"/>
    </row>
    <row r="229" spans="1:23" x14ac:dyDescent="0.25">
      <c r="A229" s="33">
        <v>344</v>
      </c>
      <c r="B229" s="33" t="s">
        <v>89</v>
      </c>
      <c r="C229" s="38"/>
      <c r="D229" s="46">
        <v>48760</v>
      </c>
      <c r="F229" s="47">
        <v>60</v>
      </c>
      <c r="G229" s="33" t="s">
        <v>4</v>
      </c>
      <c r="H229" s="47" t="s">
        <v>310</v>
      </c>
      <c r="J229" s="48">
        <v>-3</v>
      </c>
      <c r="L229" s="36">
        <v>702077.8</v>
      </c>
      <c r="N229" s="36">
        <v>422319.08929500007</v>
      </c>
      <c r="P229" s="63">
        <f t="shared" ref="P229:P231" si="73">+ROUND((100-J229)/100*L229-N229,0)</f>
        <v>300821</v>
      </c>
      <c r="Q229" s="85"/>
      <c r="R229" s="66">
        <v>14.97</v>
      </c>
      <c r="S229" s="85"/>
      <c r="T229" s="63">
        <f t="shared" ref="T229:T231" si="74">+ROUND(P229/R229,0)</f>
        <v>20095</v>
      </c>
      <c r="U229" s="63"/>
      <c r="V229" s="66">
        <f t="shared" ref="V229:V231" si="75">+ROUND(T229/L229*100,2)</f>
        <v>2.86</v>
      </c>
      <c r="W229" s="52"/>
    </row>
    <row r="230" spans="1:23" x14ac:dyDescent="0.25">
      <c r="A230" s="33">
        <v>345</v>
      </c>
      <c r="B230" s="33" t="s">
        <v>45</v>
      </c>
      <c r="C230" s="38"/>
      <c r="D230" s="46">
        <v>48760</v>
      </c>
      <c r="F230" s="47">
        <v>50</v>
      </c>
      <c r="G230" s="33" t="s">
        <v>4</v>
      </c>
      <c r="H230" s="47" t="s">
        <v>315</v>
      </c>
      <c r="J230" s="48">
        <v>-2</v>
      </c>
      <c r="L230" s="36">
        <v>12506640.1</v>
      </c>
      <c r="N230" s="36">
        <v>9717935.8327950016</v>
      </c>
      <c r="P230" s="63">
        <f t="shared" si="73"/>
        <v>3038837</v>
      </c>
      <c r="Q230" s="85"/>
      <c r="R230" s="66">
        <v>14.42</v>
      </c>
      <c r="S230" s="85"/>
      <c r="T230" s="63">
        <f t="shared" si="74"/>
        <v>210738</v>
      </c>
      <c r="U230" s="63"/>
      <c r="V230" s="66">
        <f t="shared" si="75"/>
        <v>1.69</v>
      </c>
      <c r="W230" s="52"/>
    </row>
    <row r="231" spans="1:23" s="38" customFormat="1" x14ac:dyDescent="0.25">
      <c r="A231" s="33">
        <v>346</v>
      </c>
      <c r="B231" s="33" t="s">
        <v>291</v>
      </c>
      <c r="D231" s="46">
        <v>48760</v>
      </c>
      <c r="E231" s="33"/>
      <c r="F231" s="47">
        <v>50</v>
      </c>
      <c r="G231" s="33" t="s">
        <v>4</v>
      </c>
      <c r="H231" s="47" t="s">
        <v>317</v>
      </c>
      <c r="I231" s="33"/>
      <c r="J231" s="48">
        <v>-2</v>
      </c>
      <c r="L231" s="32">
        <v>1273680.52</v>
      </c>
      <c r="M231" s="33"/>
      <c r="N231" s="32">
        <v>642012.12972749991</v>
      </c>
      <c r="O231" s="33"/>
      <c r="P231" s="64">
        <f t="shared" si="73"/>
        <v>657142</v>
      </c>
      <c r="Q231" s="115"/>
      <c r="R231" s="66">
        <v>14.52</v>
      </c>
      <c r="S231" s="115"/>
      <c r="T231" s="64">
        <f t="shared" si="74"/>
        <v>45258</v>
      </c>
      <c r="U231" s="67"/>
      <c r="V231" s="66">
        <f t="shared" si="75"/>
        <v>3.55</v>
      </c>
      <c r="W231" s="52"/>
    </row>
    <row r="232" spans="1:23" x14ac:dyDescent="0.25">
      <c r="A232" s="33" t="s">
        <v>6</v>
      </c>
      <c r="B232" s="38" t="s">
        <v>91</v>
      </c>
      <c r="C232" s="38"/>
      <c r="D232" s="46"/>
      <c r="F232" s="47"/>
      <c r="H232" s="47"/>
      <c r="J232" s="48"/>
      <c r="L232" s="39">
        <f>+SUBTOTAL(9,L225:L231)</f>
        <v>180543646.40000001</v>
      </c>
      <c r="M232" s="38"/>
      <c r="N232" s="39">
        <f>+SUBTOTAL(9,N225:N231)</f>
        <v>92789725.808695003</v>
      </c>
      <c r="O232" s="38"/>
      <c r="P232" s="65">
        <f>+SUBTOTAL(9,P225:P231)</f>
        <v>77883463</v>
      </c>
      <c r="Q232" s="65"/>
      <c r="R232" s="126">
        <f>+P232/T232</f>
        <v>11.944068878695338</v>
      </c>
      <c r="S232" s="65"/>
      <c r="T232" s="65">
        <f>+SUBTOTAL(9,T225:T231)</f>
        <v>6520681</v>
      </c>
      <c r="U232" s="65"/>
      <c r="V232" s="126">
        <f>+T232/L232*100</f>
        <v>3.6116923137539994</v>
      </c>
      <c r="W232" s="52"/>
    </row>
    <row r="233" spans="1:23" s="38" customFormat="1" x14ac:dyDescent="0.25">
      <c r="A233" s="38" t="s">
        <v>6</v>
      </c>
      <c r="B233" s="38" t="s">
        <v>6</v>
      </c>
      <c r="D233" s="46"/>
      <c r="E233" s="33"/>
      <c r="F233" s="47"/>
      <c r="G233" s="33"/>
      <c r="H233" s="47"/>
      <c r="I233" s="33"/>
      <c r="J233" s="48"/>
      <c r="L233" s="33"/>
      <c r="M233" s="33"/>
      <c r="N233" s="33"/>
      <c r="O233" s="33"/>
      <c r="P233" s="58"/>
      <c r="Q233" s="58"/>
      <c r="R233" s="66"/>
      <c r="S233" s="58"/>
      <c r="T233" s="58"/>
      <c r="U233" s="58"/>
      <c r="V233" s="66"/>
      <c r="W233" s="52"/>
    </row>
    <row r="234" spans="1:23" x14ac:dyDescent="0.25">
      <c r="A234" s="38" t="s">
        <v>6</v>
      </c>
      <c r="B234" s="38" t="s">
        <v>92</v>
      </c>
      <c r="C234" s="38"/>
      <c r="D234" s="46"/>
      <c r="F234" s="47"/>
      <c r="H234" s="47"/>
      <c r="J234" s="48"/>
      <c r="L234" s="36"/>
      <c r="P234" s="63"/>
      <c r="Q234" s="117"/>
      <c r="R234" s="66"/>
      <c r="S234" s="117"/>
      <c r="T234" s="63"/>
      <c r="U234" s="63"/>
      <c r="V234" s="66"/>
      <c r="W234" s="52"/>
    </row>
    <row r="235" spans="1:23" x14ac:dyDescent="0.25">
      <c r="A235" s="33">
        <v>341</v>
      </c>
      <c r="B235" s="33" t="s">
        <v>42</v>
      </c>
      <c r="C235" s="38"/>
      <c r="D235" s="46">
        <v>48760</v>
      </c>
      <c r="F235" s="47">
        <v>80</v>
      </c>
      <c r="G235" s="33" t="s">
        <v>4</v>
      </c>
      <c r="H235" s="47" t="s">
        <v>310</v>
      </c>
      <c r="J235" s="48">
        <v>-2</v>
      </c>
      <c r="L235" s="36">
        <v>5252476.74</v>
      </c>
      <c r="N235" s="36">
        <v>3609976.57999375</v>
      </c>
      <c r="P235" s="63">
        <f t="shared" ref="P235:P238" si="76">+ROUND((100-J235)/100*L235-N235,0)</f>
        <v>1747550</v>
      </c>
      <c r="Q235" s="85"/>
      <c r="R235" s="66">
        <v>15.13</v>
      </c>
      <c r="S235" s="85"/>
      <c r="T235" s="63">
        <f t="shared" ref="T235:T238" si="77">+ROUND(P235/R235,0)</f>
        <v>115502</v>
      </c>
      <c r="U235" s="63"/>
      <c r="V235" s="66">
        <f t="shared" ref="V235:V238" si="78">+ROUND(T235/L235*100,2)</f>
        <v>2.2000000000000002</v>
      </c>
      <c r="W235" s="52"/>
    </row>
    <row r="236" spans="1:23" x14ac:dyDescent="0.25">
      <c r="A236" s="33">
        <v>342</v>
      </c>
      <c r="B236" s="33" t="s">
        <v>87</v>
      </c>
      <c r="C236" s="38"/>
      <c r="D236" s="46">
        <v>48760</v>
      </c>
      <c r="F236" s="47">
        <v>50</v>
      </c>
      <c r="G236" s="33" t="s">
        <v>4</v>
      </c>
      <c r="H236" s="47" t="s">
        <v>313</v>
      </c>
      <c r="J236" s="48">
        <v>-3</v>
      </c>
      <c r="L236" s="36">
        <v>695047.38</v>
      </c>
      <c r="N236" s="36">
        <v>531831.33391749999</v>
      </c>
      <c r="P236" s="63">
        <f t="shared" si="76"/>
        <v>184067</v>
      </c>
      <c r="Q236" s="85"/>
      <c r="R236" s="66">
        <v>14.37</v>
      </c>
      <c r="S236" s="85"/>
      <c r="T236" s="63">
        <f t="shared" si="77"/>
        <v>12809</v>
      </c>
      <c r="U236" s="63"/>
      <c r="V236" s="66">
        <f t="shared" si="78"/>
        <v>1.84</v>
      </c>
      <c r="W236" s="52"/>
    </row>
    <row r="237" spans="1:23" x14ac:dyDescent="0.25">
      <c r="A237" s="33">
        <v>343</v>
      </c>
      <c r="B237" s="33" t="s">
        <v>88</v>
      </c>
      <c r="C237" s="38"/>
      <c r="D237" s="46">
        <v>48760</v>
      </c>
      <c r="F237" s="47">
        <v>50</v>
      </c>
      <c r="G237" s="33" t="s">
        <v>4</v>
      </c>
      <c r="H237" s="47" t="s">
        <v>314</v>
      </c>
      <c r="J237" s="48">
        <v>-3</v>
      </c>
      <c r="L237" s="36">
        <v>130963584.06</v>
      </c>
      <c r="N237" s="36">
        <v>56698997.684554584</v>
      </c>
      <c r="P237" s="63">
        <f t="shared" si="76"/>
        <v>78193494</v>
      </c>
      <c r="Q237" s="85"/>
      <c r="R237" s="66">
        <v>14.36</v>
      </c>
      <c r="S237" s="85"/>
      <c r="T237" s="63">
        <f t="shared" si="77"/>
        <v>5445229</v>
      </c>
      <c r="U237" s="63"/>
      <c r="V237" s="66">
        <f t="shared" si="78"/>
        <v>4.16</v>
      </c>
      <c r="W237" s="52"/>
    </row>
    <row r="238" spans="1:23" x14ac:dyDescent="0.25">
      <c r="A238" s="33">
        <v>343.2</v>
      </c>
      <c r="B238" s="33" t="s">
        <v>290</v>
      </c>
      <c r="C238" s="38"/>
      <c r="D238" s="46">
        <v>48760</v>
      </c>
      <c r="F238" s="47">
        <v>9</v>
      </c>
      <c r="G238" s="33" t="s">
        <v>4</v>
      </c>
      <c r="H238" s="47" t="s">
        <v>316</v>
      </c>
      <c r="J238" s="48">
        <v>35</v>
      </c>
      <c r="L238" s="36">
        <v>64498883.460000001</v>
      </c>
      <c r="N238" s="36">
        <v>10698974.941431008</v>
      </c>
      <c r="P238" s="63">
        <f t="shared" si="76"/>
        <v>31225299</v>
      </c>
      <c r="Q238" s="85"/>
      <c r="R238" s="66">
        <v>6.41</v>
      </c>
      <c r="S238" s="85"/>
      <c r="T238" s="63">
        <f t="shared" si="77"/>
        <v>4871341</v>
      </c>
      <c r="U238" s="63"/>
      <c r="V238" s="66">
        <f t="shared" si="78"/>
        <v>7.55</v>
      </c>
      <c r="W238" s="52"/>
    </row>
    <row r="239" spans="1:23" x14ac:dyDescent="0.25">
      <c r="A239" s="33">
        <v>344</v>
      </c>
      <c r="B239" s="33" t="s">
        <v>89</v>
      </c>
      <c r="C239" s="38"/>
      <c r="D239" s="46">
        <v>48760</v>
      </c>
      <c r="F239" s="47">
        <v>60</v>
      </c>
      <c r="G239" s="33" t="s">
        <v>4</v>
      </c>
      <c r="H239" s="47" t="s">
        <v>310</v>
      </c>
      <c r="J239" s="48">
        <v>-3</v>
      </c>
      <c r="L239" s="36">
        <v>29715224.530000001</v>
      </c>
      <c r="N239" s="36">
        <v>21249929.871830001</v>
      </c>
      <c r="P239" s="63">
        <f t="shared" ref="P239:P241" si="79">+ROUND((100-J239)/100*L239-N239,0)</f>
        <v>9356751</v>
      </c>
      <c r="Q239" s="85"/>
      <c r="R239" s="66">
        <v>14.8</v>
      </c>
      <c r="S239" s="85"/>
      <c r="T239" s="63">
        <f t="shared" ref="T239:T241" si="80">+ROUND(P239/R239,0)</f>
        <v>632213</v>
      </c>
      <c r="U239" s="63"/>
      <c r="V239" s="66">
        <f t="shared" ref="V239:V241" si="81">+ROUND(T239/L239*100,2)</f>
        <v>2.13</v>
      </c>
      <c r="W239" s="52"/>
    </row>
    <row r="240" spans="1:23" s="38" customFormat="1" x14ac:dyDescent="0.25">
      <c r="A240" s="33">
        <v>345</v>
      </c>
      <c r="B240" s="33" t="s">
        <v>45</v>
      </c>
      <c r="D240" s="46">
        <v>48760</v>
      </c>
      <c r="E240" s="33"/>
      <c r="F240" s="47">
        <v>50</v>
      </c>
      <c r="G240" s="33" t="s">
        <v>4</v>
      </c>
      <c r="H240" s="47" t="s">
        <v>315</v>
      </c>
      <c r="I240" s="33"/>
      <c r="J240" s="48">
        <v>-2</v>
      </c>
      <c r="L240" s="36">
        <v>30758543.48</v>
      </c>
      <c r="M240" s="33"/>
      <c r="N240" s="36">
        <v>20012938.554825004</v>
      </c>
      <c r="O240" s="33"/>
      <c r="P240" s="63">
        <f t="shared" si="79"/>
        <v>11360776</v>
      </c>
      <c r="Q240" s="85"/>
      <c r="R240" s="66">
        <v>14.57</v>
      </c>
      <c r="S240" s="85"/>
      <c r="T240" s="63">
        <f t="shared" si="80"/>
        <v>779738</v>
      </c>
      <c r="U240" s="63"/>
      <c r="V240" s="66">
        <f t="shared" si="81"/>
        <v>2.54</v>
      </c>
      <c r="W240" s="52"/>
    </row>
    <row r="241" spans="1:23" x14ac:dyDescent="0.25">
      <c r="A241" s="33">
        <v>346</v>
      </c>
      <c r="B241" s="33" t="s">
        <v>291</v>
      </c>
      <c r="C241" s="38"/>
      <c r="D241" s="46">
        <v>48760</v>
      </c>
      <c r="F241" s="47">
        <v>50</v>
      </c>
      <c r="G241" s="33" t="s">
        <v>4</v>
      </c>
      <c r="H241" s="47" t="s">
        <v>317</v>
      </c>
      <c r="J241" s="48">
        <v>-2</v>
      </c>
      <c r="L241" s="32">
        <v>2681785.2799999998</v>
      </c>
      <c r="N241" s="32">
        <v>1971609.4779800002</v>
      </c>
      <c r="P241" s="64">
        <f t="shared" si="79"/>
        <v>763812</v>
      </c>
      <c r="Q241" s="115"/>
      <c r="R241" s="66">
        <v>14.11</v>
      </c>
      <c r="S241" s="115"/>
      <c r="T241" s="64">
        <f t="shared" si="80"/>
        <v>54133</v>
      </c>
      <c r="U241" s="67"/>
      <c r="V241" s="66">
        <f t="shared" si="81"/>
        <v>2.02</v>
      </c>
      <c r="W241" s="52"/>
    </row>
    <row r="242" spans="1:23" s="38" customFormat="1" x14ac:dyDescent="0.25">
      <c r="A242" s="33" t="s">
        <v>6</v>
      </c>
      <c r="B242" s="38" t="s">
        <v>93</v>
      </c>
      <c r="D242" s="46"/>
      <c r="E242" s="33"/>
      <c r="F242" s="47"/>
      <c r="G242" s="33"/>
      <c r="H242" s="47"/>
      <c r="I242" s="33"/>
      <c r="J242" s="48"/>
      <c r="L242" s="39">
        <f>+SUBTOTAL(9,L235:L241)</f>
        <v>264565544.93000001</v>
      </c>
      <c r="N242" s="39">
        <f>+SUBTOTAL(9,N235:N241)</f>
        <v>114774258.44453186</v>
      </c>
      <c r="P242" s="65">
        <f>+SUBTOTAL(9,P235:P241)</f>
        <v>132831749</v>
      </c>
      <c r="Q242" s="65"/>
      <c r="R242" s="126">
        <f>+P242/T242</f>
        <v>11.152056025687255</v>
      </c>
      <c r="S242" s="65"/>
      <c r="T242" s="65">
        <f>+SUBTOTAL(9,T235:T241)</f>
        <v>11910965</v>
      </c>
      <c r="U242" s="65"/>
      <c r="V242" s="126">
        <f>+T242/L242*100</f>
        <v>4.5020847303270193</v>
      </c>
      <c r="W242" s="52"/>
    </row>
    <row r="243" spans="1:23" x14ac:dyDescent="0.25">
      <c r="A243" s="33" t="s">
        <v>6</v>
      </c>
      <c r="B243" s="33" t="s">
        <v>6</v>
      </c>
      <c r="C243" s="38"/>
      <c r="D243" s="46"/>
      <c r="F243" s="47"/>
      <c r="H243" s="47"/>
      <c r="J243" s="48"/>
      <c r="R243" s="66"/>
      <c r="V243" s="66"/>
      <c r="W243" s="52"/>
    </row>
    <row r="244" spans="1:23" x14ac:dyDescent="0.25">
      <c r="A244" s="38" t="s">
        <v>6</v>
      </c>
      <c r="B244" s="38" t="s">
        <v>94</v>
      </c>
      <c r="C244" s="38"/>
      <c r="D244" s="46"/>
      <c r="F244" s="47"/>
      <c r="H244" s="47"/>
      <c r="J244" s="48"/>
      <c r="L244" s="36"/>
      <c r="P244" s="63"/>
      <c r="Q244" s="117"/>
      <c r="R244" s="66"/>
      <c r="S244" s="117"/>
      <c r="T244" s="63"/>
      <c r="U244" s="63"/>
      <c r="V244" s="66"/>
      <c r="W244" s="52"/>
    </row>
    <row r="245" spans="1:23" x14ac:dyDescent="0.25">
      <c r="A245" s="33">
        <v>341</v>
      </c>
      <c r="B245" s="33" t="s">
        <v>42</v>
      </c>
      <c r="C245" s="38"/>
      <c r="D245" s="46">
        <v>48760</v>
      </c>
      <c r="F245" s="47">
        <v>80</v>
      </c>
      <c r="G245" s="33" t="s">
        <v>4</v>
      </c>
      <c r="H245" s="47" t="s">
        <v>310</v>
      </c>
      <c r="J245" s="48">
        <v>-2</v>
      </c>
      <c r="L245" s="36">
        <v>3304987.8</v>
      </c>
      <c r="N245" s="36">
        <v>2032622.1496874995</v>
      </c>
      <c r="P245" s="63">
        <f t="shared" ref="P245:P248" si="82">+ROUND((100-J245)/100*L245-N245,0)</f>
        <v>1338465</v>
      </c>
      <c r="Q245" s="85"/>
      <c r="R245" s="66">
        <v>15.16</v>
      </c>
      <c r="S245" s="85"/>
      <c r="T245" s="63">
        <f t="shared" ref="T245:T248" si="83">+ROUND(P245/R245,0)</f>
        <v>88289</v>
      </c>
      <c r="U245" s="63"/>
      <c r="V245" s="66">
        <f t="shared" ref="V245:V248" si="84">+ROUND(T245/L245*100,2)</f>
        <v>2.67</v>
      </c>
      <c r="W245" s="52"/>
    </row>
    <row r="246" spans="1:23" x14ac:dyDescent="0.25">
      <c r="A246" s="33">
        <v>342</v>
      </c>
      <c r="B246" s="33" t="s">
        <v>87</v>
      </c>
      <c r="C246" s="38"/>
      <c r="D246" s="46">
        <v>48760</v>
      </c>
      <c r="F246" s="47">
        <v>50</v>
      </c>
      <c r="G246" s="33" t="s">
        <v>4</v>
      </c>
      <c r="H246" s="47" t="s">
        <v>313</v>
      </c>
      <c r="J246" s="48">
        <v>-3</v>
      </c>
      <c r="L246" s="36">
        <v>766036.02</v>
      </c>
      <c r="N246" s="36">
        <v>526297.66347749997</v>
      </c>
      <c r="P246" s="63">
        <f t="shared" si="82"/>
        <v>262719</v>
      </c>
      <c r="Q246" s="85"/>
      <c r="R246" s="66">
        <v>14.52</v>
      </c>
      <c r="S246" s="85"/>
      <c r="T246" s="63">
        <f t="shared" si="83"/>
        <v>18094</v>
      </c>
      <c r="U246" s="63"/>
      <c r="V246" s="66">
        <f t="shared" si="84"/>
        <v>2.36</v>
      </c>
      <c r="W246" s="52"/>
    </row>
    <row r="247" spans="1:23" x14ac:dyDescent="0.25">
      <c r="A247" s="33">
        <v>343</v>
      </c>
      <c r="B247" s="33" t="s">
        <v>88</v>
      </c>
      <c r="C247" s="38"/>
      <c r="D247" s="46">
        <v>48760</v>
      </c>
      <c r="F247" s="47">
        <v>50</v>
      </c>
      <c r="G247" s="33" t="s">
        <v>4</v>
      </c>
      <c r="H247" s="47" t="s">
        <v>314</v>
      </c>
      <c r="J247" s="48">
        <v>-3</v>
      </c>
      <c r="L247" s="36">
        <v>130296358.81</v>
      </c>
      <c r="N247" s="36">
        <v>36892591.604303971</v>
      </c>
      <c r="P247" s="63">
        <f t="shared" si="82"/>
        <v>97312658</v>
      </c>
      <c r="Q247" s="85"/>
      <c r="R247" s="66">
        <v>14.37</v>
      </c>
      <c r="S247" s="85"/>
      <c r="T247" s="63">
        <f t="shared" si="83"/>
        <v>6771932</v>
      </c>
      <c r="U247" s="63"/>
      <c r="V247" s="66">
        <f t="shared" si="84"/>
        <v>5.2</v>
      </c>
      <c r="W247" s="52"/>
    </row>
    <row r="248" spans="1:23" x14ac:dyDescent="0.25">
      <c r="A248" s="33">
        <v>343.2</v>
      </c>
      <c r="B248" s="33" t="s">
        <v>290</v>
      </c>
      <c r="C248" s="38"/>
      <c r="D248" s="46">
        <v>48760</v>
      </c>
      <c r="F248" s="47">
        <v>9</v>
      </c>
      <c r="G248" s="33" t="s">
        <v>4</v>
      </c>
      <c r="H248" s="47" t="s">
        <v>316</v>
      </c>
      <c r="J248" s="48">
        <v>35</v>
      </c>
      <c r="L248" s="36">
        <v>24422477.670000002</v>
      </c>
      <c r="N248" s="36">
        <v>2046911.8718494119</v>
      </c>
      <c r="P248" s="63">
        <f t="shared" si="82"/>
        <v>13827699</v>
      </c>
      <c r="Q248" s="85"/>
      <c r="R248" s="66">
        <v>6.92</v>
      </c>
      <c r="S248" s="85"/>
      <c r="T248" s="63">
        <f t="shared" si="83"/>
        <v>1998222</v>
      </c>
      <c r="U248" s="63"/>
      <c r="V248" s="66">
        <f t="shared" si="84"/>
        <v>8.18</v>
      </c>
      <c r="W248" s="52"/>
    </row>
    <row r="249" spans="1:23" s="38" customFormat="1" x14ac:dyDescent="0.25">
      <c r="A249" s="33">
        <v>344</v>
      </c>
      <c r="B249" s="33" t="s">
        <v>89</v>
      </c>
      <c r="D249" s="46">
        <v>48760</v>
      </c>
      <c r="E249" s="33"/>
      <c r="F249" s="47">
        <v>60</v>
      </c>
      <c r="G249" s="33" t="s">
        <v>4</v>
      </c>
      <c r="H249" s="47" t="s">
        <v>310</v>
      </c>
      <c r="I249" s="33"/>
      <c r="J249" s="48">
        <v>-3</v>
      </c>
      <c r="L249" s="36">
        <v>32777730.66</v>
      </c>
      <c r="M249" s="33"/>
      <c r="N249" s="36">
        <v>23372189.698137499</v>
      </c>
      <c r="O249" s="33"/>
      <c r="P249" s="63">
        <f t="shared" ref="P249:P251" si="85">+ROUND((100-J249)/100*L249-N249,0)</f>
        <v>10388873</v>
      </c>
      <c r="Q249" s="85"/>
      <c r="R249" s="66">
        <v>14.86</v>
      </c>
      <c r="S249" s="85"/>
      <c r="T249" s="63">
        <f t="shared" ref="T249:T251" si="86">+ROUND(P249/R249,0)</f>
        <v>699117</v>
      </c>
      <c r="U249" s="63"/>
      <c r="V249" s="66">
        <f t="shared" ref="V249:V251" si="87">+ROUND(T249/L249*100,2)</f>
        <v>2.13</v>
      </c>
      <c r="W249" s="52"/>
    </row>
    <row r="250" spans="1:23" x14ac:dyDescent="0.25">
      <c r="A250" s="33">
        <v>345</v>
      </c>
      <c r="B250" s="33" t="s">
        <v>45</v>
      </c>
      <c r="C250" s="38"/>
      <c r="D250" s="46">
        <v>48760</v>
      </c>
      <c r="F250" s="47">
        <v>50</v>
      </c>
      <c r="G250" s="33" t="s">
        <v>4</v>
      </c>
      <c r="H250" s="47" t="s">
        <v>315</v>
      </c>
      <c r="J250" s="48">
        <v>-2</v>
      </c>
      <c r="L250" s="36">
        <v>25710169.039999999</v>
      </c>
      <c r="N250" s="36">
        <v>16111822.174325</v>
      </c>
      <c r="P250" s="63">
        <f t="shared" si="85"/>
        <v>10112550</v>
      </c>
      <c r="Q250" s="85"/>
      <c r="R250" s="66">
        <v>14.64</v>
      </c>
      <c r="S250" s="85"/>
      <c r="T250" s="63">
        <f t="shared" si="86"/>
        <v>690748</v>
      </c>
      <c r="U250" s="63"/>
      <c r="V250" s="66">
        <f t="shared" si="87"/>
        <v>2.69</v>
      </c>
      <c r="W250" s="52"/>
    </row>
    <row r="251" spans="1:23" s="38" customFormat="1" x14ac:dyDescent="0.25">
      <c r="A251" s="33">
        <v>346</v>
      </c>
      <c r="B251" s="33" t="s">
        <v>291</v>
      </c>
      <c r="D251" s="46">
        <v>48760</v>
      </c>
      <c r="E251" s="33"/>
      <c r="F251" s="47">
        <v>50</v>
      </c>
      <c r="G251" s="33" t="s">
        <v>4</v>
      </c>
      <c r="H251" s="47" t="s">
        <v>317</v>
      </c>
      <c r="I251" s="33"/>
      <c r="J251" s="48">
        <v>-2</v>
      </c>
      <c r="L251" s="32">
        <v>1868249.99</v>
      </c>
      <c r="M251" s="33"/>
      <c r="N251" s="32">
        <v>1335398.9189250001</v>
      </c>
      <c r="O251" s="33"/>
      <c r="P251" s="64">
        <f t="shared" si="85"/>
        <v>570216</v>
      </c>
      <c r="Q251" s="115"/>
      <c r="R251" s="66">
        <v>14.12</v>
      </c>
      <c r="S251" s="115"/>
      <c r="T251" s="64">
        <f t="shared" si="86"/>
        <v>40384</v>
      </c>
      <c r="U251" s="67"/>
      <c r="V251" s="66">
        <f t="shared" si="87"/>
        <v>2.16</v>
      </c>
      <c r="W251" s="52"/>
    </row>
    <row r="252" spans="1:23" x14ac:dyDescent="0.25">
      <c r="A252" s="33" t="s">
        <v>6</v>
      </c>
      <c r="B252" s="38" t="s">
        <v>95</v>
      </c>
      <c r="C252" s="38"/>
      <c r="D252" s="46"/>
      <c r="F252" s="47"/>
      <c r="H252" s="47"/>
      <c r="J252" s="48"/>
      <c r="L252" s="23">
        <f>+SUBTOTAL(9,L245:L251)</f>
        <v>219146009.99000001</v>
      </c>
      <c r="M252" s="38"/>
      <c r="N252" s="23">
        <f>+SUBTOTAL(9,N245:N251)</f>
        <v>82317834.080705881</v>
      </c>
      <c r="O252" s="38"/>
      <c r="P252" s="83">
        <f>+SUBTOTAL(9,P245:P251)</f>
        <v>133813180</v>
      </c>
      <c r="Q252" s="88"/>
      <c r="R252" s="126">
        <f>+P252/T252</f>
        <v>12.983017208274237</v>
      </c>
      <c r="S252" s="88"/>
      <c r="T252" s="83">
        <f>+SUBTOTAL(9,T245:T251)</f>
        <v>10306786</v>
      </c>
      <c r="U252" s="88"/>
      <c r="V252" s="126">
        <f>+T252/L252*100</f>
        <v>4.7031593230788529</v>
      </c>
      <c r="W252" s="52"/>
    </row>
    <row r="253" spans="1:23" x14ac:dyDescent="0.25">
      <c r="B253" s="38" t="s">
        <v>6</v>
      </c>
      <c r="C253" s="38"/>
      <c r="D253" s="46"/>
      <c r="F253" s="47"/>
      <c r="H253" s="47"/>
      <c r="J253" s="48"/>
      <c r="L253" s="24"/>
      <c r="M253" s="38"/>
      <c r="N253" s="24"/>
      <c r="O253" s="38"/>
      <c r="P253" s="88"/>
      <c r="Q253" s="88"/>
      <c r="R253" s="126"/>
      <c r="S253" s="88"/>
      <c r="T253" s="88"/>
      <c r="U253" s="88"/>
      <c r="V253" s="126"/>
      <c r="W253" s="52"/>
    </row>
    <row r="254" spans="1:23" x14ac:dyDescent="0.25">
      <c r="A254" s="41" t="s">
        <v>191</v>
      </c>
      <c r="B254" s="38"/>
      <c r="C254" s="38"/>
      <c r="D254" s="46"/>
      <c r="F254" s="47"/>
      <c r="H254" s="47"/>
      <c r="J254" s="48"/>
      <c r="L254" s="27">
        <f>+SUBTOTAL(9,L224:L253)</f>
        <v>664255201.31999993</v>
      </c>
      <c r="M254" s="38"/>
      <c r="N254" s="27">
        <f>+SUBTOTAL(9,N224:N253)</f>
        <v>289881818.33393276</v>
      </c>
      <c r="O254" s="38"/>
      <c r="P254" s="121">
        <f>+SUBTOTAL(9,P224:P253)</f>
        <v>344528392</v>
      </c>
      <c r="Q254" s="121"/>
      <c r="R254" s="116">
        <f>+P254/T254</f>
        <v>11.988419966684335</v>
      </c>
      <c r="S254" s="121"/>
      <c r="T254" s="121">
        <f>+SUBTOTAL(9,T224:T253)</f>
        <v>28738432</v>
      </c>
      <c r="U254" s="121"/>
      <c r="V254" s="116">
        <f>+T254/L254*100</f>
        <v>4.3264142972296398</v>
      </c>
      <c r="W254" s="52"/>
    </row>
    <row r="255" spans="1:23" x14ac:dyDescent="0.25">
      <c r="A255" s="41"/>
      <c r="B255" s="38" t="s">
        <v>6</v>
      </c>
      <c r="C255" s="38"/>
      <c r="D255" s="46"/>
      <c r="F255" s="47"/>
      <c r="H255" s="47"/>
      <c r="J255" s="48"/>
      <c r="L255" s="39"/>
      <c r="M255" s="38"/>
      <c r="N255" s="39"/>
      <c r="O255" s="38"/>
      <c r="P255" s="65"/>
      <c r="Q255" s="65"/>
      <c r="R255" s="66"/>
      <c r="S255" s="65"/>
      <c r="T255" s="65"/>
      <c r="U255" s="65"/>
      <c r="V255" s="66"/>
      <c r="W255" s="52"/>
    </row>
    <row r="256" spans="1:23" x14ac:dyDescent="0.25">
      <c r="A256" s="41"/>
      <c r="B256" s="38" t="s">
        <v>6</v>
      </c>
      <c r="C256" s="38"/>
      <c r="D256" s="46"/>
      <c r="F256" s="47"/>
      <c r="H256" s="47"/>
      <c r="J256" s="48"/>
      <c r="L256" s="39"/>
      <c r="M256" s="38"/>
      <c r="N256" s="39"/>
      <c r="O256" s="38"/>
      <c r="P256" s="65"/>
      <c r="Q256" s="65"/>
      <c r="R256" s="66"/>
      <c r="S256" s="65"/>
      <c r="T256" s="65"/>
      <c r="U256" s="65"/>
      <c r="V256" s="66"/>
      <c r="W256" s="52"/>
    </row>
    <row r="257" spans="1:23" x14ac:dyDescent="0.25">
      <c r="A257" s="41" t="s">
        <v>192</v>
      </c>
      <c r="B257" s="38"/>
      <c r="C257" s="38"/>
      <c r="D257" s="46"/>
      <c r="F257" s="47"/>
      <c r="H257" s="47"/>
      <c r="J257" s="48"/>
      <c r="L257" s="39"/>
      <c r="M257" s="38"/>
      <c r="N257" s="39"/>
      <c r="O257" s="38"/>
      <c r="P257" s="65"/>
      <c r="Q257" s="65"/>
      <c r="R257" s="66"/>
      <c r="S257" s="65"/>
      <c r="T257" s="65"/>
      <c r="U257" s="65"/>
      <c r="V257" s="66"/>
      <c r="W257" s="52"/>
    </row>
    <row r="258" spans="1:23" x14ac:dyDescent="0.25">
      <c r="A258" s="33" t="s">
        <v>6</v>
      </c>
      <c r="B258" s="33" t="s">
        <v>6</v>
      </c>
      <c r="C258" s="38"/>
      <c r="D258" s="46"/>
      <c r="F258" s="47"/>
      <c r="H258" s="47"/>
      <c r="J258" s="48"/>
      <c r="R258" s="66"/>
      <c r="V258" s="66"/>
      <c r="W258" s="52"/>
    </row>
    <row r="259" spans="1:23" x14ac:dyDescent="0.25">
      <c r="A259" s="38" t="s">
        <v>6</v>
      </c>
      <c r="B259" s="38" t="s">
        <v>96</v>
      </c>
      <c r="C259" s="38"/>
      <c r="D259" s="46"/>
      <c r="F259" s="47"/>
      <c r="H259" s="47"/>
      <c r="J259" s="48"/>
      <c r="L259" s="36"/>
      <c r="P259" s="63"/>
      <c r="Q259" s="117"/>
      <c r="R259" s="66"/>
      <c r="S259" s="117"/>
      <c r="T259" s="63"/>
      <c r="U259" s="63"/>
      <c r="V259" s="66"/>
      <c r="W259" s="52"/>
    </row>
    <row r="260" spans="1:23" x14ac:dyDescent="0.25">
      <c r="A260" s="33">
        <v>341</v>
      </c>
      <c r="B260" s="33" t="s">
        <v>42</v>
      </c>
      <c r="C260" s="38"/>
      <c r="D260" s="46">
        <v>52412</v>
      </c>
      <c r="F260" s="47">
        <v>80</v>
      </c>
      <c r="G260" s="33" t="s">
        <v>4</v>
      </c>
      <c r="H260" s="47" t="s">
        <v>310</v>
      </c>
      <c r="J260" s="48">
        <v>-2</v>
      </c>
      <c r="L260" s="36">
        <v>9369834.6799999997</v>
      </c>
      <c r="N260" s="36">
        <v>2084624.7474000002</v>
      </c>
      <c r="P260" s="63">
        <f t="shared" ref="P260:P263" si="88">+ROUND((100-J260)/100*L260-N260,0)</f>
        <v>7472607</v>
      </c>
      <c r="Q260" s="85"/>
      <c r="R260" s="66">
        <v>24.23</v>
      </c>
      <c r="S260" s="85"/>
      <c r="T260" s="63">
        <f t="shared" ref="T260:T263" si="89">+ROUND(P260/R260,0)</f>
        <v>308403</v>
      </c>
      <c r="U260" s="63"/>
      <c r="V260" s="66">
        <f t="shared" ref="V260:V263" si="90">+ROUND(T260/L260*100,2)</f>
        <v>3.29</v>
      </c>
      <c r="W260" s="52"/>
    </row>
    <row r="261" spans="1:23" x14ac:dyDescent="0.25">
      <c r="A261" s="33">
        <v>342</v>
      </c>
      <c r="B261" s="33" t="s">
        <v>87</v>
      </c>
      <c r="C261" s="38"/>
      <c r="D261" s="46">
        <v>52412</v>
      </c>
      <c r="F261" s="47">
        <v>50</v>
      </c>
      <c r="G261" s="33" t="s">
        <v>4</v>
      </c>
      <c r="H261" s="47" t="s">
        <v>313</v>
      </c>
      <c r="J261" s="48">
        <v>-3</v>
      </c>
      <c r="L261" s="36">
        <v>843137.77</v>
      </c>
      <c r="N261" s="36">
        <v>299079.16278000001</v>
      </c>
      <c r="P261" s="63">
        <f t="shared" si="88"/>
        <v>569353</v>
      </c>
      <c r="Q261" s="85"/>
      <c r="R261" s="66">
        <v>16.05</v>
      </c>
      <c r="S261" s="85"/>
      <c r="T261" s="63">
        <f t="shared" si="89"/>
        <v>35474</v>
      </c>
      <c r="U261" s="63"/>
      <c r="V261" s="66">
        <f t="shared" si="90"/>
        <v>4.21</v>
      </c>
      <c r="W261" s="52"/>
    </row>
    <row r="262" spans="1:23" x14ac:dyDescent="0.25">
      <c r="A262" s="33">
        <v>343</v>
      </c>
      <c r="B262" s="33" t="s">
        <v>88</v>
      </c>
      <c r="C262" s="38"/>
      <c r="D262" s="46">
        <v>52412</v>
      </c>
      <c r="F262" s="47">
        <v>50</v>
      </c>
      <c r="G262" s="33" t="s">
        <v>4</v>
      </c>
      <c r="H262" s="47" t="s">
        <v>314</v>
      </c>
      <c r="J262" s="48">
        <v>-3</v>
      </c>
      <c r="L262" s="36">
        <v>3966235.24</v>
      </c>
      <c r="N262" s="36">
        <v>1207202.4510664758</v>
      </c>
      <c r="P262" s="63">
        <f t="shared" si="88"/>
        <v>2878020</v>
      </c>
      <c r="Q262" s="85"/>
      <c r="R262" s="66">
        <v>23.12</v>
      </c>
      <c r="S262" s="85"/>
      <c r="T262" s="63">
        <f t="shared" si="89"/>
        <v>124482</v>
      </c>
      <c r="U262" s="63"/>
      <c r="V262" s="66">
        <f t="shared" si="90"/>
        <v>3.14</v>
      </c>
      <c r="W262" s="52"/>
    </row>
    <row r="263" spans="1:23" s="38" customFormat="1" x14ac:dyDescent="0.25">
      <c r="A263" s="33">
        <v>343.2</v>
      </c>
      <c r="B263" s="33" t="s">
        <v>290</v>
      </c>
      <c r="D263" s="46">
        <v>52412</v>
      </c>
      <c r="E263" s="33"/>
      <c r="F263" s="47">
        <v>9</v>
      </c>
      <c r="G263" s="33" t="s">
        <v>4</v>
      </c>
      <c r="H263" s="47" t="s">
        <v>316</v>
      </c>
      <c r="I263" s="33"/>
      <c r="J263" s="48">
        <v>35</v>
      </c>
      <c r="L263" s="36">
        <v>441576.73</v>
      </c>
      <c r="M263" s="33"/>
      <c r="N263" s="36">
        <v>232703.02052102418</v>
      </c>
      <c r="O263" s="33"/>
      <c r="P263" s="63">
        <f t="shared" si="88"/>
        <v>54322</v>
      </c>
      <c r="Q263" s="85"/>
      <c r="R263" s="66">
        <v>5.5</v>
      </c>
      <c r="S263" s="85"/>
      <c r="T263" s="63">
        <f t="shared" si="89"/>
        <v>9877</v>
      </c>
      <c r="U263" s="63"/>
      <c r="V263" s="66">
        <f t="shared" si="90"/>
        <v>2.2400000000000002</v>
      </c>
      <c r="W263" s="52"/>
    </row>
    <row r="264" spans="1:23" x14ac:dyDescent="0.25">
      <c r="A264" s="33">
        <v>344</v>
      </c>
      <c r="B264" s="33" t="s">
        <v>89</v>
      </c>
      <c r="C264" s="38"/>
      <c r="D264" s="46">
        <v>52412</v>
      </c>
      <c r="F264" s="47">
        <v>60</v>
      </c>
      <c r="G264" s="33" t="s">
        <v>4</v>
      </c>
      <c r="H264" s="47" t="s">
        <v>310</v>
      </c>
      <c r="J264" s="48">
        <v>-3</v>
      </c>
      <c r="L264" s="36">
        <v>244992.81</v>
      </c>
      <c r="N264" s="36">
        <v>16476.129422499998</v>
      </c>
      <c r="P264" s="63">
        <f t="shared" ref="P264:P266" si="91">+ROUND((100-J264)/100*L264-N264,0)</f>
        <v>235866</v>
      </c>
      <c r="Q264" s="85"/>
      <c r="R264" s="66">
        <v>24.49</v>
      </c>
      <c r="S264" s="85"/>
      <c r="T264" s="63">
        <f t="shared" ref="T264:T266" si="92">+ROUND(P264/R264,0)</f>
        <v>9631</v>
      </c>
      <c r="U264" s="63"/>
      <c r="V264" s="66">
        <f t="shared" ref="V264:V266" si="93">+ROUND(T264/L264*100,2)</f>
        <v>3.93</v>
      </c>
      <c r="W264" s="52"/>
    </row>
    <row r="265" spans="1:23" s="38" customFormat="1" x14ac:dyDescent="0.25">
      <c r="A265" s="33">
        <v>345</v>
      </c>
      <c r="B265" s="33" t="s">
        <v>45</v>
      </c>
      <c r="D265" s="46">
        <v>52412</v>
      </c>
      <c r="E265" s="33"/>
      <c r="F265" s="47">
        <v>50</v>
      </c>
      <c r="G265" s="33" t="s">
        <v>4</v>
      </c>
      <c r="H265" s="47" t="s">
        <v>315</v>
      </c>
      <c r="I265" s="33"/>
      <c r="J265" s="48">
        <v>-2</v>
      </c>
      <c r="L265" s="36">
        <v>1235228.53</v>
      </c>
      <c r="M265" s="33"/>
      <c r="N265" s="36">
        <v>156636.92349500002</v>
      </c>
      <c r="O265" s="33"/>
      <c r="P265" s="63">
        <f t="shared" si="91"/>
        <v>1103296</v>
      </c>
      <c r="Q265" s="85"/>
      <c r="R265" s="66">
        <v>24.06</v>
      </c>
      <c r="S265" s="85"/>
      <c r="T265" s="63">
        <f t="shared" si="92"/>
        <v>45856</v>
      </c>
      <c r="U265" s="63"/>
      <c r="V265" s="66">
        <f t="shared" si="93"/>
        <v>3.71</v>
      </c>
      <c r="W265" s="52"/>
    </row>
    <row r="266" spans="1:23" x14ac:dyDescent="0.25">
      <c r="A266" s="33">
        <v>346</v>
      </c>
      <c r="B266" s="33" t="s">
        <v>291</v>
      </c>
      <c r="C266" s="38"/>
      <c r="D266" s="46">
        <v>52412</v>
      </c>
      <c r="F266" s="47">
        <v>50</v>
      </c>
      <c r="G266" s="33" t="s">
        <v>4</v>
      </c>
      <c r="H266" s="47" t="s">
        <v>317</v>
      </c>
      <c r="J266" s="48">
        <v>-2</v>
      </c>
      <c r="L266" s="32">
        <v>816343.35</v>
      </c>
      <c r="N266" s="32">
        <v>214351.49612250002</v>
      </c>
      <c r="P266" s="64">
        <f t="shared" si="91"/>
        <v>618319</v>
      </c>
      <c r="Q266" s="115"/>
      <c r="R266" s="66">
        <v>22.18</v>
      </c>
      <c r="S266" s="115"/>
      <c r="T266" s="64">
        <f t="shared" si="92"/>
        <v>27877</v>
      </c>
      <c r="U266" s="67"/>
      <c r="V266" s="66">
        <f t="shared" si="93"/>
        <v>3.41</v>
      </c>
      <c r="W266" s="52"/>
    </row>
    <row r="267" spans="1:23" x14ac:dyDescent="0.25">
      <c r="A267" s="33" t="s">
        <v>6</v>
      </c>
      <c r="B267" s="38" t="s">
        <v>97</v>
      </c>
      <c r="C267" s="38"/>
      <c r="D267" s="46"/>
      <c r="F267" s="47"/>
      <c r="H267" s="47"/>
      <c r="J267" s="48"/>
      <c r="L267" s="39">
        <f>+SUBTOTAL(9,L260:L266)</f>
        <v>16917349.109999999</v>
      </c>
      <c r="M267" s="38"/>
      <c r="N267" s="39">
        <f>+SUBTOTAL(9,N260:N266)</f>
        <v>4211073.9308075001</v>
      </c>
      <c r="O267" s="38"/>
      <c r="P267" s="65">
        <f>+SUBTOTAL(9,P260:P266)</f>
        <v>12931783</v>
      </c>
      <c r="Q267" s="65"/>
      <c r="R267" s="126">
        <f>+P267/T267</f>
        <v>23.026679131054131</v>
      </c>
      <c r="S267" s="65"/>
      <c r="T267" s="65">
        <f>+SUBTOTAL(9,T260:T266)</f>
        <v>561600</v>
      </c>
      <c r="U267" s="65"/>
      <c r="V267" s="126">
        <f>+T267/L267*100</f>
        <v>3.3196690353102256</v>
      </c>
      <c r="W267" s="52"/>
    </row>
    <row r="268" spans="1:23" x14ac:dyDescent="0.25">
      <c r="A268" s="38" t="s">
        <v>6</v>
      </c>
      <c r="B268" s="38" t="s">
        <v>6</v>
      </c>
      <c r="C268" s="38"/>
      <c r="D268" s="46"/>
      <c r="F268" s="47"/>
      <c r="H268" s="47"/>
      <c r="J268" s="48"/>
      <c r="R268" s="66"/>
      <c r="V268" s="66"/>
      <c r="W268" s="52"/>
    </row>
    <row r="269" spans="1:23" x14ac:dyDescent="0.25">
      <c r="A269" s="38" t="s">
        <v>6</v>
      </c>
      <c r="B269" s="38" t="s">
        <v>98</v>
      </c>
      <c r="C269" s="38"/>
      <c r="D269" s="46"/>
      <c r="F269" s="47"/>
      <c r="H269" s="47"/>
      <c r="J269" s="48"/>
      <c r="L269" s="36"/>
      <c r="P269" s="63"/>
      <c r="Q269" s="117"/>
      <c r="R269" s="66"/>
      <c r="S269" s="117"/>
      <c r="T269" s="63"/>
      <c r="U269" s="63"/>
      <c r="V269" s="66"/>
      <c r="W269" s="52"/>
    </row>
    <row r="270" spans="1:23" x14ac:dyDescent="0.25">
      <c r="A270" s="33">
        <v>341</v>
      </c>
      <c r="B270" s="33" t="s">
        <v>42</v>
      </c>
      <c r="C270" s="38"/>
      <c r="D270" s="46">
        <v>52412</v>
      </c>
      <c r="F270" s="47">
        <v>80</v>
      </c>
      <c r="G270" s="33" t="s">
        <v>4</v>
      </c>
      <c r="H270" s="47" t="s">
        <v>310</v>
      </c>
      <c r="J270" s="48">
        <v>-2</v>
      </c>
      <c r="L270" s="36">
        <v>30529034.859999999</v>
      </c>
      <c r="N270" s="36">
        <v>12785207.480231252</v>
      </c>
      <c r="P270" s="63">
        <f t="shared" ref="P270:P273" si="94">+ROUND((100-J270)/100*L270-N270,0)</f>
        <v>18354408</v>
      </c>
      <c r="Q270" s="85"/>
      <c r="R270" s="66">
        <v>24.52</v>
      </c>
      <c r="S270" s="85"/>
      <c r="T270" s="63">
        <f t="shared" ref="T270:T273" si="95">+ROUND(P270/R270,0)</f>
        <v>748548</v>
      </c>
      <c r="U270" s="63"/>
      <c r="V270" s="66">
        <f t="shared" ref="V270:V273" si="96">+ROUND(T270/L270*100,2)</f>
        <v>2.4500000000000002</v>
      </c>
      <c r="W270" s="52"/>
    </row>
    <row r="271" spans="1:23" x14ac:dyDescent="0.25">
      <c r="A271" s="33">
        <v>342</v>
      </c>
      <c r="B271" s="33" t="s">
        <v>87</v>
      </c>
      <c r="C271" s="38"/>
      <c r="D271" s="46">
        <v>52412</v>
      </c>
      <c r="F271" s="47">
        <v>50</v>
      </c>
      <c r="G271" s="33" t="s">
        <v>4</v>
      </c>
      <c r="H271" s="47" t="s">
        <v>313</v>
      </c>
      <c r="J271" s="48">
        <v>-3</v>
      </c>
      <c r="L271" s="36">
        <v>6577101.4100000001</v>
      </c>
      <c r="N271" s="36">
        <v>2145940.8426675</v>
      </c>
      <c r="P271" s="63">
        <f t="shared" si="94"/>
        <v>4628474</v>
      </c>
      <c r="Q271" s="85"/>
      <c r="R271" s="66">
        <v>22.7</v>
      </c>
      <c r="S271" s="85"/>
      <c r="T271" s="63">
        <f t="shared" si="95"/>
        <v>203898</v>
      </c>
      <c r="U271" s="63"/>
      <c r="V271" s="66">
        <f t="shared" si="96"/>
        <v>3.1</v>
      </c>
      <c r="W271" s="52"/>
    </row>
    <row r="272" spans="1:23" s="38" customFormat="1" x14ac:dyDescent="0.25">
      <c r="A272" s="33">
        <v>343</v>
      </c>
      <c r="B272" s="33" t="s">
        <v>88</v>
      </c>
      <c r="D272" s="46">
        <v>52412</v>
      </c>
      <c r="E272" s="33"/>
      <c r="F272" s="47">
        <v>50</v>
      </c>
      <c r="G272" s="33" t="s">
        <v>4</v>
      </c>
      <c r="H272" s="47" t="s">
        <v>314</v>
      </c>
      <c r="I272" s="33"/>
      <c r="J272" s="48">
        <v>-3</v>
      </c>
      <c r="L272" s="36">
        <v>408864985.94999999</v>
      </c>
      <c r="M272" s="33"/>
      <c r="N272" s="36">
        <v>89323988.260784045</v>
      </c>
      <c r="O272" s="33"/>
      <c r="P272" s="63">
        <f t="shared" si="94"/>
        <v>331806947</v>
      </c>
      <c r="Q272" s="85"/>
      <c r="R272" s="66">
        <v>22.81</v>
      </c>
      <c r="S272" s="85"/>
      <c r="T272" s="63">
        <f t="shared" si="95"/>
        <v>14546556</v>
      </c>
      <c r="U272" s="63"/>
      <c r="V272" s="66">
        <f t="shared" si="96"/>
        <v>3.56</v>
      </c>
      <c r="W272" s="52"/>
    </row>
    <row r="273" spans="1:23" x14ac:dyDescent="0.25">
      <c r="A273" s="33">
        <v>343.2</v>
      </c>
      <c r="B273" s="33" t="s">
        <v>290</v>
      </c>
      <c r="C273" s="38"/>
      <c r="D273" s="46">
        <v>52412</v>
      </c>
      <c r="F273" s="47">
        <v>9</v>
      </c>
      <c r="G273" s="33" t="s">
        <v>4</v>
      </c>
      <c r="H273" s="47" t="s">
        <v>316</v>
      </c>
      <c r="J273" s="48">
        <v>35</v>
      </c>
      <c r="L273" s="36">
        <v>296494182.88999999</v>
      </c>
      <c r="N273" s="36">
        <v>44886480.607737973</v>
      </c>
      <c r="P273" s="63">
        <f t="shared" si="94"/>
        <v>147834738</v>
      </c>
      <c r="Q273" s="85"/>
      <c r="R273" s="66">
        <v>6.72</v>
      </c>
      <c r="S273" s="85"/>
      <c r="T273" s="63">
        <f t="shared" si="95"/>
        <v>21999217</v>
      </c>
      <c r="U273" s="63"/>
      <c r="V273" s="66">
        <f t="shared" si="96"/>
        <v>7.42</v>
      </c>
      <c r="W273" s="52"/>
    </row>
    <row r="274" spans="1:23" s="38" customFormat="1" x14ac:dyDescent="0.25">
      <c r="A274" s="33">
        <v>344</v>
      </c>
      <c r="B274" s="33" t="s">
        <v>89</v>
      </c>
      <c r="D274" s="46">
        <v>52412</v>
      </c>
      <c r="E274" s="33"/>
      <c r="F274" s="47">
        <v>60</v>
      </c>
      <c r="G274" s="33"/>
      <c r="H274" s="47" t="s">
        <v>310</v>
      </c>
      <c r="I274" s="33"/>
      <c r="J274" s="48">
        <v>-3</v>
      </c>
      <c r="L274" s="36">
        <v>60821750.789999999</v>
      </c>
      <c r="M274" s="33"/>
      <c r="N274" s="36">
        <v>20599902.224594999</v>
      </c>
      <c r="O274" s="33"/>
      <c r="P274" s="63">
        <f t="shared" ref="P274:P276" si="97">+ROUND((100-J274)/100*L274-N274,0)</f>
        <v>42046501</v>
      </c>
      <c r="Q274" s="85"/>
      <c r="R274" s="66">
        <v>23.89</v>
      </c>
      <c r="S274" s="85"/>
      <c r="T274" s="63">
        <f t="shared" ref="T274:T276" si="98">+ROUND(P274/R274,0)</f>
        <v>1760004</v>
      </c>
      <c r="U274" s="63"/>
      <c r="V274" s="66">
        <f t="shared" ref="V274:V276" si="99">+ROUND(T274/L274*100,2)</f>
        <v>2.89</v>
      </c>
      <c r="W274" s="52"/>
    </row>
    <row r="275" spans="1:23" x14ac:dyDescent="0.25">
      <c r="A275" s="33">
        <v>345</v>
      </c>
      <c r="B275" s="33" t="s">
        <v>45</v>
      </c>
      <c r="C275" s="38"/>
      <c r="D275" s="46">
        <v>52412</v>
      </c>
      <c r="F275" s="47">
        <v>50</v>
      </c>
      <c r="H275" s="47" t="s">
        <v>315</v>
      </c>
      <c r="J275" s="48">
        <v>-2</v>
      </c>
      <c r="L275" s="36">
        <v>59067994.990000002</v>
      </c>
      <c r="N275" s="36">
        <v>26786315.784512501</v>
      </c>
      <c r="P275" s="63">
        <f t="shared" si="97"/>
        <v>33463039</v>
      </c>
      <c r="Q275" s="85"/>
      <c r="R275" s="66">
        <v>23.33</v>
      </c>
      <c r="S275" s="85"/>
      <c r="T275" s="63">
        <f t="shared" si="98"/>
        <v>1434335</v>
      </c>
      <c r="U275" s="63"/>
      <c r="V275" s="66">
        <f t="shared" si="99"/>
        <v>2.4300000000000002</v>
      </c>
      <c r="W275" s="52"/>
    </row>
    <row r="276" spans="1:23" x14ac:dyDescent="0.25">
      <c r="A276" s="33">
        <v>346</v>
      </c>
      <c r="B276" s="33" t="s">
        <v>291</v>
      </c>
      <c r="C276" s="38"/>
      <c r="D276" s="46">
        <v>52412</v>
      </c>
      <c r="F276" s="47">
        <v>50</v>
      </c>
      <c r="H276" s="47" t="s">
        <v>317</v>
      </c>
      <c r="J276" s="48">
        <v>-2</v>
      </c>
      <c r="L276" s="32">
        <v>3758287.96</v>
      </c>
      <c r="N276" s="32">
        <v>1722264.7495050002</v>
      </c>
      <c r="P276" s="64">
        <f t="shared" si="97"/>
        <v>2111189</v>
      </c>
      <c r="Q276" s="115"/>
      <c r="R276" s="66">
        <v>22.24</v>
      </c>
      <c r="S276" s="115"/>
      <c r="T276" s="64">
        <f t="shared" si="98"/>
        <v>94928</v>
      </c>
      <c r="U276" s="67"/>
      <c r="V276" s="66">
        <f t="shared" si="99"/>
        <v>2.5299999999999998</v>
      </c>
      <c r="W276" s="52"/>
    </row>
    <row r="277" spans="1:23" x14ac:dyDescent="0.25">
      <c r="A277" s="33" t="s">
        <v>6</v>
      </c>
      <c r="B277" s="38" t="s">
        <v>99</v>
      </c>
      <c r="C277" s="38"/>
      <c r="D277" s="46"/>
      <c r="F277" s="47"/>
      <c r="H277" s="47"/>
      <c r="J277" s="48"/>
      <c r="L277" s="39">
        <f>+SUBTOTAL(9,L270:L276)</f>
        <v>866113338.8499999</v>
      </c>
      <c r="M277" s="38"/>
      <c r="N277" s="39">
        <f>+SUBTOTAL(9,N270:N276)</f>
        <v>198250099.95003328</v>
      </c>
      <c r="O277" s="38"/>
      <c r="P277" s="65">
        <f>+SUBTOTAL(9,P270:P276)</f>
        <v>580245296</v>
      </c>
      <c r="Q277" s="65"/>
      <c r="R277" s="126">
        <f>+P277/T277</f>
        <v>14.226061787676739</v>
      </c>
      <c r="S277" s="65"/>
      <c r="T277" s="65">
        <f>+SUBTOTAL(9,T270:T276)</f>
        <v>40787486</v>
      </c>
      <c r="U277" s="65"/>
      <c r="V277" s="126">
        <f>+T277/L277*100</f>
        <v>4.7092550328524485</v>
      </c>
      <c r="W277" s="52"/>
    </row>
    <row r="278" spans="1:23" x14ac:dyDescent="0.25">
      <c r="A278" s="33" t="s">
        <v>6</v>
      </c>
      <c r="B278" s="33" t="s">
        <v>6</v>
      </c>
      <c r="C278" s="38"/>
      <c r="D278" s="46"/>
      <c r="F278" s="47"/>
      <c r="H278" s="47"/>
      <c r="J278" s="48"/>
      <c r="R278" s="66"/>
      <c r="V278" s="66"/>
      <c r="W278" s="52"/>
    </row>
    <row r="279" spans="1:23" x14ac:dyDescent="0.25">
      <c r="A279" s="38" t="s">
        <v>6</v>
      </c>
      <c r="B279" s="38" t="s">
        <v>100</v>
      </c>
      <c r="C279" s="38"/>
      <c r="D279" s="46"/>
      <c r="F279" s="47"/>
      <c r="H279" s="47"/>
      <c r="J279" s="48"/>
      <c r="L279" s="36"/>
      <c r="P279" s="63"/>
      <c r="Q279" s="117"/>
      <c r="R279" s="66"/>
      <c r="S279" s="117"/>
      <c r="T279" s="63"/>
      <c r="U279" s="63"/>
      <c r="V279" s="66"/>
      <c r="W279" s="52"/>
    </row>
    <row r="280" spans="1:23" x14ac:dyDescent="0.25">
      <c r="A280" s="33">
        <v>341</v>
      </c>
      <c r="B280" s="33" t="s">
        <v>42</v>
      </c>
      <c r="C280" s="38"/>
      <c r="D280" s="46">
        <v>52412</v>
      </c>
      <c r="F280" s="47">
        <v>80</v>
      </c>
      <c r="G280" s="33" t="s">
        <v>4</v>
      </c>
      <c r="H280" s="47" t="s">
        <v>310</v>
      </c>
      <c r="J280" s="48">
        <v>-2</v>
      </c>
      <c r="L280" s="36">
        <v>10700878</v>
      </c>
      <c r="N280" s="36">
        <v>1890177.8307749999</v>
      </c>
      <c r="P280" s="63">
        <f t="shared" ref="P280:P283" si="100">+ROUND((100-J280)/100*L280-N280,0)</f>
        <v>9024718</v>
      </c>
      <c r="Q280" s="85"/>
      <c r="R280" s="66">
        <v>24.85</v>
      </c>
      <c r="S280" s="85"/>
      <c r="T280" s="63">
        <f t="shared" ref="T280:T283" si="101">+ROUND(P280/R280,0)</f>
        <v>363168</v>
      </c>
      <c r="U280" s="63"/>
      <c r="V280" s="66">
        <f t="shared" ref="V280:V283" si="102">+ROUND(T280/L280*100,2)</f>
        <v>3.39</v>
      </c>
      <c r="W280" s="52"/>
    </row>
    <row r="281" spans="1:23" s="38" customFormat="1" x14ac:dyDescent="0.25">
      <c r="A281" s="33">
        <v>342</v>
      </c>
      <c r="B281" s="33" t="s">
        <v>87</v>
      </c>
      <c r="D281" s="46">
        <v>52412</v>
      </c>
      <c r="E281" s="33"/>
      <c r="F281" s="47">
        <v>50</v>
      </c>
      <c r="G281" s="33" t="s">
        <v>4</v>
      </c>
      <c r="H281" s="47" t="s">
        <v>313</v>
      </c>
      <c r="I281" s="33"/>
      <c r="J281" s="48">
        <v>-3</v>
      </c>
      <c r="L281" s="36">
        <v>13754446.34</v>
      </c>
      <c r="M281" s="33"/>
      <c r="N281" s="36">
        <v>2575625.65601</v>
      </c>
      <c r="O281" s="33"/>
      <c r="P281" s="63">
        <f t="shared" si="100"/>
        <v>11591454</v>
      </c>
      <c r="Q281" s="85"/>
      <c r="R281" s="66">
        <v>23.58</v>
      </c>
      <c r="S281" s="85"/>
      <c r="T281" s="63">
        <f t="shared" si="101"/>
        <v>491580</v>
      </c>
      <c r="U281" s="63"/>
      <c r="V281" s="66">
        <f t="shared" si="102"/>
        <v>3.57</v>
      </c>
      <c r="W281" s="52"/>
    </row>
    <row r="282" spans="1:23" x14ac:dyDescent="0.25">
      <c r="A282" s="33">
        <v>343</v>
      </c>
      <c r="B282" s="33" t="s">
        <v>88</v>
      </c>
      <c r="C282" s="38"/>
      <c r="D282" s="46">
        <v>52412</v>
      </c>
      <c r="F282" s="47">
        <v>50</v>
      </c>
      <c r="G282" s="33" t="s">
        <v>4</v>
      </c>
      <c r="H282" s="47" t="s">
        <v>314</v>
      </c>
      <c r="J282" s="48">
        <v>-3</v>
      </c>
      <c r="L282" s="36">
        <v>168674571.06</v>
      </c>
      <c r="N282" s="36">
        <v>-2356861.8319111057</v>
      </c>
      <c r="P282" s="63">
        <f t="shared" si="100"/>
        <v>176091670</v>
      </c>
      <c r="Q282" s="85"/>
      <c r="R282" s="66">
        <v>23.24</v>
      </c>
      <c r="S282" s="85"/>
      <c r="T282" s="63">
        <f t="shared" si="101"/>
        <v>7577094</v>
      </c>
      <c r="U282" s="63"/>
      <c r="V282" s="66">
        <f t="shared" si="102"/>
        <v>4.49</v>
      </c>
      <c r="W282" s="52"/>
    </row>
    <row r="283" spans="1:23" s="38" customFormat="1" x14ac:dyDescent="0.25">
      <c r="A283" s="33">
        <v>343.2</v>
      </c>
      <c r="B283" s="33" t="s">
        <v>290</v>
      </c>
      <c r="D283" s="46">
        <v>52412</v>
      </c>
      <c r="E283" s="33"/>
      <c r="F283" s="47">
        <v>25</v>
      </c>
      <c r="G283" s="33" t="s">
        <v>4</v>
      </c>
      <c r="H283" s="47" t="s">
        <v>314</v>
      </c>
      <c r="I283" s="33"/>
      <c r="J283" s="48">
        <v>29</v>
      </c>
      <c r="L283" s="36">
        <v>20277149.27</v>
      </c>
      <c r="M283" s="33"/>
      <c r="N283" s="36">
        <v>-285151.0805563975</v>
      </c>
      <c r="O283" s="33"/>
      <c r="P283" s="63">
        <f t="shared" si="100"/>
        <v>14681927</v>
      </c>
      <c r="Q283" s="85"/>
      <c r="R283" s="66">
        <v>19.16</v>
      </c>
      <c r="S283" s="85"/>
      <c r="T283" s="63">
        <f t="shared" si="101"/>
        <v>766280</v>
      </c>
      <c r="U283" s="63"/>
      <c r="V283" s="66">
        <f t="shared" si="102"/>
        <v>3.78</v>
      </c>
      <c r="W283" s="52"/>
    </row>
    <row r="284" spans="1:23" s="38" customFormat="1" x14ac:dyDescent="0.25">
      <c r="A284" s="33">
        <v>344</v>
      </c>
      <c r="B284" s="33" t="s">
        <v>89</v>
      </c>
      <c r="D284" s="46">
        <v>52412</v>
      </c>
      <c r="E284" s="33"/>
      <c r="F284" s="47">
        <v>60</v>
      </c>
      <c r="G284" s="33" t="s">
        <v>4</v>
      </c>
      <c r="H284" s="47" t="s">
        <v>310</v>
      </c>
      <c r="I284" s="33"/>
      <c r="J284" s="48">
        <v>-3</v>
      </c>
      <c r="L284" s="36">
        <v>48074379.299999997</v>
      </c>
      <c r="M284" s="33"/>
      <c r="N284" s="36">
        <v>8684298.6978475004</v>
      </c>
      <c r="O284" s="33"/>
      <c r="P284" s="63">
        <f t="shared" ref="P284:P286" si="103">+ROUND((100-J284)/100*L284-N284,0)</f>
        <v>40832312</v>
      </c>
      <c r="Q284" s="85"/>
      <c r="R284" s="66">
        <v>24.44</v>
      </c>
      <c r="S284" s="85"/>
      <c r="T284" s="63">
        <f t="shared" ref="T284:T286" si="104">+ROUND(P284/R284,0)</f>
        <v>1670717</v>
      </c>
      <c r="U284" s="63"/>
      <c r="V284" s="66">
        <f t="shared" ref="V284:V286" si="105">+ROUND(T284/L284*100,2)</f>
        <v>3.48</v>
      </c>
      <c r="W284" s="52"/>
    </row>
    <row r="285" spans="1:23" s="38" customFormat="1" x14ac:dyDescent="0.25">
      <c r="A285" s="33">
        <v>345</v>
      </c>
      <c r="B285" s="33" t="s">
        <v>45</v>
      </c>
      <c r="D285" s="46">
        <v>52412</v>
      </c>
      <c r="E285" s="33"/>
      <c r="F285" s="47">
        <v>50</v>
      </c>
      <c r="G285" s="33" t="s">
        <v>4</v>
      </c>
      <c r="H285" s="47" t="s">
        <v>315</v>
      </c>
      <c r="I285" s="33"/>
      <c r="J285" s="48">
        <v>-2</v>
      </c>
      <c r="L285" s="36">
        <v>33771053.380000003</v>
      </c>
      <c r="M285" s="33"/>
      <c r="N285" s="36">
        <v>6357742.2970499992</v>
      </c>
      <c r="O285" s="33"/>
      <c r="P285" s="63">
        <f t="shared" si="103"/>
        <v>28088732</v>
      </c>
      <c r="Q285" s="85"/>
      <c r="R285" s="66">
        <v>24.37</v>
      </c>
      <c r="S285" s="85"/>
      <c r="T285" s="63">
        <f t="shared" si="104"/>
        <v>1152595</v>
      </c>
      <c r="U285" s="63"/>
      <c r="V285" s="66">
        <f t="shared" si="105"/>
        <v>3.41</v>
      </c>
      <c r="W285" s="52"/>
    </row>
    <row r="286" spans="1:23" s="38" customFormat="1" x14ac:dyDescent="0.25">
      <c r="A286" s="33">
        <v>346</v>
      </c>
      <c r="B286" s="33" t="s">
        <v>291</v>
      </c>
      <c r="D286" s="46">
        <v>52412</v>
      </c>
      <c r="E286" s="33"/>
      <c r="F286" s="47">
        <v>50</v>
      </c>
      <c r="G286" s="33" t="s">
        <v>4</v>
      </c>
      <c r="H286" s="47" t="s">
        <v>317</v>
      </c>
      <c r="I286" s="33"/>
      <c r="J286" s="48">
        <v>-2</v>
      </c>
      <c r="L286" s="32">
        <v>1777365.41</v>
      </c>
      <c r="M286" s="33"/>
      <c r="N286" s="32">
        <v>269117.27785000001</v>
      </c>
      <c r="O286" s="33"/>
      <c r="P286" s="64">
        <f t="shared" si="103"/>
        <v>1543795</v>
      </c>
      <c r="Q286" s="115"/>
      <c r="R286" s="66">
        <v>23.59</v>
      </c>
      <c r="S286" s="115"/>
      <c r="T286" s="64">
        <f t="shared" si="104"/>
        <v>65443</v>
      </c>
      <c r="U286" s="67"/>
      <c r="V286" s="66">
        <f t="shared" si="105"/>
        <v>3.68</v>
      </c>
      <c r="W286" s="52"/>
    </row>
    <row r="287" spans="1:23" s="38" customFormat="1" x14ac:dyDescent="0.25">
      <c r="A287" s="33" t="s">
        <v>6</v>
      </c>
      <c r="B287" s="38" t="s">
        <v>101</v>
      </c>
      <c r="D287" s="46"/>
      <c r="E287" s="33"/>
      <c r="F287" s="47"/>
      <c r="G287" s="33"/>
      <c r="H287" s="47"/>
      <c r="I287" s="33"/>
      <c r="J287" s="48"/>
      <c r="L287" s="23">
        <f>+SUBTOTAL(9,L280:L286)</f>
        <v>297029842.76000005</v>
      </c>
      <c r="N287" s="23">
        <f>+SUBTOTAL(9,N280:N286)</f>
        <v>17134948.847064994</v>
      </c>
      <c r="P287" s="83">
        <f>+SUBTOTAL(9,P280:P286)</f>
        <v>281854608</v>
      </c>
      <c r="Q287" s="88"/>
      <c r="R287" s="126">
        <f>+P287/T287</f>
        <v>23.319059836548348</v>
      </c>
      <c r="S287" s="88"/>
      <c r="T287" s="83">
        <f>+SUBTOTAL(9,T280:T286)</f>
        <v>12086877</v>
      </c>
      <c r="U287" s="88"/>
      <c r="V287" s="126">
        <f>+T287/L287*100</f>
        <v>4.0692466749094258</v>
      </c>
      <c r="W287" s="52"/>
    </row>
    <row r="288" spans="1:23" s="38" customFormat="1" x14ac:dyDescent="0.25">
      <c r="A288" s="33"/>
      <c r="B288" s="38" t="s">
        <v>6</v>
      </c>
      <c r="D288" s="46"/>
      <c r="E288" s="33"/>
      <c r="F288" s="47"/>
      <c r="G288" s="33"/>
      <c r="H288" s="47"/>
      <c r="I288" s="33"/>
      <c r="J288" s="48"/>
      <c r="L288" s="39"/>
      <c r="N288" s="39"/>
      <c r="P288" s="65"/>
      <c r="Q288" s="65"/>
      <c r="R288" s="66"/>
      <c r="S288" s="65"/>
      <c r="T288" s="65"/>
      <c r="U288" s="65"/>
      <c r="V288" s="66"/>
      <c r="W288" s="52"/>
    </row>
    <row r="289" spans="1:23" s="38" customFormat="1" x14ac:dyDescent="0.25">
      <c r="A289" s="41" t="s">
        <v>193</v>
      </c>
      <c r="D289" s="46"/>
      <c r="E289" s="33"/>
      <c r="F289" s="47"/>
      <c r="G289" s="33"/>
      <c r="H289" s="47"/>
      <c r="I289" s="33"/>
      <c r="J289" s="48"/>
      <c r="L289" s="27">
        <f>+SUBTOTAL(9,L258:L288)</f>
        <v>1180060530.7200003</v>
      </c>
      <c r="N289" s="27">
        <f>+SUBTOTAL(9,N258:N288)</f>
        <v>219596122.72790578</v>
      </c>
      <c r="P289" s="121">
        <f>+SUBTOTAL(9,P258:P288)</f>
        <v>875031687</v>
      </c>
      <c r="Q289" s="121"/>
      <c r="R289" s="116">
        <f>+P289/T289</f>
        <v>16.375332975659109</v>
      </c>
      <c r="S289" s="121"/>
      <c r="T289" s="121">
        <f>+SUBTOTAL(9,T258:T288)</f>
        <v>53435963</v>
      </c>
      <c r="U289" s="121"/>
      <c r="V289" s="116">
        <f>+T289/L289*100</f>
        <v>4.5282391545963048</v>
      </c>
      <c r="W289" s="52"/>
    </row>
    <row r="290" spans="1:23" s="38" customFormat="1" x14ac:dyDescent="0.25">
      <c r="A290" s="41"/>
      <c r="B290" s="38" t="s">
        <v>6</v>
      </c>
      <c r="D290" s="46"/>
      <c r="E290" s="33"/>
      <c r="F290" s="47"/>
      <c r="G290" s="33"/>
      <c r="H290" s="47"/>
      <c r="I290" s="33"/>
      <c r="J290" s="48"/>
      <c r="L290" s="27"/>
      <c r="N290" s="27"/>
      <c r="P290" s="121"/>
      <c r="Q290" s="121"/>
      <c r="R290" s="116"/>
      <c r="S290" s="121"/>
      <c r="T290" s="121"/>
      <c r="U290" s="121"/>
      <c r="V290" s="116"/>
      <c r="W290" s="52"/>
    </row>
    <row r="291" spans="1:23" s="38" customFormat="1" x14ac:dyDescent="0.25">
      <c r="A291" s="41" t="s">
        <v>194</v>
      </c>
      <c r="D291" s="46"/>
      <c r="E291" s="33"/>
      <c r="F291" s="47"/>
      <c r="G291" s="33"/>
      <c r="H291" s="47"/>
      <c r="I291" s="33"/>
      <c r="J291" s="48"/>
      <c r="L291" s="33"/>
      <c r="M291" s="33"/>
      <c r="N291" s="33"/>
      <c r="O291" s="33"/>
      <c r="P291" s="58"/>
      <c r="Q291" s="58"/>
      <c r="R291" s="66"/>
      <c r="S291" s="58"/>
      <c r="T291" s="58"/>
      <c r="U291" s="58"/>
      <c r="V291" s="66"/>
      <c r="W291" s="52"/>
    </row>
    <row r="292" spans="1:23" s="38" customFormat="1" x14ac:dyDescent="0.25">
      <c r="A292" s="41"/>
      <c r="D292" s="46"/>
      <c r="E292" s="33"/>
      <c r="F292" s="47"/>
      <c r="G292" s="33"/>
      <c r="H292" s="47"/>
      <c r="I292" s="33"/>
      <c r="J292" s="48"/>
      <c r="L292" s="33"/>
      <c r="M292" s="33"/>
      <c r="N292" s="33"/>
      <c r="O292" s="33"/>
      <c r="P292" s="58"/>
      <c r="Q292" s="58"/>
      <c r="R292" s="66"/>
      <c r="S292" s="58"/>
      <c r="T292" s="58"/>
      <c r="U292" s="58"/>
      <c r="V292" s="66"/>
      <c r="W292" s="52"/>
    </row>
    <row r="293" spans="1:23" s="38" customFormat="1" x14ac:dyDescent="0.25">
      <c r="A293" s="38" t="s">
        <v>6</v>
      </c>
      <c r="B293" s="38" t="s">
        <v>102</v>
      </c>
      <c r="D293" s="46"/>
      <c r="E293" s="33"/>
      <c r="F293" s="47"/>
      <c r="G293" s="33"/>
      <c r="H293" s="47"/>
      <c r="I293" s="33"/>
      <c r="J293" s="48"/>
      <c r="L293" s="36"/>
      <c r="M293" s="33"/>
      <c r="N293" s="33"/>
      <c r="O293" s="33"/>
      <c r="P293" s="63"/>
      <c r="Q293" s="117"/>
      <c r="R293" s="66"/>
      <c r="S293" s="117"/>
      <c r="T293" s="63"/>
      <c r="U293" s="63"/>
      <c r="V293" s="66"/>
      <c r="W293" s="52"/>
    </row>
    <row r="294" spans="1:23" x14ac:dyDescent="0.25">
      <c r="A294" s="33">
        <v>341</v>
      </c>
      <c r="B294" s="33" t="s">
        <v>42</v>
      </c>
      <c r="C294" s="38"/>
      <c r="D294" s="46">
        <v>53143</v>
      </c>
      <c r="F294" s="47">
        <v>80</v>
      </c>
      <c r="G294" s="33" t="s">
        <v>4</v>
      </c>
      <c r="H294" s="47" t="s">
        <v>310</v>
      </c>
      <c r="J294" s="48">
        <v>-2</v>
      </c>
      <c r="L294" s="36">
        <v>31908336.039999999</v>
      </c>
      <c r="N294" s="36">
        <v>11618676.143918749</v>
      </c>
      <c r="O294" s="21"/>
      <c r="P294" s="63">
        <f t="shared" ref="P294:P297" si="106">+ROUND((100-J294)/100*L294-N294,0)</f>
        <v>20927827</v>
      </c>
      <c r="Q294" s="85"/>
      <c r="R294" s="66">
        <v>26.5</v>
      </c>
      <c r="S294" s="85"/>
      <c r="T294" s="63">
        <f t="shared" ref="T294:T297" si="107">+ROUND(P294/R294,0)</f>
        <v>789729</v>
      </c>
      <c r="U294" s="63"/>
      <c r="V294" s="66">
        <f t="shared" ref="V294:V297" si="108">+ROUND(T294/L294*100,2)</f>
        <v>2.4700000000000002</v>
      </c>
      <c r="W294" s="52"/>
    </row>
    <row r="295" spans="1:23" s="38" customFormat="1" x14ac:dyDescent="0.25">
      <c r="A295" s="33">
        <v>342</v>
      </c>
      <c r="B295" s="33" t="s">
        <v>87</v>
      </c>
      <c r="D295" s="46">
        <v>53143</v>
      </c>
      <c r="E295" s="33"/>
      <c r="F295" s="47">
        <v>50</v>
      </c>
      <c r="G295" s="33" t="s">
        <v>4</v>
      </c>
      <c r="H295" s="47" t="s">
        <v>313</v>
      </c>
      <c r="I295" s="33"/>
      <c r="J295" s="48">
        <v>-3</v>
      </c>
      <c r="L295" s="36">
        <v>4421337.3899999997</v>
      </c>
      <c r="M295" s="33"/>
      <c r="N295" s="36">
        <v>1641048.0803225001</v>
      </c>
      <c r="O295" s="21"/>
      <c r="P295" s="63">
        <f t="shared" si="106"/>
        <v>2912929</v>
      </c>
      <c r="Q295" s="85"/>
      <c r="R295" s="66">
        <v>24.55</v>
      </c>
      <c r="S295" s="85"/>
      <c r="T295" s="63">
        <f t="shared" si="107"/>
        <v>118653</v>
      </c>
      <c r="U295" s="63"/>
      <c r="V295" s="66">
        <f t="shared" si="108"/>
        <v>2.68</v>
      </c>
      <c r="W295" s="52"/>
    </row>
    <row r="296" spans="1:23" x14ac:dyDescent="0.25">
      <c r="A296" s="33">
        <v>343</v>
      </c>
      <c r="B296" s="33" t="s">
        <v>88</v>
      </c>
      <c r="C296" s="38"/>
      <c r="D296" s="46">
        <v>53143</v>
      </c>
      <c r="F296" s="47">
        <v>50</v>
      </c>
      <c r="G296" s="33" t="s">
        <v>4</v>
      </c>
      <c r="H296" s="47" t="s">
        <v>314</v>
      </c>
      <c r="J296" s="48">
        <v>-3</v>
      </c>
      <c r="L296" s="36">
        <v>285009855.38999999</v>
      </c>
      <c r="N296" s="36">
        <v>45627279.745970182</v>
      </c>
      <c r="O296" s="21"/>
      <c r="P296" s="63">
        <f t="shared" si="106"/>
        <v>247932871</v>
      </c>
      <c r="Q296" s="85"/>
      <c r="R296" s="66">
        <v>24.32</v>
      </c>
      <c r="S296" s="85"/>
      <c r="T296" s="63">
        <f t="shared" si="107"/>
        <v>10194608</v>
      </c>
      <c r="U296" s="63"/>
      <c r="V296" s="66">
        <f t="shared" si="108"/>
        <v>3.58</v>
      </c>
      <c r="W296" s="52"/>
    </row>
    <row r="297" spans="1:23" x14ac:dyDescent="0.25">
      <c r="A297" s="33">
        <v>343.2</v>
      </c>
      <c r="B297" s="33" t="s">
        <v>290</v>
      </c>
      <c r="C297" s="38"/>
      <c r="D297" s="46">
        <v>53143</v>
      </c>
      <c r="F297" s="47">
        <v>9</v>
      </c>
      <c r="G297" s="33" t="s">
        <v>4</v>
      </c>
      <c r="H297" s="47" t="s">
        <v>316</v>
      </c>
      <c r="J297" s="48">
        <v>35</v>
      </c>
      <c r="L297" s="36">
        <v>189328023.41</v>
      </c>
      <c r="N297" s="36">
        <v>17972043.121238001</v>
      </c>
      <c r="O297" s="21"/>
      <c r="P297" s="63">
        <f t="shared" si="106"/>
        <v>105091172</v>
      </c>
      <c r="Q297" s="85"/>
      <c r="R297" s="66">
        <v>7.04</v>
      </c>
      <c r="S297" s="85"/>
      <c r="T297" s="63">
        <f t="shared" si="107"/>
        <v>14927723</v>
      </c>
      <c r="U297" s="63"/>
      <c r="V297" s="66">
        <f t="shared" si="108"/>
        <v>7.88</v>
      </c>
      <c r="W297" s="52"/>
    </row>
    <row r="298" spans="1:23" x14ac:dyDescent="0.25">
      <c r="A298" s="33">
        <v>344</v>
      </c>
      <c r="B298" s="33" t="s">
        <v>89</v>
      </c>
      <c r="C298" s="38"/>
      <c r="D298" s="46">
        <v>53143</v>
      </c>
      <c r="F298" s="47">
        <v>60</v>
      </c>
      <c r="G298" s="33" t="s">
        <v>4</v>
      </c>
      <c r="H298" s="47" t="s">
        <v>310</v>
      </c>
      <c r="J298" s="48">
        <v>-3</v>
      </c>
      <c r="L298" s="36">
        <v>45685134.82</v>
      </c>
      <c r="N298" s="36">
        <v>17677133.723862503</v>
      </c>
      <c r="O298" s="21"/>
      <c r="P298" s="63">
        <f t="shared" ref="P298:P300" si="109">+ROUND((100-J298)/100*L298-N298,0)</f>
        <v>29378555</v>
      </c>
      <c r="Q298" s="85"/>
      <c r="R298" s="66">
        <v>25.78</v>
      </c>
      <c r="S298" s="85"/>
      <c r="T298" s="63">
        <f t="shared" ref="T298:T300" si="110">+ROUND(P298/R298,0)</f>
        <v>1139587</v>
      </c>
      <c r="U298" s="63"/>
      <c r="V298" s="66">
        <f t="shared" ref="V298:V300" si="111">+ROUND(T298/L298*100,2)</f>
        <v>2.4900000000000002</v>
      </c>
      <c r="W298" s="52"/>
    </row>
    <row r="299" spans="1:23" x14ac:dyDescent="0.25">
      <c r="A299" s="33">
        <v>345</v>
      </c>
      <c r="B299" s="33" t="s">
        <v>45</v>
      </c>
      <c r="C299" s="38"/>
      <c r="D299" s="46">
        <v>53143</v>
      </c>
      <c r="F299" s="47">
        <v>50</v>
      </c>
      <c r="G299" s="33" t="s">
        <v>4</v>
      </c>
      <c r="H299" s="47" t="s">
        <v>315</v>
      </c>
      <c r="J299" s="48">
        <v>-2</v>
      </c>
      <c r="L299" s="36">
        <v>49757788.939999998</v>
      </c>
      <c r="N299" s="36">
        <v>18049149.434895001</v>
      </c>
      <c r="O299" s="21"/>
      <c r="P299" s="63">
        <f t="shared" si="109"/>
        <v>32703795</v>
      </c>
      <c r="Q299" s="85"/>
      <c r="R299" s="66">
        <v>25.39</v>
      </c>
      <c r="S299" s="85"/>
      <c r="T299" s="63">
        <f t="shared" si="110"/>
        <v>1288058</v>
      </c>
      <c r="U299" s="63"/>
      <c r="V299" s="66">
        <f t="shared" si="111"/>
        <v>2.59</v>
      </c>
      <c r="W299" s="52"/>
    </row>
    <row r="300" spans="1:23" x14ac:dyDescent="0.25">
      <c r="A300" s="33">
        <v>346</v>
      </c>
      <c r="B300" s="33" t="s">
        <v>291</v>
      </c>
      <c r="C300" s="38"/>
      <c r="D300" s="46">
        <v>53143</v>
      </c>
      <c r="F300" s="47">
        <v>50</v>
      </c>
      <c r="G300" s="33" t="s">
        <v>4</v>
      </c>
      <c r="H300" s="47" t="s">
        <v>317</v>
      </c>
      <c r="J300" s="48">
        <v>-2</v>
      </c>
      <c r="L300" s="32">
        <v>12107281.060000001</v>
      </c>
      <c r="N300" s="32">
        <v>4027877.7689425005</v>
      </c>
      <c r="O300" s="21"/>
      <c r="P300" s="64">
        <f t="shared" si="109"/>
        <v>8321549</v>
      </c>
      <c r="Q300" s="115"/>
      <c r="R300" s="66">
        <v>24.09</v>
      </c>
      <c r="S300" s="115"/>
      <c r="T300" s="64">
        <f t="shared" si="110"/>
        <v>345436</v>
      </c>
      <c r="U300" s="67"/>
      <c r="V300" s="66">
        <f t="shared" si="111"/>
        <v>2.85</v>
      </c>
      <c r="W300" s="52"/>
    </row>
    <row r="301" spans="1:23" x14ac:dyDescent="0.25">
      <c r="A301" s="33" t="s">
        <v>6</v>
      </c>
      <c r="B301" s="38" t="s">
        <v>103</v>
      </c>
      <c r="C301" s="38"/>
      <c r="D301" s="46"/>
      <c r="F301" s="47"/>
      <c r="H301" s="47"/>
      <c r="J301" s="48"/>
      <c r="L301" s="23">
        <f>+SUBTOTAL(9,L294:L300)</f>
        <v>618217757.04999995</v>
      </c>
      <c r="M301" s="38"/>
      <c r="N301" s="23">
        <f>+SUBTOTAL(9,N294:N300)</f>
        <v>116613208.01914945</v>
      </c>
      <c r="O301" s="38"/>
      <c r="P301" s="83">
        <f>+SUBTOTAL(9,P294:P300)</f>
        <v>447268698</v>
      </c>
      <c r="Q301" s="88"/>
      <c r="R301" s="126">
        <f>+P301/T301</f>
        <v>15.528117511186201</v>
      </c>
      <c r="S301" s="88"/>
      <c r="T301" s="83">
        <f>+SUBTOTAL(9,T294:T300)</f>
        <v>28803794</v>
      </c>
      <c r="U301" s="88"/>
      <c r="V301" s="126">
        <f>+T301/L301*100</f>
        <v>4.6591663975239745</v>
      </c>
      <c r="W301" s="52"/>
    </row>
    <row r="302" spans="1:23" x14ac:dyDescent="0.25">
      <c r="B302" s="38" t="s">
        <v>6</v>
      </c>
      <c r="C302" s="38"/>
      <c r="D302" s="46"/>
      <c r="F302" s="47"/>
      <c r="H302" s="47"/>
      <c r="J302" s="48"/>
      <c r="L302" s="39"/>
      <c r="M302" s="38"/>
      <c r="N302" s="39"/>
      <c r="O302" s="38"/>
      <c r="P302" s="65"/>
      <c r="Q302" s="65"/>
      <c r="R302" s="66"/>
      <c r="S302" s="65"/>
      <c r="T302" s="65"/>
      <c r="U302" s="65"/>
      <c r="V302" s="66"/>
      <c r="W302" s="52"/>
    </row>
    <row r="303" spans="1:23" x14ac:dyDescent="0.25">
      <c r="A303" s="41" t="s">
        <v>195</v>
      </c>
      <c r="B303" s="38"/>
      <c r="C303" s="38"/>
      <c r="D303" s="46"/>
      <c r="F303" s="47"/>
      <c r="H303" s="47"/>
      <c r="J303" s="48"/>
      <c r="L303" s="27">
        <f>+SUBTOTAL(9,L293:L302)</f>
        <v>618217757.04999995</v>
      </c>
      <c r="M303" s="38"/>
      <c r="N303" s="27">
        <f>+SUBTOTAL(9,N293:N302)</f>
        <v>116613208.01914945</v>
      </c>
      <c r="O303" s="38"/>
      <c r="P303" s="121">
        <f>+SUBTOTAL(9,P293:P302)</f>
        <v>447268698</v>
      </c>
      <c r="Q303" s="121"/>
      <c r="R303" s="116">
        <f>+P303/T303</f>
        <v>15.528117511186201</v>
      </c>
      <c r="S303" s="121"/>
      <c r="T303" s="121">
        <f>+SUBTOTAL(9,T293:T302)</f>
        <v>28803794</v>
      </c>
      <c r="U303" s="121"/>
      <c r="V303" s="116">
        <f>+T303/L303*100</f>
        <v>4.6591663975239745</v>
      </c>
      <c r="W303" s="52"/>
    </row>
    <row r="304" spans="1:23" x14ac:dyDescent="0.25">
      <c r="A304" s="41"/>
      <c r="B304" s="38" t="s">
        <v>6</v>
      </c>
      <c r="C304" s="38"/>
      <c r="D304" s="46"/>
      <c r="F304" s="47"/>
      <c r="H304" s="47"/>
      <c r="J304" s="48"/>
      <c r="L304" s="39"/>
      <c r="M304" s="38"/>
      <c r="N304" s="39"/>
      <c r="O304" s="38"/>
      <c r="P304" s="65"/>
      <c r="Q304" s="65"/>
      <c r="R304" s="66"/>
      <c r="S304" s="65"/>
      <c r="T304" s="65"/>
      <c r="U304" s="65"/>
      <c r="V304" s="66"/>
      <c r="W304" s="52"/>
    </row>
    <row r="305" spans="1:23" x14ac:dyDescent="0.25">
      <c r="A305" s="41"/>
      <c r="B305" s="38" t="s">
        <v>6</v>
      </c>
      <c r="C305" s="38"/>
      <c r="D305" s="46"/>
      <c r="F305" s="47"/>
      <c r="H305" s="47"/>
      <c r="J305" s="48"/>
      <c r="L305" s="39"/>
      <c r="M305" s="38"/>
      <c r="N305" s="39"/>
      <c r="O305" s="38"/>
      <c r="P305" s="65"/>
      <c r="Q305" s="65"/>
      <c r="R305" s="66"/>
      <c r="S305" s="65"/>
      <c r="T305" s="65"/>
      <c r="U305" s="65"/>
      <c r="V305" s="66"/>
      <c r="W305" s="52"/>
    </row>
    <row r="306" spans="1:23" x14ac:dyDescent="0.25">
      <c r="A306" s="41" t="s">
        <v>196</v>
      </c>
      <c r="B306" s="38"/>
      <c r="C306" s="38"/>
      <c r="D306" s="46"/>
      <c r="F306" s="47"/>
      <c r="H306" s="47"/>
      <c r="J306" s="48"/>
      <c r="L306" s="39"/>
      <c r="M306" s="38"/>
      <c r="N306" s="39"/>
      <c r="O306" s="38"/>
      <c r="P306" s="65"/>
      <c r="Q306" s="65"/>
      <c r="R306" s="66"/>
      <c r="S306" s="65"/>
      <c r="T306" s="65"/>
      <c r="U306" s="65"/>
      <c r="V306" s="66"/>
      <c r="W306" s="52"/>
    </row>
    <row r="307" spans="1:23" s="38" customFormat="1" x14ac:dyDescent="0.25">
      <c r="A307" s="38" t="s">
        <v>6</v>
      </c>
      <c r="B307" s="38" t="s">
        <v>6</v>
      </c>
      <c r="D307" s="46"/>
      <c r="E307" s="33"/>
      <c r="F307" s="47"/>
      <c r="G307" s="33"/>
      <c r="H307" s="47"/>
      <c r="I307" s="33"/>
      <c r="J307" s="48"/>
      <c r="L307" s="33"/>
      <c r="M307" s="33"/>
      <c r="N307" s="33"/>
      <c r="O307" s="33"/>
      <c r="P307" s="58"/>
      <c r="Q307" s="58"/>
      <c r="R307" s="66"/>
      <c r="S307" s="58"/>
      <c r="T307" s="58"/>
      <c r="U307" s="58"/>
      <c r="V307" s="66"/>
      <c r="W307" s="52"/>
    </row>
    <row r="308" spans="1:23" x14ac:dyDescent="0.25">
      <c r="A308" s="38" t="s">
        <v>6</v>
      </c>
      <c r="B308" s="38" t="s">
        <v>51</v>
      </c>
      <c r="C308" s="38"/>
      <c r="D308" s="46"/>
      <c r="F308" s="47"/>
      <c r="H308" s="47"/>
      <c r="J308" s="48"/>
      <c r="L308" s="36"/>
      <c r="P308" s="63"/>
      <c r="Q308" s="117"/>
      <c r="R308" s="66"/>
      <c r="S308" s="117"/>
      <c r="T308" s="63"/>
      <c r="U308" s="63"/>
      <c r="V308" s="66"/>
      <c r="W308" s="52"/>
    </row>
    <row r="309" spans="1:23" s="38" customFormat="1" x14ac:dyDescent="0.25">
      <c r="A309" s="33">
        <v>341</v>
      </c>
      <c r="B309" s="33" t="s">
        <v>42</v>
      </c>
      <c r="D309" s="46">
        <v>49125</v>
      </c>
      <c r="E309" s="33"/>
      <c r="F309" s="47">
        <v>80</v>
      </c>
      <c r="G309" s="33" t="s">
        <v>4</v>
      </c>
      <c r="H309" s="47" t="s">
        <v>310</v>
      </c>
      <c r="I309" s="33"/>
      <c r="J309" s="48">
        <v>-2</v>
      </c>
      <c r="L309" s="36">
        <v>50503088.939999998</v>
      </c>
      <c r="M309" s="33"/>
      <c r="N309" s="36">
        <v>32931006.375187505</v>
      </c>
      <c r="O309" s="33"/>
      <c r="P309" s="63">
        <f t="shared" ref="P309:P312" si="112">+ROUND((100-J309)/100*L309-N309,0)</f>
        <v>18582144</v>
      </c>
      <c r="Q309" s="85"/>
      <c r="R309" s="66">
        <v>16.100000000000001</v>
      </c>
      <c r="S309" s="85"/>
      <c r="T309" s="63">
        <f t="shared" ref="T309:T312" si="113">+ROUND(P309/R309,0)</f>
        <v>1154170</v>
      </c>
      <c r="U309" s="63"/>
      <c r="V309" s="66">
        <f t="shared" ref="V309:V312" si="114">+ROUND(T309/L309*100,2)</f>
        <v>2.29</v>
      </c>
      <c r="W309" s="52"/>
    </row>
    <row r="310" spans="1:23" x14ac:dyDescent="0.25">
      <c r="A310" s="33">
        <v>342</v>
      </c>
      <c r="B310" s="33" t="s">
        <v>87</v>
      </c>
      <c r="C310" s="38"/>
      <c r="D310" s="46">
        <v>49125</v>
      </c>
      <c r="F310" s="47">
        <v>50</v>
      </c>
      <c r="G310" s="33" t="s">
        <v>4</v>
      </c>
      <c r="H310" s="47" t="s">
        <v>313</v>
      </c>
      <c r="J310" s="48">
        <v>-3</v>
      </c>
      <c r="L310" s="36">
        <v>4874750.87</v>
      </c>
      <c r="N310" s="36">
        <v>3205466.3815425006</v>
      </c>
      <c r="P310" s="63">
        <f t="shared" si="112"/>
        <v>1815527</v>
      </c>
      <c r="Q310" s="85"/>
      <c r="R310" s="66">
        <v>15.29</v>
      </c>
      <c r="S310" s="85"/>
      <c r="T310" s="63">
        <f t="shared" si="113"/>
        <v>118740</v>
      </c>
      <c r="U310" s="63"/>
      <c r="V310" s="66">
        <f t="shared" si="114"/>
        <v>2.44</v>
      </c>
      <c r="W310" s="52"/>
    </row>
    <row r="311" spans="1:23" x14ac:dyDescent="0.25">
      <c r="A311" s="33">
        <v>343</v>
      </c>
      <c r="B311" s="33" t="s">
        <v>88</v>
      </c>
      <c r="C311" s="38"/>
      <c r="D311" s="46">
        <v>49125</v>
      </c>
      <c r="F311" s="47">
        <v>50</v>
      </c>
      <c r="G311" s="33" t="s">
        <v>4</v>
      </c>
      <c r="H311" s="47" t="s">
        <v>314</v>
      </c>
      <c r="J311" s="48">
        <v>-3</v>
      </c>
      <c r="L311" s="36">
        <v>23358057.84</v>
      </c>
      <c r="N311" s="36">
        <v>14921186.811573049</v>
      </c>
      <c r="P311" s="63">
        <f t="shared" si="112"/>
        <v>9137613</v>
      </c>
      <c r="Q311" s="85"/>
      <c r="R311" s="66">
        <v>15.31</v>
      </c>
      <c r="S311" s="85"/>
      <c r="T311" s="63">
        <f t="shared" si="113"/>
        <v>596840</v>
      </c>
      <c r="U311" s="63"/>
      <c r="V311" s="66">
        <f t="shared" si="114"/>
        <v>2.56</v>
      </c>
      <c r="W311" s="52"/>
    </row>
    <row r="312" spans="1:23" x14ac:dyDescent="0.25">
      <c r="A312" s="33">
        <v>343.2</v>
      </c>
      <c r="B312" s="33" t="s">
        <v>290</v>
      </c>
      <c r="C312" s="38"/>
      <c r="D312" s="46">
        <v>49125</v>
      </c>
      <c r="F312" s="47">
        <v>9</v>
      </c>
      <c r="G312" s="33" t="s">
        <v>4</v>
      </c>
      <c r="H312" s="47" t="s">
        <v>316</v>
      </c>
      <c r="J312" s="48">
        <v>35</v>
      </c>
      <c r="L312" s="36">
        <v>2230421.5499999998</v>
      </c>
      <c r="N312" s="36">
        <v>840405.94130195165</v>
      </c>
      <c r="P312" s="63">
        <f t="shared" si="112"/>
        <v>609368</v>
      </c>
      <c r="Q312" s="85"/>
      <c r="R312" s="66">
        <v>5.67</v>
      </c>
      <c r="S312" s="85"/>
      <c r="T312" s="63">
        <f t="shared" si="113"/>
        <v>107472</v>
      </c>
      <c r="U312" s="63"/>
      <c r="V312" s="66">
        <f t="shared" si="114"/>
        <v>4.82</v>
      </c>
      <c r="W312" s="52"/>
    </row>
    <row r="313" spans="1:23" x14ac:dyDescent="0.25">
      <c r="A313" s="33">
        <v>345</v>
      </c>
      <c r="B313" s="33" t="s">
        <v>45</v>
      </c>
      <c r="C313" s="38"/>
      <c r="D313" s="46">
        <v>49125</v>
      </c>
      <c r="F313" s="47">
        <v>50</v>
      </c>
      <c r="G313" s="33" t="s">
        <v>4</v>
      </c>
      <c r="H313" s="47" t="s">
        <v>315</v>
      </c>
      <c r="J313" s="48">
        <v>-2</v>
      </c>
      <c r="L313" s="36">
        <v>5443052.4100000001</v>
      </c>
      <c r="N313" s="36">
        <v>3816636.5643149996</v>
      </c>
      <c r="P313" s="63">
        <f t="shared" ref="P313:P314" si="115">+ROUND((100-J313)/100*L313-N313,0)</f>
        <v>1735277</v>
      </c>
      <c r="Q313" s="85"/>
      <c r="R313" s="66">
        <v>15.42</v>
      </c>
      <c r="S313" s="85"/>
      <c r="T313" s="63">
        <f t="shared" ref="T313:T314" si="116">+ROUND(P313/R313,0)</f>
        <v>112534</v>
      </c>
      <c r="U313" s="63"/>
      <c r="V313" s="66">
        <f t="shared" ref="V313:V314" si="117">+ROUND(T313/L313*100,2)</f>
        <v>2.0699999999999998</v>
      </c>
      <c r="W313" s="52"/>
    </row>
    <row r="314" spans="1:23" x14ac:dyDescent="0.25">
      <c r="A314" s="33">
        <v>346</v>
      </c>
      <c r="B314" s="33" t="s">
        <v>291</v>
      </c>
      <c r="C314" s="38"/>
      <c r="D314" s="46">
        <v>49125</v>
      </c>
      <c r="F314" s="47">
        <v>50</v>
      </c>
      <c r="G314" s="33" t="s">
        <v>4</v>
      </c>
      <c r="H314" s="47" t="s">
        <v>317</v>
      </c>
      <c r="J314" s="48">
        <v>-2</v>
      </c>
      <c r="L314" s="32">
        <v>4289445.62</v>
      </c>
      <c r="N314" s="32">
        <v>2872688.6857475</v>
      </c>
      <c r="P314" s="64">
        <f t="shared" si="115"/>
        <v>1502546</v>
      </c>
      <c r="Q314" s="115"/>
      <c r="R314" s="66">
        <v>14.95</v>
      </c>
      <c r="S314" s="115"/>
      <c r="T314" s="64">
        <f t="shared" si="116"/>
        <v>100505</v>
      </c>
      <c r="U314" s="67"/>
      <c r="V314" s="66">
        <f t="shared" si="117"/>
        <v>2.34</v>
      </c>
      <c r="W314" s="52"/>
    </row>
    <row r="315" spans="1:23" s="38" customFormat="1" x14ac:dyDescent="0.25">
      <c r="A315" s="33" t="s">
        <v>6</v>
      </c>
      <c r="B315" s="38" t="s">
        <v>52</v>
      </c>
      <c r="D315" s="46"/>
      <c r="E315" s="33"/>
      <c r="F315" s="47"/>
      <c r="G315" s="33"/>
      <c r="H315" s="47"/>
      <c r="I315" s="33"/>
      <c r="J315" s="48"/>
      <c r="L315" s="39">
        <f>+SUBTOTAL(9,L309:L314)</f>
        <v>90698817.229999989</v>
      </c>
      <c r="N315" s="39">
        <f>+SUBTOTAL(9,N309:N314)</f>
        <v>58587390.759667501</v>
      </c>
      <c r="P315" s="65">
        <f>+SUBTOTAL(9,P309:P314)</f>
        <v>33382475</v>
      </c>
      <c r="Q315" s="65"/>
      <c r="R315" s="126">
        <f>+P315/T315</f>
        <v>15.241322837780521</v>
      </c>
      <c r="S315" s="65"/>
      <c r="T315" s="65">
        <f>+SUBTOTAL(9,T309:T314)</f>
        <v>2190261</v>
      </c>
      <c r="U315" s="65"/>
      <c r="V315" s="126">
        <f>+T315/L315*100</f>
        <v>2.4148727258987215</v>
      </c>
      <c r="W315" s="52"/>
    </row>
    <row r="316" spans="1:23" x14ac:dyDescent="0.25">
      <c r="A316" s="33" t="s">
        <v>6</v>
      </c>
      <c r="B316" s="33" t="s">
        <v>6</v>
      </c>
      <c r="C316" s="38"/>
      <c r="D316" s="46"/>
      <c r="F316" s="47"/>
      <c r="H316" s="47"/>
      <c r="J316" s="48"/>
      <c r="R316" s="66"/>
      <c r="V316" s="66"/>
      <c r="W316" s="52"/>
    </row>
    <row r="317" spans="1:23" x14ac:dyDescent="0.25">
      <c r="A317" s="38" t="s">
        <v>6</v>
      </c>
      <c r="B317" s="38" t="s">
        <v>104</v>
      </c>
      <c r="C317" s="38"/>
      <c r="D317" s="46"/>
      <c r="F317" s="47"/>
      <c r="H317" s="47"/>
      <c r="J317" s="48"/>
      <c r="L317" s="36"/>
      <c r="P317" s="63"/>
      <c r="Q317" s="117"/>
      <c r="R317" s="66"/>
      <c r="S317" s="117"/>
      <c r="T317" s="63"/>
      <c r="U317" s="63"/>
      <c r="V317" s="66"/>
      <c r="W317" s="52"/>
    </row>
    <row r="318" spans="1:23" x14ac:dyDescent="0.25">
      <c r="A318" s="33">
        <v>341</v>
      </c>
      <c r="B318" s="33" t="s">
        <v>42</v>
      </c>
      <c r="C318" s="38"/>
      <c r="D318" s="46">
        <v>49125</v>
      </c>
      <c r="F318" s="47">
        <v>80</v>
      </c>
      <c r="G318" s="33" t="s">
        <v>4</v>
      </c>
      <c r="H318" s="47" t="s">
        <v>310</v>
      </c>
      <c r="J318" s="48">
        <v>-2</v>
      </c>
      <c r="L318" s="36">
        <v>1697788.61</v>
      </c>
      <c r="N318" s="36">
        <v>1178542.5440187501</v>
      </c>
      <c r="P318" s="63">
        <f t="shared" ref="P318:P321" si="118">+ROUND((100-J318)/100*L318-N318,0)</f>
        <v>553202</v>
      </c>
      <c r="Q318" s="85"/>
      <c r="R318" s="66">
        <v>16.079999999999998</v>
      </c>
      <c r="S318" s="85"/>
      <c r="T318" s="63">
        <f t="shared" ref="T318:T321" si="119">+ROUND(P318/R318,0)</f>
        <v>34403</v>
      </c>
      <c r="U318" s="63"/>
      <c r="V318" s="66">
        <f t="shared" ref="V318:V321" si="120">+ROUND(T318/L318*100,2)</f>
        <v>2.0299999999999998</v>
      </c>
      <c r="W318" s="52"/>
    </row>
    <row r="319" spans="1:23" x14ac:dyDescent="0.25">
      <c r="A319" s="33">
        <v>342</v>
      </c>
      <c r="B319" s="33" t="s">
        <v>87</v>
      </c>
      <c r="C319" s="38"/>
      <c r="D319" s="46">
        <v>49125</v>
      </c>
      <c r="F319" s="47">
        <v>50</v>
      </c>
      <c r="G319" s="33" t="s">
        <v>4</v>
      </c>
      <c r="H319" s="47" t="s">
        <v>313</v>
      </c>
      <c r="J319" s="48">
        <v>-3</v>
      </c>
      <c r="L319" s="36">
        <v>182786.79</v>
      </c>
      <c r="N319" s="36">
        <v>132041.70250000001</v>
      </c>
      <c r="P319" s="63">
        <f t="shared" si="118"/>
        <v>56229</v>
      </c>
      <c r="Q319" s="85"/>
      <c r="R319" s="66">
        <v>15.13</v>
      </c>
      <c r="S319" s="85"/>
      <c r="T319" s="63">
        <f t="shared" si="119"/>
        <v>3716</v>
      </c>
      <c r="U319" s="63"/>
      <c r="V319" s="66">
        <f t="shared" si="120"/>
        <v>2.0299999999999998</v>
      </c>
      <c r="W319" s="52"/>
    </row>
    <row r="320" spans="1:23" x14ac:dyDescent="0.25">
      <c r="A320" s="33">
        <v>343</v>
      </c>
      <c r="B320" s="33" t="s">
        <v>88</v>
      </c>
      <c r="C320" s="38"/>
      <c r="D320" s="46">
        <v>49125</v>
      </c>
      <c r="F320" s="47">
        <v>50</v>
      </c>
      <c r="G320" s="33" t="s">
        <v>4</v>
      </c>
      <c r="H320" s="47" t="s">
        <v>314</v>
      </c>
      <c r="J320" s="48">
        <v>-3</v>
      </c>
      <c r="L320" s="36">
        <v>163056405.62</v>
      </c>
      <c r="N320" s="36">
        <v>42710301.872228727</v>
      </c>
      <c r="P320" s="63">
        <f t="shared" si="118"/>
        <v>125237796</v>
      </c>
      <c r="Q320" s="85"/>
      <c r="R320" s="66">
        <v>15.28</v>
      </c>
      <c r="S320" s="85"/>
      <c r="T320" s="63">
        <f t="shared" si="119"/>
        <v>8196191</v>
      </c>
      <c r="U320" s="63"/>
      <c r="V320" s="66">
        <f t="shared" si="120"/>
        <v>5.03</v>
      </c>
      <c r="W320" s="52"/>
    </row>
    <row r="321" spans="1:23" x14ac:dyDescent="0.25">
      <c r="A321" s="33">
        <v>343.2</v>
      </c>
      <c r="B321" s="33" t="s">
        <v>290</v>
      </c>
      <c r="C321" s="38"/>
      <c r="D321" s="46">
        <v>49125</v>
      </c>
      <c r="F321" s="47">
        <v>9</v>
      </c>
      <c r="G321" s="33" t="s">
        <v>4</v>
      </c>
      <c r="H321" s="47" t="s">
        <v>316</v>
      </c>
      <c r="J321" s="48">
        <v>35</v>
      </c>
      <c r="L321" s="36">
        <v>62930034</v>
      </c>
      <c r="N321" s="36">
        <v>4358125.7141482243</v>
      </c>
      <c r="P321" s="63">
        <f t="shared" si="118"/>
        <v>36546396</v>
      </c>
      <c r="Q321" s="85"/>
      <c r="R321" s="66">
        <v>7.31</v>
      </c>
      <c r="S321" s="85"/>
      <c r="T321" s="63">
        <f t="shared" si="119"/>
        <v>4999507</v>
      </c>
      <c r="U321" s="63"/>
      <c r="V321" s="66">
        <f t="shared" si="120"/>
        <v>7.94</v>
      </c>
      <c r="W321" s="52"/>
    </row>
    <row r="322" spans="1:23" x14ac:dyDescent="0.25">
      <c r="A322" s="33">
        <v>344</v>
      </c>
      <c r="B322" s="33" t="s">
        <v>89</v>
      </c>
      <c r="C322" s="38"/>
      <c r="D322" s="46">
        <v>49125</v>
      </c>
      <c r="F322" s="47">
        <v>60</v>
      </c>
      <c r="G322" s="33" t="s">
        <v>4</v>
      </c>
      <c r="H322" s="47" t="s">
        <v>310</v>
      </c>
      <c r="J322" s="48">
        <v>-3</v>
      </c>
      <c r="L322" s="36">
        <v>27182223.170000002</v>
      </c>
      <c r="N322" s="36">
        <v>13254956.700309997</v>
      </c>
      <c r="P322" s="63">
        <f t="shared" ref="P322:P324" si="121">+ROUND((100-J322)/100*L322-N322,0)</f>
        <v>14742733</v>
      </c>
      <c r="Q322" s="85"/>
      <c r="R322" s="66">
        <v>15.9</v>
      </c>
      <c r="S322" s="85"/>
      <c r="T322" s="63">
        <f t="shared" ref="T322:T324" si="122">+ROUND(P322/R322,0)</f>
        <v>927216</v>
      </c>
      <c r="U322" s="63"/>
      <c r="V322" s="66">
        <f t="shared" ref="V322:V324" si="123">+ROUND(T322/L322*100,2)</f>
        <v>3.41</v>
      </c>
      <c r="W322" s="52"/>
    </row>
    <row r="323" spans="1:23" s="38" customFormat="1" x14ac:dyDescent="0.25">
      <c r="A323" s="33">
        <v>345</v>
      </c>
      <c r="B323" s="33" t="s">
        <v>45</v>
      </c>
      <c r="D323" s="46">
        <v>49125</v>
      </c>
      <c r="E323" s="33"/>
      <c r="F323" s="47">
        <v>50</v>
      </c>
      <c r="G323" s="33" t="s">
        <v>4</v>
      </c>
      <c r="H323" s="47" t="s">
        <v>315</v>
      </c>
      <c r="I323" s="33"/>
      <c r="J323" s="48">
        <v>-2</v>
      </c>
      <c r="L323" s="36">
        <v>29087068.699999999</v>
      </c>
      <c r="M323" s="33"/>
      <c r="N323" s="36">
        <v>17237157.204997499</v>
      </c>
      <c r="O323" s="33"/>
      <c r="P323" s="63">
        <f t="shared" si="121"/>
        <v>12431653</v>
      </c>
      <c r="Q323" s="85"/>
      <c r="R323" s="66">
        <v>15.56</v>
      </c>
      <c r="S323" s="85"/>
      <c r="T323" s="63">
        <f t="shared" si="122"/>
        <v>798949</v>
      </c>
      <c r="U323" s="63"/>
      <c r="V323" s="66">
        <f t="shared" si="123"/>
        <v>2.75</v>
      </c>
      <c r="W323" s="52"/>
    </row>
    <row r="324" spans="1:23" x14ac:dyDescent="0.25">
      <c r="A324" s="33">
        <v>346</v>
      </c>
      <c r="B324" s="33" t="s">
        <v>291</v>
      </c>
      <c r="C324" s="38"/>
      <c r="D324" s="46">
        <v>49125</v>
      </c>
      <c r="F324" s="47">
        <v>50</v>
      </c>
      <c r="G324" s="33" t="s">
        <v>4</v>
      </c>
      <c r="H324" s="47" t="s">
        <v>317</v>
      </c>
      <c r="J324" s="48">
        <v>-2</v>
      </c>
      <c r="L324" s="32">
        <v>582525.55000000005</v>
      </c>
      <c r="N324" s="32">
        <v>419938.38920999999</v>
      </c>
      <c r="P324" s="64">
        <f t="shared" si="121"/>
        <v>174238</v>
      </c>
      <c r="Q324" s="115"/>
      <c r="R324" s="66">
        <v>14.85</v>
      </c>
      <c r="S324" s="115"/>
      <c r="T324" s="64">
        <f t="shared" si="122"/>
        <v>11733</v>
      </c>
      <c r="U324" s="67"/>
      <c r="V324" s="66">
        <f t="shared" si="123"/>
        <v>2.0099999999999998</v>
      </c>
      <c r="W324" s="52"/>
    </row>
    <row r="325" spans="1:23" s="38" customFormat="1" x14ac:dyDescent="0.25">
      <c r="A325" s="33" t="s">
        <v>6</v>
      </c>
      <c r="B325" s="38" t="s">
        <v>105</v>
      </c>
      <c r="D325" s="46"/>
      <c r="E325" s="33"/>
      <c r="F325" s="47"/>
      <c r="G325" s="33"/>
      <c r="H325" s="47"/>
      <c r="I325" s="33"/>
      <c r="J325" s="48"/>
      <c r="L325" s="39">
        <f>+SUBTOTAL(9,L318:L324)</f>
        <v>284718832.44</v>
      </c>
      <c r="N325" s="39">
        <f>+SUBTOTAL(9,N318:N324)</f>
        <v>79291064.127413198</v>
      </c>
      <c r="P325" s="65">
        <f>+SUBTOTAL(9,P318:P324)</f>
        <v>189742247</v>
      </c>
      <c r="Q325" s="65"/>
      <c r="R325" s="126">
        <f>+P325/T325</f>
        <v>12.673380905260352</v>
      </c>
      <c r="S325" s="65"/>
      <c r="T325" s="65">
        <f>+SUBTOTAL(9,T318:T324)</f>
        <v>14971715</v>
      </c>
      <c r="U325" s="65"/>
      <c r="V325" s="126">
        <f>+T325/L325*100</f>
        <v>5.258421043558843</v>
      </c>
      <c r="W325" s="52"/>
    </row>
    <row r="326" spans="1:23" x14ac:dyDescent="0.25">
      <c r="A326" s="33" t="s">
        <v>6</v>
      </c>
      <c r="B326" s="33" t="s">
        <v>6</v>
      </c>
      <c r="C326" s="38"/>
      <c r="D326" s="46"/>
      <c r="F326" s="47"/>
      <c r="H326" s="47"/>
      <c r="J326" s="48"/>
      <c r="R326" s="66"/>
      <c r="V326" s="66"/>
      <c r="W326" s="52"/>
    </row>
    <row r="327" spans="1:23" x14ac:dyDescent="0.25">
      <c r="A327" s="38" t="s">
        <v>6</v>
      </c>
      <c r="B327" s="38" t="s">
        <v>106</v>
      </c>
      <c r="C327" s="38"/>
      <c r="D327" s="46"/>
      <c r="F327" s="47"/>
      <c r="H327" s="47"/>
      <c r="J327" s="48"/>
      <c r="L327" s="36"/>
      <c r="P327" s="63"/>
      <c r="Q327" s="117"/>
      <c r="R327" s="66"/>
      <c r="S327" s="117"/>
      <c r="T327" s="63"/>
      <c r="U327" s="63"/>
      <c r="V327" s="66"/>
      <c r="W327" s="52"/>
    </row>
    <row r="328" spans="1:23" x14ac:dyDescent="0.25">
      <c r="A328" s="33">
        <v>341</v>
      </c>
      <c r="B328" s="33" t="s">
        <v>42</v>
      </c>
      <c r="C328" s="38"/>
      <c r="D328" s="46">
        <v>49125</v>
      </c>
      <c r="F328" s="47">
        <v>80</v>
      </c>
      <c r="G328" s="33" t="s">
        <v>4</v>
      </c>
      <c r="H328" s="47" t="s">
        <v>310</v>
      </c>
      <c r="J328" s="48">
        <v>-2</v>
      </c>
      <c r="L328" s="36">
        <v>1532780.54</v>
      </c>
      <c r="N328" s="36">
        <v>823760.53835000005</v>
      </c>
      <c r="P328" s="63">
        <f t="shared" ref="P328:P331" si="124">+ROUND((100-J328)/100*L328-N328,0)</f>
        <v>739676</v>
      </c>
      <c r="Q328" s="85"/>
      <c r="R328" s="66">
        <v>16.12</v>
      </c>
      <c r="S328" s="85"/>
      <c r="T328" s="63">
        <f t="shared" ref="T328:T331" si="125">+ROUND(P328/R328,0)</f>
        <v>45886</v>
      </c>
      <c r="U328" s="63"/>
      <c r="V328" s="66">
        <f t="shared" ref="V328:V331" si="126">+ROUND(T328/L328*100,2)</f>
        <v>2.99</v>
      </c>
      <c r="W328" s="52"/>
    </row>
    <row r="329" spans="1:23" x14ac:dyDescent="0.25">
      <c r="A329" s="33">
        <v>342</v>
      </c>
      <c r="B329" s="33" t="s">
        <v>87</v>
      </c>
      <c r="C329" s="38"/>
      <c r="D329" s="46">
        <v>49125</v>
      </c>
      <c r="F329" s="47">
        <v>50</v>
      </c>
      <c r="G329" s="33" t="s">
        <v>4</v>
      </c>
      <c r="H329" s="47" t="s">
        <v>313</v>
      </c>
      <c r="J329" s="48">
        <v>-3</v>
      </c>
      <c r="L329" s="36">
        <v>182370.64</v>
      </c>
      <c r="N329" s="36">
        <v>131655.53639749999</v>
      </c>
      <c r="P329" s="63">
        <f t="shared" si="124"/>
        <v>56186</v>
      </c>
      <c r="Q329" s="85"/>
      <c r="R329" s="66">
        <v>15.13</v>
      </c>
      <c r="S329" s="85"/>
      <c r="T329" s="63">
        <f t="shared" si="125"/>
        <v>3714</v>
      </c>
      <c r="U329" s="63"/>
      <c r="V329" s="66">
        <f t="shared" si="126"/>
        <v>2.04</v>
      </c>
      <c r="W329" s="52"/>
    </row>
    <row r="330" spans="1:23" x14ac:dyDescent="0.25">
      <c r="A330" s="33">
        <v>343</v>
      </c>
      <c r="B330" s="33" t="s">
        <v>88</v>
      </c>
      <c r="C330" s="38"/>
      <c r="D330" s="46">
        <v>49125</v>
      </c>
      <c r="F330" s="47">
        <v>50</v>
      </c>
      <c r="G330" s="33" t="s">
        <v>4</v>
      </c>
      <c r="H330" s="47" t="s">
        <v>314</v>
      </c>
      <c r="J330" s="48">
        <v>-3</v>
      </c>
      <c r="L330" s="36">
        <v>169519057.97999999</v>
      </c>
      <c r="N330" s="36">
        <v>64561904.187580422</v>
      </c>
      <c r="P330" s="63">
        <f t="shared" si="124"/>
        <v>110042726</v>
      </c>
      <c r="Q330" s="85"/>
      <c r="R330" s="66">
        <v>15.33</v>
      </c>
      <c r="S330" s="85"/>
      <c r="T330" s="63">
        <f t="shared" si="125"/>
        <v>7178260</v>
      </c>
      <c r="U330" s="63"/>
      <c r="V330" s="66">
        <f t="shared" si="126"/>
        <v>4.2300000000000004</v>
      </c>
      <c r="W330" s="52"/>
    </row>
    <row r="331" spans="1:23" x14ac:dyDescent="0.25">
      <c r="A331" s="33">
        <v>343.2</v>
      </c>
      <c r="B331" s="33" t="s">
        <v>290</v>
      </c>
      <c r="C331" s="38"/>
      <c r="D331" s="46">
        <v>49125</v>
      </c>
      <c r="F331" s="47">
        <v>9</v>
      </c>
      <c r="G331" s="33" t="s">
        <v>4</v>
      </c>
      <c r="H331" s="47" t="s">
        <v>316</v>
      </c>
      <c r="J331" s="48">
        <v>35</v>
      </c>
      <c r="L331" s="36">
        <v>95841804.769999996</v>
      </c>
      <c r="N331" s="36">
        <v>13436229.716670815</v>
      </c>
      <c r="P331" s="63">
        <f t="shared" si="124"/>
        <v>48860943</v>
      </c>
      <c r="Q331" s="85"/>
      <c r="R331" s="66">
        <v>6.88</v>
      </c>
      <c r="S331" s="85"/>
      <c r="T331" s="63">
        <f t="shared" si="125"/>
        <v>7101881</v>
      </c>
      <c r="U331" s="63"/>
      <c r="V331" s="66">
        <f t="shared" si="126"/>
        <v>7.41</v>
      </c>
      <c r="W331" s="52"/>
    </row>
    <row r="332" spans="1:23" s="38" customFormat="1" x14ac:dyDescent="0.25">
      <c r="A332" s="33">
        <v>344</v>
      </c>
      <c r="B332" s="33" t="s">
        <v>89</v>
      </c>
      <c r="D332" s="46">
        <v>49125</v>
      </c>
      <c r="E332" s="33"/>
      <c r="F332" s="47">
        <v>60</v>
      </c>
      <c r="G332" s="33" t="s">
        <v>4</v>
      </c>
      <c r="H332" s="47" t="s">
        <v>310</v>
      </c>
      <c r="I332" s="33"/>
      <c r="J332" s="48">
        <v>-3</v>
      </c>
      <c r="L332" s="36">
        <v>33559356.939999998</v>
      </c>
      <c r="M332" s="33"/>
      <c r="N332" s="36">
        <v>18185574.999435</v>
      </c>
      <c r="O332" s="33"/>
      <c r="P332" s="63">
        <f t="shared" ref="P332:P334" si="127">+ROUND((100-J332)/100*L332-N332,0)</f>
        <v>16380563</v>
      </c>
      <c r="Q332" s="85"/>
      <c r="R332" s="66">
        <v>15.89</v>
      </c>
      <c r="S332" s="85"/>
      <c r="T332" s="63">
        <f t="shared" ref="T332:T334" si="128">+ROUND(P332/R332,0)</f>
        <v>1030872</v>
      </c>
      <c r="U332" s="63"/>
      <c r="V332" s="66">
        <f t="shared" ref="V332:V334" si="129">+ROUND(T332/L332*100,2)</f>
        <v>3.07</v>
      </c>
      <c r="W332" s="52"/>
    </row>
    <row r="333" spans="1:23" x14ac:dyDescent="0.25">
      <c r="A333" s="33">
        <v>345</v>
      </c>
      <c r="B333" s="33" t="s">
        <v>45</v>
      </c>
      <c r="C333" s="38"/>
      <c r="D333" s="46">
        <v>49125</v>
      </c>
      <c r="F333" s="47">
        <v>50</v>
      </c>
      <c r="G333" s="33" t="s">
        <v>4</v>
      </c>
      <c r="H333" s="47" t="s">
        <v>315</v>
      </c>
      <c r="J333" s="48">
        <v>-2</v>
      </c>
      <c r="L333" s="36">
        <v>26145825.260000002</v>
      </c>
      <c r="N333" s="36">
        <v>15240421.048090002</v>
      </c>
      <c r="P333" s="63">
        <f t="shared" si="127"/>
        <v>11428321</v>
      </c>
      <c r="Q333" s="85"/>
      <c r="R333" s="66">
        <v>15.57</v>
      </c>
      <c r="S333" s="85"/>
      <c r="T333" s="63">
        <f t="shared" si="128"/>
        <v>733996</v>
      </c>
      <c r="U333" s="63"/>
      <c r="V333" s="66">
        <f t="shared" si="129"/>
        <v>2.81</v>
      </c>
      <c r="W333" s="52"/>
    </row>
    <row r="334" spans="1:23" s="38" customFormat="1" x14ac:dyDescent="0.25">
      <c r="A334" s="33">
        <v>346</v>
      </c>
      <c r="B334" s="33" t="s">
        <v>291</v>
      </c>
      <c r="D334" s="46">
        <v>49125</v>
      </c>
      <c r="E334" s="33"/>
      <c r="F334" s="47">
        <v>50</v>
      </c>
      <c r="G334" s="33" t="s">
        <v>4</v>
      </c>
      <c r="H334" s="47" t="s">
        <v>317</v>
      </c>
      <c r="I334" s="33"/>
      <c r="J334" s="48">
        <v>-2</v>
      </c>
      <c r="L334" s="32">
        <v>844987.37</v>
      </c>
      <c r="M334" s="33"/>
      <c r="N334" s="32">
        <v>440225.89023749996</v>
      </c>
      <c r="O334" s="33"/>
      <c r="P334" s="64">
        <f t="shared" si="127"/>
        <v>421661</v>
      </c>
      <c r="Q334" s="115"/>
      <c r="R334" s="66">
        <v>15.34</v>
      </c>
      <c r="S334" s="115"/>
      <c r="T334" s="64">
        <f t="shared" si="128"/>
        <v>27488</v>
      </c>
      <c r="U334" s="67"/>
      <c r="V334" s="66">
        <f t="shared" si="129"/>
        <v>3.25</v>
      </c>
      <c r="W334" s="52"/>
    </row>
    <row r="335" spans="1:23" x14ac:dyDescent="0.25">
      <c r="A335" s="33" t="s">
        <v>6</v>
      </c>
      <c r="B335" s="38" t="s">
        <v>107</v>
      </c>
      <c r="C335" s="38"/>
      <c r="D335" s="46"/>
      <c r="F335" s="47"/>
      <c r="H335" s="47"/>
      <c r="J335" s="48"/>
      <c r="L335" s="39">
        <f>+SUBTOTAL(9,L328:L334)</f>
        <v>327626183.5</v>
      </c>
      <c r="M335" s="38"/>
      <c r="N335" s="39">
        <f>+SUBTOTAL(9,N328:N334)</f>
        <v>112819771.91676122</v>
      </c>
      <c r="O335" s="38"/>
      <c r="P335" s="65">
        <f>+SUBTOTAL(9,P328:P334)</f>
        <v>187930076</v>
      </c>
      <c r="Q335" s="65"/>
      <c r="R335" s="126">
        <f>+P335/T335</f>
        <v>11.656676919882072</v>
      </c>
      <c r="S335" s="65"/>
      <c r="T335" s="65">
        <f>+SUBTOTAL(9,T328:T334)</f>
        <v>16122097</v>
      </c>
      <c r="U335" s="65"/>
      <c r="V335" s="126">
        <f>+T335/L335*100</f>
        <v>4.920881728001449</v>
      </c>
      <c r="W335" s="52"/>
    </row>
    <row r="336" spans="1:23" x14ac:dyDescent="0.25">
      <c r="A336" s="33" t="s">
        <v>6</v>
      </c>
      <c r="B336" s="33" t="s">
        <v>6</v>
      </c>
      <c r="C336" s="38"/>
      <c r="D336" s="46"/>
      <c r="F336" s="47"/>
      <c r="H336" s="47"/>
      <c r="J336" s="48"/>
      <c r="R336" s="66"/>
      <c r="V336" s="66"/>
      <c r="W336" s="52"/>
    </row>
    <row r="337" spans="1:23" x14ac:dyDescent="0.25">
      <c r="A337" s="38" t="s">
        <v>6</v>
      </c>
      <c r="B337" s="38" t="s">
        <v>108</v>
      </c>
      <c r="C337" s="38"/>
      <c r="D337" s="46"/>
      <c r="F337" s="47"/>
      <c r="H337" s="47"/>
      <c r="J337" s="48"/>
      <c r="L337" s="36"/>
      <c r="P337" s="63"/>
      <c r="Q337" s="117"/>
      <c r="R337" s="66"/>
      <c r="S337" s="117"/>
      <c r="T337" s="63"/>
      <c r="U337" s="63"/>
      <c r="V337" s="66"/>
      <c r="W337" s="52"/>
    </row>
    <row r="338" spans="1:23" x14ac:dyDescent="0.25">
      <c r="A338" s="33">
        <v>341</v>
      </c>
      <c r="B338" s="33" t="s">
        <v>42</v>
      </c>
      <c r="C338" s="38"/>
      <c r="D338" s="46">
        <v>53143</v>
      </c>
      <c r="F338" s="47">
        <v>80</v>
      </c>
      <c r="G338" s="33" t="s">
        <v>4</v>
      </c>
      <c r="H338" s="47" t="s">
        <v>310</v>
      </c>
      <c r="J338" s="48">
        <v>-2</v>
      </c>
      <c r="L338" s="36">
        <v>25862706.620000001</v>
      </c>
      <c r="N338" s="36">
        <v>9242822.28295625</v>
      </c>
      <c r="P338" s="63">
        <f t="shared" ref="P338:P341" si="130">+ROUND((100-J338)/100*L338-N338,0)</f>
        <v>17137138</v>
      </c>
      <c r="Q338" s="85"/>
      <c r="R338" s="66">
        <v>26.49</v>
      </c>
      <c r="S338" s="85"/>
      <c r="T338" s="63">
        <f t="shared" ref="T338:T341" si="131">+ROUND(P338/R338,0)</f>
        <v>646929</v>
      </c>
      <c r="U338" s="63"/>
      <c r="V338" s="66">
        <f t="shared" ref="V338:V341" si="132">+ROUND(T338/L338*100,2)</f>
        <v>2.5</v>
      </c>
      <c r="W338" s="52"/>
    </row>
    <row r="339" spans="1:23" x14ac:dyDescent="0.25">
      <c r="A339" s="33">
        <v>342</v>
      </c>
      <c r="B339" s="33" t="s">
        <v>87</v>
      </c>
      <c r="C339" s="38"/>
      <c r="D339" s="46">
        <v>53143</v>
      </c>
      <c r="F339" s="47">
        <v>50</v>
      </c>
      <c r="G339" s="33" t="s">
        <v>4</v>
      </c>
      <c r="H339" s="47" t="s">
        <v>313</v>
      </c>
      <c r="J339" s="48">
        <v>-3</v>
      </c>
      <c r="L339" s="36">
        <v>12403564.17</v>
      </c>
      <c r="N339" s="36">
        <v>4361291.7001024997</v>
      </c>
      <c r="P339" s="63">
        <f t="shared" si="130"/>
        <v>8414379</v>
      </c>
      <c r="Q339" s="85"/>
      <c r="R339" s="66">
        <v>24.5</v>
      </c>
      <c r="S339" s="85"/>
      <c r="T339" s="63">
        <f t="shared" si="131"/>
        <v>343444</v>
      </c>
      <c r="U339" s="63"/>
      <c r="V339" s="66">
        <f t="shared" si="132"/>
        <v>2.77</v>
      </c>
      <c r="W339" s="52"/>
    </row>
    <row r="340" spans="1:23" x14ac:dyDescent="0.25">
      <c r="A340" s="33">
        <v>343</v>
      </c>
      <c r="B340" s="33" t="s">
        <v>88</v>
      </c>
      <c r="C340" s="38"/>
      <c r="D340" s="46">
        <v>53143</v>
      </c>
      <c r="F340" s="47">
        <v>50</v>
      </c>
      <c r="G340" s="33" t="s">
        <v>4</v>
      </c>
      <c r="H340" s="47" t="s">
        <v>314</v>
      </c>
      <c r="J340" s="48">
        <v>-3</v>
      </c>
      <c r="L340" s="36">
        <v>308994245.61000001</v>
      </c>
      <c r="N340" s="36">
        <v>45987971.942990899</v>
      </c>
      <c r="P340" s="63">
        <f t="shared" si="130"/>
        <v>272276101</v>
      </c>
      <c r="Q340" s="85"/>
      <c r="R340" s="66">
        <v>24.36</v>
      </c>
      <c r="S340" s="85"/>
      <c r="T340" s="63">
        <f t="shared" si="131"/>
        <v>11177180</v>
      </c>
      <c r="U340" s="63"/>
      <c r="V340" s="66">
        <f t="shared" si="132"/>
        <v>3.62</v>
      </c>
      <c r="W340" s="52"/>
    </row>
    <row r="341" spans="1:23" s="38" customFormat="1" x14ac:dyDescent="0.25">
      <c r="A341" s="33">
        <v>343.2</v>
      </c>
      <c r="B341" s="33" t="s">
        <v>290</v>
      </c>
      <c r="D341" s="46">
        <v>53143</v>
      </c>
      <c r="E341" s="33"/>
      <c r="F341" s="47">
        <v>9</v>
      </c>
      <c r="G341" s="33" t="s">
        <v>4</v>
      </c>
      <c r="H341" s="47" t="s">
        <v>316</v>
      </c>
      <c r="I341" s="33"/>
      <c r="J341" s="48">
        <v>35</v>
      </c>
      <c r="L341" s="36">
        <v>222610261.13</v>
      </c>
      <c r="M341" s="33"/>
      <c r="N341" s="36">
        <v>21583383.109436035</v>
      </c>
      <c r="O341" s="33"/>
      <c r="P341" s="63">
        <f t="shared" si="130"/>
        <v>123113287</v>
      </c>
      <c r="Q341" s="85"/>
      <c r="R341" s="66">
        <v>6.93</v>
      </c>
      <c r="S341" s="85"/>
      <c r="T341" s="63">
        <f t="shared" si="131"/>
        <v>17765265</v>
      </c>
      <c r="U341" s="63"/>
      <c r="V341" s="66">
        <f t="shared" si="132"/>
        <v>7.98</v>
      </c>
      <c r="W341" s="52"/>
    </row>
    <row r="342" spans="1:23" x14ac:dyDescent="0.25">
      <c r="A342" s="33">
        <v>344</v>
      </c>
      <c r="B342" s="33" t="s">
        <v>89</v>
      </c>
      <c r="C342" s="38"/>
      <c r="D342" s="46">
        <v>53143</v>
      </c>
      <c r="F342" s="47">
        <v>60</v>
      </c>
      <c r="G342" s="33" t="s">
        <v>4</v>
      </c>
      <c r="H342" s="47" t="s">
        <v>310</v>
      </c>
      <c r="J342" s="48">
        <v>-3</v>
      </c>
      <c r="L342" s="36">
        <v>44713507.439999998</v>
      </c>
      <c r="N342" s="36">
        <v>14666540.888582502</v>
      </c>
      <c r="P342" s="63">
        <f t="shared" ref="P342:P344" si="133">+ROUND((100-J342)/100*L342-N342,0)</f>
        <v>31388372</v>
      </c>
      <c r="Q342" s="85"/>
      <c r="R342" s="66">
        <v>25.75</v>
      </c>
      <c r="S342" s="85"/>
      <c r="T342" s="63">
        <f t="shared" ref="T342:T344" si="134">+ROUND(P342/R342,0)</f>
        <v>1218966</v>
      </c>
      <c r="U342" s="63"/>
      <c r="V342" s="66">
        <f t="shared" ref="V342:V344" si="135">+ROUND(T342/L342*100,2)</f>
        <v>2.73</v>
      </c>
      <c r="W342" s="52"/>
    </row>
    <row r="343" spans="1:23" s="38" customFormat="1" x14ac:dyDescent="0.25">
      <c r="A343" s="33">
        <v>345</v>
      </c>
      <c r="B343" s="33" t="s">
        <v>45</v>
      </c>
      <c r="D343" s="46">
        <v>53143</v>
      </c>
      <c r="E343" s="33"/>
      <c r="F343" s="47">
        <v>50</v>
      </c>
      <c r="G343" s="33" t="s">
        <v>4</v>
      </c>
      <c r="H343" s="47" t="s">
        <v>315</v>
      </c>
      <c r="I343" s="33"/>
      <c r="J343" s="48">
        <v>-2</v>
      </c>
      <c r="L343" s="36">
        <v>56238775.219999999</v>
      </c>
      <c r="M343" s="33"/>
      <c r="N343" s="36">
        <v>19041201.984584995</v>
      </c>
      <c r="O343" s="33"/>
      <c r="P343" s="63">
        <f t="shared" si="133"/>
        <v>38322349</v>
      </c>
      <c r="Q343" s="85"/>
      <c r="R343" s="66">
        <v>25.28</v>
      </c>
      <c r="S343" s="85"/>
      <c r="T343" s="63">
        <f t="shared" si="134"/>
        <v>1515916</v>
      </c>
      <c r="U343" s="63"/>
      <c r="V343" s="66">
        <f t="shared" si="135"/>
        <v>2.7</v>
      </c>
      <c r="W343" s="52"/>
    </row>
    <row r="344" spans="1:23" x14ac:dyDescent="0.25">
      <c r="A344" s="33">
        <v>346</v>
      </c>
      <c r="B344" s="33" t="s">
        <v>291</v>
      </c>
      <c r="C344" s="38"/>
      <c r="D344" s="46">
        <v>53143</v>
      </c>
      <c r="F344" s="47">
        <v>50</v>
      </c>
      <c r="G344" s="33" t="s">
        <v>4</v>
      </c>
      <c r="H344" s="47" t="s">
        <v>317</v>
      </c>
      <c r="J344" s="48">
        <v>-2</v>
      </c>
      <c r="L344" s="32">
        <v>5333643.99</v>
      </c>
      <c r="N344" s="32">
        <v>1899934.1639950003</v>
      </c>
      <c r="P344" s="64">
        <f t="shared" si="133"/>
        <v>3540383</v>
      </c>
      <c r="Q344" s="115"/>
      <c r="R344" s="66">
        <v>24.2</v>
      </c>
      <c r="S344" s="115"/>
      <c r="T344" s="64">
        <f t="shared" si="134"/>
        <v>146297</v>
      </c>
      <c r="U344" s="67"/>
      <c r="V344" s="66">
        <f t="shared" si="135"/>
        <v>2.74</v>
      </c>
      <c r="W344" s="52"/>
    </row>
    <row r="345" spans="1:23" x14ac:dyDescent="0.25">
      <c r="A345" s="33" t="s">
        <v>6</v>
      </c>
      <c r="B345" s="38" t="s">
        <v>109</v>
      </c>
      <c r="C345" s="38"/>
      <c r="D345" s="46"/>
      <c r="F345" s="47"/>
      <c r="H345" s="47"/>
      <c r="J345" s="48"/>
      <c r="L345" s="23">
        <f>+SUBTOTAL(9,L338:L344)</f>
        <v>676156704.18000007</v>
      </c>
      <c r="M345" s="38"/>
      <c r="N345" s="23">
        <f>+SUBTOTAL(9,N338:N344)</f>
        <v>116783146.07264817</v>
      </c>
      <c r="O345" s="38"/>
      <c r="P345" s="83">
        <f>+SUBTOTAL(9,P338:P344)</f>
        <v>494192009</v>
      </c>
      <c r="Q345" s="88"/>
      <c r="R345" s="126">
        <f>+P345/T345</f>
        <v>15.060402699494364</v>
      </c>
      <c r="S345" s="88"/>
      <c r="T345" s="83">
        <f>+SUBTOTAL(9,T338:T344)</f>
        <v>32813997</v>
      </c>
      <c r="U345" s="88"/>
      <c r="V345" s="126">
        <f>+T345/L345*100</f>
        <v>4.8530165858215861</v>
      </c>
      <c r="W345" s="52"/>
    </row>
    <row r="346" spans="1:23" x14ac:dyDescent="0.25">
      <c r="B346" s="38" t="s">
        <v>6</v>
      </c>
      <c r="C346" s="38"/>
      <c r="D346" s="46"/>
      <c r="F346" s="47"/>
      <c r="H346" s="47"/>
      <c r="J346" s="48"/>
      <c r="L346" s="24"/>
      <c r="M346" s="38"/>
      <c r="N346" s="24"/>
      <c r="O346" s="38"/>
      <c r="P346" s="88"/>
      <c r="Q346" s="88"/>
      <c r="R346" s="126"/>
      <c r="S346" s="88"/>
      <c r="T346" s="88"/>
      <c r="U346" s="88"/>
      <c r="V346" s="126"/>
      <c r="W346" s="52"/>
    </row>
    <row r="347" spans="1:23" ht="12.75" customHeight="1" x14ac:dyDescent="0.25">
      <c r="A347" s="41" t="s">
        <v>197</v>
      </c>
      <c r="B347" s="38"/>
      <c r="C347" s="38"/>
      <c r="D347" s="46"/>
      <c r="F347" s="47"/>
      <c r="H347" s="47"/>
      <c r="J347" s="48"/>
      <c r="L347" s="27">
        <f>+SUBTOTAL(9,L308:L345)</f>
        <v>1379200537.3499999</v>
      </c>
      <c r="M347" s="38"/>
      <c r="N347" s="27">
        <f>+SUBTOTAL(9,N308:N345)</f>
        <v>367481372.87649012</v>
      </c>
      <c r="O347" s="38"/>
      <c r="P347" s="121">
        <f>+SUBTOTAL(9,P308:P345)</f>
        <v>905246807</v>
      </c>
      <c r="Q347" s="121"/>
      <c r="R347" s="116">
        <f>+P347/T347</f>
        <v>13.695510428670611</v>
      </c>
      <c r="S347" s="121"/>
      <c r="T347" s="121">
        <f>+SUBTOTAL(9,T308:T345)</f>
        <v>66098070</v>
      </c>
      <c r="U347" s="121"/>
      <c r="V347" s="116">
        <f>+T347/L347*100</f>
        <v>4.792491607275692</v>
      </c>
      <c r="W347" s="52"/>
    </row>
    <row r="348" spans="1:23" x14ac:dyDescent="0.25">
      <c r="A348" s="41"/>
      <c r="B348" s="38" t="s">
        <v>6</v>
      </c>
      <c r="C348" s="38"/>
      <c r="D348" s="46"/>
      <c r="F348" s="47"/>
      <c r="H348" s="47"/>
      <c r="J348" s="48"/>
      <c r="L348" s="39"/>
      <c r="M348" s="38"/>
      <c r="N348" s="39"/>
      <c r="O348" s="38"/>
      <c r="P348" s="65"/>
      <c r="Q348" s="65"/>
      <c r="R348" s="66"/>
      <c r="S348" s="65"/>
      <c r="T348" s="65"/>
      <c r="U348" s="65"/>
      <c r="V348" s="66"/>
      <c r="W348" s="52"/>
    </row>
    <row r="349" spans="1:23" x14ac:dyDescent="0.25">
      <c r="A349" s="41" t="s">
        <v>198</v>
      </c>
      <c r="B349" s="38"/>
      <c r="C349" s="38"/>
      <c r="D349" s="46"/>
      <c r="F349" s="47"/>
      <c r="H349" s="47"/>
      <c r="J349" s="48"/>
      <c r="L349" s="39"/>
      <c r="M349" s="38"/>
      <c r="N349" s="39"/>
      <c r="O349" s="38"/>
      <c r="P349" s="65"/>
      <c r="Q349" s="65"/>
      <c r="R349" s="66"/>
      <c r="S349" s="65"/>
      <c r="T349" s="65"/>
      <c r="U349" s="65"/>
      <c r="V349" s="66"/>
      <c r="W349" s="52"/>
    </row>
    <row r="350" spans="1:23" x14ac:dyDescent="0.25">
      <c r="A350" s="33" t="s">
        <v>6</v>
      </c>
      <c r="B350" s="33" t="s">
        <v>6</v>
      </c>
      <c r="C350" s="38"/>
      <c r="D350" s="46"/>
      <c r="F350" s="47"/>
      <c r="H350" s="47"/>
      <c r="J350" s="48"/>
      <c r="R350" s="66"/>
      <c r="V350" s="66"/>
      <c r="W350" s="52"/>
    </row>
    <row r="351" spans="1:23" s="38" customFormat="1" x14ac:dyDescent="0.25">
      <c r="A351" s="38" t="s">
        <v>6</v>
      </c>
      <c r="B351" s="38" t="s">
        <v>110</v>
      </c>
      <c r="D351" s="46"/>
      <c r="E351" s="33"/>
      <c r="F351" s="47"/>
      <c r="G351" s="33"/>
      <c r="H351" s="47"/>
      <c r="I351" s="33"/>
      <c r="J351" s="48"/>
      <c r="L351" s="36"/>
      <c r="M351" s="33"/>
      <c r="N351" s="33"/>
      <c r="O351" s="33"/>
      <c r="P351" s="63"/>
      <c r="Q351" s="117"/>
      <c r="R351" s="66"/>
      <c r="S351" s="117"/>
      <c r="T351" s="63"/>
      <c r="U351" s="63"/>
      <c r="V351" s="66"/>
      <c r="W351" s="52"/>
    </row>
    <row r="352" spans="1:23" x14ac:dyDescent="0.25">
      <c r="A352" s="33">
        <v>341</v>
      </c>
      <c r="B352" s="33" t="s">
        <v>42</v>
      </c>
      <c r="C352" s="38"/>
      <c r="D352" s="46">
        <v>52412</v>
      </c>
      <c r="F352" s="47">
        <v>80</v>
      </c>
      <c r="G352" s="33" t="s">
        <v>4</v>
      </c>
      <c r="H352" s="47" t="s">
        <v>310</v>
      </c>
      <c r="J352" s="48">
        <v>-2</v>
      </c>
      <c r="L352" s="36">
        <v>73652635.859999999</v>
      </c>
      <c r="N352" s="36">
        <v>31568526.817531254</v>
      </c>
      <c r="P352" s="63">
        <f t="shared" ref="P352:P354" si="136">+ROUND((100-J352)/100*L352-N352,0)</f>
        <v>43557162</v>
      </c>
      <c r="Q352" s="85"/>
      <c r="R352" s="66">
        <v>24.38</v>
      </c>
      <c r="S352" s="85"/>
      <c r="T352" s="63">
        <f t="shared" ref="T352:T354" si="137">+ROUND(P352/R352,0)</f>
        <v>1786594</v>
      </c>
      <c r="U352" s="63"/>
      <c r="V352" s="66">
        <f t="shared" ref="V352:V354" si="138">+ROUND(T352/L352*100,2)</f>
        <v>2.4300000000000002</v>
      </c>
      <c r="W352" s="52"/>
    </row>
    <row r="353" spans="1:23" s="38" customFormat="1" x14ac:dyDescent="0.25">
      <c r="A353" s="33">
        <v>342</v>
      </c>
      <c r="B353" s="33" t="s">
        <v>87</v>
      </c>
      <c r="D353" s="46">
        <v>52412</v>
      </c>
      <c r="E353" s="33"/>
      <c r="F353" s="47">
        <v>50</v>
      </c>
      <c r="G353" s="33" t="s">
        <v>4</v>
      </c>
      <c r="H353" s="47" t="s">
        <v>313</v>
      </c>
      <c r="I353" s="33"/>
      <c r="J353" s="48">
        <v>-3</v>
      </c>
      <c r="L353" s="36">
        <v>91440.69</v>
      </c>
      <c r="M353" s="33"/>
      <c r="N353" s="36">
        <v>45565.296630000004</v>
      </c>
      <c r="O353" s="33"/>
      <c r="P353" s="63">
        <f t="shared" si="136"/>
        <v>48619</v>
      </c>
      <c r="Q353" s="85"/>
      <c r="R353" s="66">
        <v>22.76</v>
      </c>
      <c r="S353" s="85"/>
      <c r="T353" s="63">
        <f t="shared" si="137"/>
        <v>2136</v>
      </c>
      <c r="U353" s="63"/>
      <c r="V353" s="66">
        <f t="shared" si="138"/>
        <v>2.34</v>
      </c>
      <c r="W353" s="52"/>
    </row>
    <row r="354" spans="1:23" x14ac:dyDescent="0.25">
      <c r="A354" s="33">
        <v>343</v>
      </c>
      <c r="B354" s="33" t="s">
        <v>88</v>
      </c>
      <c r="C354" s="38"/>
      <c r="D354" s="46">
        <v>52412</v>
      </c>
      <c r="F354" s="47">
        <v>50</v>
      </c>
      <c r="G354" s="33" t="s">
        <v>4</v>
      </c>
      <c r="H354" s="47" t="s">
        <v>314</v>
      </c>
      <c r="J354" s="48">
        <v>-3</v>
      </c>
      <c r="L354" s="36">
        <v>6103661.1299999999</v>
      </c>
      <c r="N354" s="36">
        <v>-4506895.8657437498</v>
      </c>
      <c r="P354" s="63">
        <f t="shared" si="136"/>
        <v>10793667</v>
      </c>
      <c r="Q354" s="85"/>
      <c r="R354" s="66">
        <v>22.21</v>
      </c>
      <c r="S354" s="85"/>
      <c r="T354" s="63">
        <f t="shared" si="137"/>
        <v>485982</v>
      </c>
      <c r="U354" s="63"/>
      <c r="V354" s="66">
        <f t="shared" si="138"/>
        <v>7.96</v>
      </c>
      <c r="W354" s="52"/>
    </row>
    <row r="355" spans="1:23" x14ac:dyDescent="0.25">
      <c r="A355" s="33">
        <v>344</v>
      </c>
      <c r="B355" s="33" t="s">
        <v>89</v>
      </c>
      <c r="C355" s="38"/>
      <c r="D355" s="46">
        <v>52412</v>
      </c>
      <c r="F355" s="47">
        <v>60</v>
      </c>
      <c r="G355" s="33" t="s">
        <v>4</v>
      </c>
      <c r="H355" s="47" t="s">
        <v>310</v>
      </c>
      <c r="J355" s="48">
        <v>-3</v>
      </c>
      <c r="L355" s="36">
        <v>206289.15</v>
      </c>
      <c r="N355" s="36">
        <v>41592.404732500007</v>
      </c>
      <c r="P355" s="63">
        <f t="shared" ref="P355:P357" si="139">+ROUND((100-J355)/100*L355-N355,0)</f>
        <v>170885</v>
      </c>
      <c r="Q355" s="85"/>
      <c r="R355" s="66">
        <v>24.35</v>
      </c>
      <c r="S355" s="85"/>
      <c r="T355" s="63">
        <f t="shared" ref="T355:T357" si="140">+ROUND(P355/R355,0)</f>
        <v>7018</v>
      </c>
      <c r="U355" s="63"/>
      <c r="V355" s="66">
        <f t="shared" ref="V355:V357" si="141">+ROUND(T355/L355*100,2)</f>
        <v>3.4</v>
      </c>
      <c r="W355" s="52"/>
    </row>
    <row r="356" spans="1:23" x14ac:dyDescent="0.25">
      <c r="A356" s="33">
        <v>345</v>
      </c>
      <c r="B356" s="33" t="s">
        <v>45</v>
      </c>
      <c r="C356" s="38"/>
      <c r="D356" s="46">
        <v>52412</v>
      </c>
      <c r="F356" s="47">
        <v>50</v>
      </c>
      <c r="G356" s="33" t="s">
        <v>4</v>
      </c>
      <c r="H356" s="47" t="s">
        <v>315</v>
      </c>
      <c r="J356" s="48">
        <v>-2</v>
      </c>
      <c r="L356" s="36">
        <v>2204656.5699999998</v>
      </c>
      <c r="N356" s="36">
        <v>702455.57186000003</v>
      </c>
      <c r="P356" s="63">
        <f t="shared" si="139"/>
        <v>1546294</v>
      </c>
      <c r="Q356" s="85"/>
      <c r="R356" s="66">
        <v>22.77</v>
      </c>
      <c r="S356" s="85"/>
      <c r="T356" s="63">
        <f t="shared" si="140"/>
        <v>67909</v>
      </c>
      <c r="U356" s="63"/>
      <c r="V356" s="66">
        <f t="shared" si="141"/>
        <v>3.08</v>
      </c>
      <c r="W356" s="52"/>
    </row>
    <row r="357" spans="1:23" x14ac:dyDescent="0.25">
      <c r="A357" s="33">
        <v>346</v>
      </c>
      <c r="B357" s="33" t="s">
        <v>291</v>
      </c>
      <c r="C357" s="38"/>
      <c r="D357" s="46">
        <v>52412</v>
      </c>
      <c r="F357" s="47">
        <v>50</v>
      </c>
      <c r="G357" s="33" t="s">
        <v>4</v>
      </c>
      <c r="H357" s="47" t="s">
        <v>317</v>
      </c>
      <c r="J357" s="48">
        <v>-2</v>
      </c>
      <c r="L357" s="32">
        <v>2298256.33</v>
      </c>
      <c r="N357" s="32">
        <v>883034.00066249992</v>
      </c>
      <c r="P357" s="64">
        <f t="shared" si="139"/>
        <v>1461187</v>
      </c>
      <c r="Q357" s="115"/>
      <c r="R357" s="66">
        <v>22.44</v>
      </c>
      <c r="S357" s="115"/>
      <c r="T357" s="64">
        <f t="shared" si="140"/>
        <v>65115</v>
      </c>
      <c r="U357" s="67"/>
      <c r="V357" s="66">
        <f t="shared" si="141"/>
        <v>2.83</v>
      </c>
      <c r="W357" s="52"/>
    </row>
    <row r="358" spans="1:23" x14ac:dyDescent="0.25">
      <c r="A358" s="33" t="s">
        <v>6</v>
      </c>
      <c r="B358" s="38" t="s">
        <v>111</v>
      </c>
      <c r="C358" s="38"/>
      <c r="D358" s="46"/>
      <c r="F358" s="47"/>
      <c r="H358" s="47"/>
      <c r="J358" s="48"/>
      <c r="L358" s="39">
        <f>+SUBTOTAL(9,L352:L357)</f>
        <v>84556939.729999989</v>
      </c>
      <c r="M358" s="38"/>
      <c r="N358" s="39">
        <f>+SUBTOTAL(9,N352:N357)</f>
        <v>28734278.225672502</v>
      </c>
      <c r="O358" s="38"/>
      <c r="P358" s="65">
        <f>+SUBTOTAL(9,P352:P357)</f>
        <v>57577814</v>
      </c>
      <c r="Q358" s="65"/>
      <c r="R358" s="126">
        <f>+P358/T358</f>
        <v>23.844173775051207</v>
      </c>
      <c r="S358" s="65"/>
      <c r="T358" s="65">
        <f>+SUBTOTAL(9,T352:T357)</f>
        <v>2414754</v>
      </c>
      <c r="U358" s="65"/>
      <c r="V358" s="126">
        <f>+T358/L358*100</f>
        <v>2.8557726990955286</v>
      </c>
      <c r="W358" s="52"/>
    </row>
    <row r="359" spans="1:23" x14ac:dyDescent="0.25">
      <c r="A359" s="33" t="s">
        <v>6</v>
      </c>
      <c r="B359" s="33" t="s">
        <v>6</v>
      </c>
      <c r="C359" s="38"/>
      <c r="D359" s="46"/>
      <c r="F359" s="47"/>
      <c r="H359" s="47"/>
      <c r="J359" s="48"/>
      <c r="R359" s="66"/>
      <c r="V359" s="66"/>
      <c r="W359" s="52"/>
    </row>
    <row r="360" spans="1:23" x14ac:dyDescent="0.25">
      <c r="A360" s="38" t="s">
        <v>6</v>
      </c>
      <c r="B360" s="38" t="s">
        <v>112</v>
      </c>
      <c r="C360" s="38"/>
      <c r="D360" s="46"/>
      <c r="F360" s="47"/>
      <c r="H360" s="47"/>
      <c r="J360" s="48"/>
      <c r="L360" s="36"/>
      <c r="P360" s="63"/>
      <c r="Q360" s="117"/>
      <c r="R360" s="66"/>
      <c r="S360" s="117"/>
      <c r="T360" s="63"/>
      <c r="U360" s="63"/>
      <c r="V360" s="66"/>
      <c r="W360" s="52"/>
    </row>
    <row r="361" spans="1:23" x14ac:dyDescent="0.25">
      <c r="A361" s="33">
        <v>341</v>
      </c>
      <c r="B361" s="33" t="s">
        <v>42</v>
      </c>
      <c r="C361" s="38"/>
      <c r="D361" s="46">
        <v>52412</v>
      </c>
      <c r="F361" s="47">
        <v>80</v>
      </c>
      <c r="G361" s="33" t="s">
        <v>4</v>
      </c>
      <c r="H361" s="47" t="s">
        <v>310</v>
      </c>
      <c r="J361" s="48">
        <v>-2</v>
      </c>
      <c r="K361" s="38"/>
      <c r="L361" s="36">
        <v>7638978.5099999998</v>
      </c>
      <c r="N361" s="36">
        <v>3326983.9462624998</v>
      </c>
      <c r="P361" s="63">
        <f t="shared" ref="P361:P364" si="142">+ROUND((100-J361)/100*L361-N361,0)</f>
        <v>4464774</v>
      </c>
      <c r="Q361" s="85"/>
      <c r="R361" s="66">
        <v>24.21</v>
      </c>
      <c r="S361" s="85"/>
      <c r="T361" s="63">
        <f t="shared" ref="T361:T364" si="143">+ROUND(P361/R361,0)</f>
        <v>184419</v>
      </c>
      <c r="U361" s="63"/>
      <c r="V361" s="66">
        <f t="shared" ref="V361:V364" si="144">+ROUND(T361/L361*100,2)</f>
        <v>2.41</v>
      </c>
      <c r="W361" s="52"/>
    </row>
    <row r="362" spans="1:23" x14ac:dyDescent="0.25">
      <c r="A362" s="33">
        <v>342</v>
      </c>
      <c r="B362" s="33" t="s">
        <v>87</v>
      </c>
      <c r="C362" s="38"/>
      <c r="D362" s="46">
        <v>52412</v>
      </c>
      <c r="F362" s="47">
        <v>50</v>
      </c>
      <c r="G362" s="33" t="s">
        <v>4</v>
      </c>
      <c r="H362" s="47" t="s">
        <v>313</v>
      </c>
      <c r="J362" s="48">
        <v>-3</v>
      </c>
      <c r="L362" s="36">
        <v>1855794.6</v>
      </c>
      <c r="N362" s="36">
        <v>846703.85171249998</v>
      </c>
      <c r="P362" s="63">
        <f t="shared" si="142"/>
        <v>1064765</v>
      </c>
      <c r="Q362" s="85"/>
      <c r="R362" s="66">
        <v>22.82</v>
      </c>
      <c r="S362" s="85"/>
      <c r="T362" s="63">
        <f t="shared" si="143"/>
        <v>46659</v>
      </c>
      <c r="U362" s="63"/>
      <c r="V362" s="66">
        <f t="shared" si="144"/>
        <v>2.5099999999999998</v>
      </c>
      <c r="W362" s="52"/>
    </row>
    <row r="363" spans="1:23" x14ac:dyDescent="0.25">
      <c r="A363" s="33">
        <v>343</v>
      </c>
      <c r="B363" s="33" t="s">
        <v>88</v>
      </c>
      <c r="C363" s="38"/>
      <c r="D363" s="46">
        <v>52412</v>
      </c>
      <c r="F363" s="47">
        <v>50</v>
      </c>
      <c r="G363" s="33" t="s">
        <v>4</v>
      </c>
      <c r="H363" s="47" t="s">
        <v>314</v>
      </c>
      <c r="J363" s="48">
        <v>-3</v>
      </c>
      <c r="K363" s="38"/>
      <c r="L363" s="36">
        <v>215835489.88999999</v>
      </c>
      <c r="N363" s="36">
        <v>32420005.41593644</v>
      </c>
      <c r="P363" s="63">
        <f t="shared" si="142"/>
        <v>189890549</v>
      </c>
      <c r="Q363" s="85"/>
      <c r="R363" s="66">
        <v>22.65</v>
      </c>
      <c r="S363" s="85"/>
      <c r="T363" s="63">
        <f t="shared" si="143"/>
        <v>8383689</v>
      </c>
      <c r="U363" s="63"/>
      <c r="V363" s="66">
        <f t="shared" si="144"/>
        <v>3.88</v>
      </c>
      <c r="W363" s="52"/>
    </row>
    <row r="364" spans="1:23" x14ac:dyDescent="0.25">
      <c r="A364" s="33">
        <v>343.2</v>
      </c>
      <c r="B364" s="33" t="s">
        <v>290</v>
      </c>
      <c r="C364" s="38"/>
      <c r="D364" s="46">
        <v>52412</v>
      </c>
      <c r="F364" s="47">
        <v>9</v>
      </c>
      <c r="G364" s="33" t="s">
        <v>4</v>
      </c>
      <c r="H364" s="47" t="s">
        <v>316</v>
      </c>
      <c r="J364" s="48">
        <v>35</v>
      </c>
      <c r="L364" s="36">
        <v>183294116.47</v>
      </c>
      <c r="N364" s="36">
        <v>13739688.665372115</v>
      </c>
      <c r="P364" s="63">
        <f t="shared" si="142"/>
        <v>105401487</v>
      </c>
      <c r="Q364" s="85"/>
      <c r="R364" s="66">
        <v>7.08</v>
      </c>
      <c r="S364" s="85"/>
      <c r="T364" s="63">
        <f t="shared" si="143"/>
        <v>14887216</v>
      </c>
      <c r="U364" s="63"/>
      <c r="V364" s="66">
        <f t="shared" si="144"/>
        <v>8.1199999999999992</v>
      </c>
      <c r="W364" s="52"/>
    </row>
    <row r="365" spans="1:23" x14ac:dyDescent="0.25">
      <c r="A365" s="33">
        <v>344</v>
      </c>
      <c r="B365" s="33" t="s">
        <v>89</v>
      </c>
      <c r="C365" s="38"/>
      <c r="D365" s="46">
        <v>52412</v>
      </c>
      <c r="F365" s="47">
        <v>60</v>
      </c>
      <c r="G365" s="33" t="s">
        <v>4</v>
      </c>
      <c r="H365" s="47" t="s">
        <v>310</v>
      </c>
      <c r="J365" s="48">
        <v>-3</v>
      </c>
      <c r="L365" s="36">
        <v>33768064.969999999</v>
      </c>
      <c r="N365" s="36">
        <v>11149618.254629998</v>
      </c>
      <c r="P365" s="63">
        <f t="shared" ref="P365:P367" si="145">+ROUND((100-J365)/100*L365-N365,0)</f>
        <v>23631489</v>
      </c>
      <c r="Q365" s="85"/>
      <c r="R365" s="66">
        <v>23.93</v>
      </c>
      <c r="S365" s="85"/>
      <c r="T365" s="63">
        <f t="shared" ref="T365:T367" si="146">+ROUND(P365/R365,0)</f>
        <v>987526</v>
      </c>
      <c r="U365" s="63"/>
      <c r="V365" s="66">
        <f t="shared" ref="V365:V367" si="147">+ROUND(T365/L365*100,2)</f>
        <v>2.92</v>
      </c>
      <c r="W365" s="52"/>
    </row>
    <row r="366" spans="1:23" x14ac:dyDescent="0.25">
      <c r="A366" s="33">
        <v>345</v>
      </c>
      <c r="B366" s="33" t="s">
        <v>45</v>
      </c>
      <c r="C366" s="38"/>
      <c r="D366" s="46">
        <v>52412</v>
      </c>
      <c r="F366" s="47">
        <v>50</v>
      </c>
      <c r="G366" s="33" t="s">
        <v>4</v>
      </c>
      <c r="H366" s="47" t="s">
        <v>315</v>
      </c>
      <c r="J366" s="48">
        <v>-2</v>
      </c>
      <c r="L366" s="36">
        <v>36216823.270000003</v>
      </c>
      <c r="N366" s="36">
        <v>15889429.857402498</v>
      </c>
      <c r="P366" s="63">
        <f t="shared" si="145"/>
        <v>21051730</v>
      </c>
      <c r="Q366" s="85"/>
      <c r="R366" s="66">
        <v>23.1</v>
      </c>
      <c r="S366" s="85"/>
      <c r="T366" s="63">
        <f t="shared" si="146"/>
        <v>911330</v>
      </c>
      <c r="U366" s="63"/>
      <c r="V366" s="66">
        <f t="shared" si="147"/>
        <v>2.52</v>
      </c>
      <c r="W366" s="52"/>
    </row>
    <row r="367" spans="1:23" x14ac:dyDescent="0.25">
      <c r="A367" s="33">
        <v>346</v>
      </c>
      <c r="B367" s="33" t="s">
        <v>291</v>
      </c>
      <c r="C367" s="38"/>
      <c r="D367" s="46">
        <v>52412</v>
      </c>
      <c r="F367" s="47">
        <v>50</v>
      </c>
      <c r="G367" s="33" t="s">
        <v>4</v>
      </c>
      <c r="H367" s="47" t="s">
        <v>317</v>
      </c>
      <c r="J367" s="48">
        <v>-2</v>
      </c>
      <c r="L367" s="32">
        <v>3422701.98</v>
      </c>
      <c r="N367" s="32">
        <v>1509041.5971900001</v>
      </c>
      <c r="P367" s="64">
        <f t="shared" si="145"/>
        <v>1982114</v>
      </c>
      <c r="Q367" s="115"/>
      <c r="R367" s="66">
        <v>22.27</v>
      </c>
      <c r="S367" s="115"/>
      <c r="T367" s="64">
        <f t="shared" si="146"/>
        <v>89004</v>
      </c>
      <c r="U367" s="67"/>
      <c r="V367" s="66">
        <f t="shared" si="147"/>
        <v>2.6</v>
      </c>
      <c r="W367" s="52"/>
    </row>
    <row r="368" spans="1:23" x14ac:dyDescent="0.25">
      <c r="A368" s="33" t="s">
        <v>6</v>
      </c>
      <c r="B368" s="38" t="s">
        <v>113</v>
      </c>
      <c r="C368" s="38"/>
      <c r="D368" s="46"/>
      <c r="F368" s="47"/>
      <c r="H368" s="47"/>
      <c r="J368" s="48"/>
      <c r="L368" s="39">
        <f>+SUBTOTAL(9,L361:L367)</f>
        <v>482031969.69000006</v>
      </c>
      <c r="M368" s="38"/>
      <c r="N368" s="39">
        <f>+SUBTOTAL(9,N361:N367)</f>
        <v>78881471.588506073</v>
      </c>
      <c r="O368" s="38"/>
      <c r="P368" s="65">
        <f>+SUBTOTAL(9,P361:P367)</f>
        <v>347486908</v>
      </c>
      <c r="Q368" s="65"/>
      <c r="R368" s="126">
        <f>+P368/T368</f>
        <v>13.632367527724671</v>
      </c>
      <c r="S368" s="65"/>
      <c r="T368" s="65">
        <f>+SUBTOTAL(9,T361:T367)</f>
        <v>25489843</v>
      </c>
      <c r="U368" s="65"/>
      <c r="V368" s="126">
        <f>+T368/L368*100</f>
        <v>5.287998432218675</v>
      </c>
      <c r="W368" s="52"/>
    </row>
    <row r="369" spans="1:23" x14ac:dyDescent="0.25">
      <c r="A369" s="33" t="s">
        <v>6</v>
      </c>
      <c r="B369" s="33" t="s">
        <v>6</v>
      </c>
      <c r="C369" s="38"/>
      <c r="D369" s="46"/>
      <c r="F369" s="47"/>
      <c r="H369" s="47"/>
      <c r="J369" s="48"/>
      <c r="R369" s="66"/>
      <c r="V369" s="66"/>
      <c r="W369" s="52"/>
    </row>
    <row r="370" spans="1:23" x14ac:dyDescent="0.25">
      <c r="A370" s="38" t="s">
        <v>6</v>
      </c>
      <c r="B370" s="38" t="s">
        <v>114</v>
      </c>
      <c r="C370" s="38"/>
      <c r="D370" s="46"/>
      <c r="F370" s="47"/>
      <c r="H370" s="47"/>
      <c r="J370" s="48"/>
      <c r="L370" s="36"/>
      <c r="P370" s="63"/>
      <c r="Q370" s="117"/>
      <c r="R370" s="66"/>
      <c r="S370" s="117"/>
      <c r="T370" s="63"/>
      <c r="U370" s="63"/>
      <c r="V370" s="66"/>
      <c r="W370" s="52"/>
    </row>
    <row r="371" spans="1:23" x14ac:dyDescent="0.25">
      <c r="A371" s="33">
        <v>341</v>
      </c>
      <c r="B371" s="33" t="s">
        <v>42</v>
      </c>
      <c r="C371" s="38"/>
      <c r="D371" s="46">
        <v>52047</v>
      </c>
      <c r="F371" s="47">
        <v>80</v>
      </c>
      <c r="G371" s="33" t="s">
        <v>4</v>
      </c>
      <c r="H371" s="47" t="s">
        <v>310</v>
      </c>
      <c r="J371" s="48">
        <v>-2</v>
      </c>
      <c r="K371" s="38"/>
      <c r="L371" s="36">
        <v>7486028.9400000004</v>
      </c>
      <c r="N371" s="36">
        <v>3347396.0313875</v>
      </c>
      <c r="P371" s="63">
        <f t="shared" ref="P371:P374" si="148">+ROUND((100-J371)/100*L371-N371,0)</f>
        <v>4288353</v>
      </c>
      <c r="Q371" s="85"/>
      <c r="R371" s="66">
        <v>23.39</v>
      </c>
      <c r="S371" s="85"/>
      <c r="T371" s="63">
        <f t="shared" ref="T371:T374" si="149">+ROUND(P371/R371,0)</f>
        <v>183341</v>
      </c>
      <c r="U371" s="63"/>
      <c r="V371" s="66">
        <f t="shared" ref="V371:V374" si="150">+ROUND(T371/L371*100,2)</f>
        <v>2.4500000000000002</v>
      </c>
      <c r="W371" s="52"/>
    </row>
    <row r="372" spans="1:23" x14ac:dyDescent="0.25">
      <c r="A372" s="33">
        <v>342</v>
      </c>
      <c r="B372" s="33" t="s">
        <v>87</v>
      </c>
      <c r="C372" s="38"/>
      <c r="D372" s="46">
        <v>52047</v>
      </c>
      <c r="F372" s="47">
        <v>50</v>
      </c>
      <c r="G372" s="33" t="s">
        <v>4</v>
      </c>
      <c r="H372" s="47" t="s">
        <v>313</v>
      </c>
      <c r="J372" s="48">
        <v>-3</v>
      </c>
      <c r="L372" s="36">
        <v>1867173.2</v>
      </c>
      <c r="N372" s="36">
        <v>917503.5728325001</v>
      </c>
      <c r="P372" s="63">
        <f t="shared" si="148"/>
        <v>1005685</v>
      </c>
      <c r="Q372" s="85"/>
      <c r="R372" s="66">
        <v>21.96</v>
      </c>
      <c r="S372" s="85"/>
      <c r="T372" s="63">
        <f t="shared" si="149"/>
        <v>45796</v>
      </c>
      <c r="U372" s="63"/>
      <c r="V372" s="66">
        <f t="shared" si="150"/>
        <v>2.4500000000000002</v>
      </c>
      <c r="W372" s="52"/>
    </row>
    <row r="373" spans="1:23" x14ac:dyDescent="0.25">
      <c r="A373" s="33">
        <v>343</v>
      </c>
      <c r="B373" s="33" t="s">
        <v>88</v>
      </c>
      <c r="C373" s="38"/>
      <c r="D373" s="46">
        <v>52047</v>
      </c>
      <c r="F373" s="47">
        <v>50</v>
      </c>
      <c r="G373" s="33" t="s">
        <v>4</v>
      </c>
      <c r="H373" s="47" t="s">
        <v>314</v>
      </c>
      <c r="J373" s="48">
        <v>-3</v>
      </c>
      <c r="K373" s="38"/>
      <c r="L373" s="36">
        <v>233978162.78</v>
      </c>
      <c r="N373" s="36">
        <v>25427829.70121282</v>
      </c>
      <c r="P373" s="63">
        <f t="shared" si="148"/>
        <v>215569678</v>
      </c>
      <c r="Q373" s="85"/>
      <c r="R373" s="66">
        <v>21.87</v>
      </c>
      <c r="S373" s="85"/>
      <c r="T373" s="63">
        <f t="shared" si="149"/>
        <v>9856867</v>
      </c>
      <c r="U373" s="63"/>
      <c r="V373" s="66">
        <f t="shared" si="150"/>
        <v>4.21</v>
      </c>
      <c r="W373" s="52"/>
    </row>
    <row r="374" spans="1:23" x14ac:dyDescent="0.25">
      <c r="A374" s="33">
        <v>343.2</v>
      </c>
      <c r="B374" s="33" t="s">
        <v>290</v>
      </c>
      <c r="C374" s="38"/>
      <c r="D374" s="46">
        <v>52047</v>
      </c>
      <c r="F374" s="47">
        <v>9</v>
      </c>
      <c r="G374" s="33" t="s">
        <v>4</v>
      </c>
      <c r="H374" s="47" t="s">
        <v>316</v>
      </c>
      <c r="J374" s="48">
        <v>35</v>
      </c>
      <c r="L374" s="36">
        <v>169584346.44</v>
      </c>
      <c r="N374" s="36">
        <v>8563875.1622726284</v>
      </c>
      <c r="P374" s="63">
        <f t="shared" si="148"/>
        <v>101665950</v>
      </c>
      <c r="Q374" s="85"/>
      <c r="R374" s="66">
        <v>7.16</v>
      </c>
      <c r="S374" s="85"/>
      <c r="T374" s="63">
        <f t="shared" si="149"/>
        <v>14199155</v>
      </c>
      <c r="U374" s="63"/>
      <c r="V374" s="66">
        <f t="shared" si="150"/>
        <v>8.3699999999999992</v>
      </c>
      <c r="W374" s="52"/>
    </row>
    <row r="375" spans="1:23" x14ac:dyDescent="0.25">
      <c r="A375" s="33">
        <v>344</v>
      </c>
      <c r="B375" s="33" t="s">
        <v>89</v>
      </c>
      <c r="C375" s="38"/>
      <c r="D375" s="46">
        <v>52047</v>
      </c>
      <c r="F375" s="47">
        <v>60</v>
      </c>
      <c r="G375" s="33" t="s">
        <v>4</v>
      </c>
      <c r="H375" s="47" t="s">
        <v>310</v>
      </c>
      <c r="J375" s="48">
        <v>-3</v>
      </c>
      <c r="L375" s="36">
        <v>33575007.140000001</v>
      </c>
      <c r="N375" s="36">
        <v>12550118.9162475</v>
      </c>
      <c r="P375" s="63">
        <f t="shared" ref="P375:P377" si="151">+ROUND((100-J375)/100*L375-N375,0)</f>
        <v>22032138</v>
      </c>
      <c r="Q375" s="85"/>
      <c r="R375" s="66">
        <v>23.04</v>
      </c>
      <c r="S375" s="85"/>
      <c r="T375" s="63">
        <f t="shared" ref="T375:T377" si="152">+ROUND(P375/R375,0)</f>
        <v>956256</v>
      </c>
      <c r="U375" s="63"/>
      <c r="V375" s="66">
        <f t="shared" ref="V375:V377" si="153">+ROUND(T375/L375*100,2)</f>
        <v>2.85</v>
      </c>
      <c r="W375" s="52"/>
    </row>
    <row r="376" spans="1:23" x14ac:dyDescent="0.25">
      <c r="A376" s="33">
        <v>345</v>
      </c>
      <c r="B376" s="33" t="s">
        <v>45</v>
      </c>
      <c r="C376" s="38"/>
      <c r="D376" s="46">
        <v>52047</v>
      </c>
      <c r="F376" s="47">
        <v>50</v>
      </c>
      <c r="G376" s="33" t="s">
        <v>4</v>
      </c>
      <c r="H376" s="47" t="s">
        <v>315</v>
      </c>
      <c r="J376" s="48">
        <v>-2</v>
      </c>
      <c r="L376" s="36">
        <v>35686944.619999997</v>
      </c>
      <c r="N376" s="36">
        <v>15778236.693359999</v>
      </c>
      <c r="P376" s="63">
        <f t="shared" si="151"/>
        <v>20622447</v>
      </c>
      <c r="Q376" s="85"/>
      <c r="R376" s="66">
        <v>22.33</v>
      </c>
      <c r="S376" s="85"/>
      <c r="T376" s="63">
        <f t="shared" si="152"/>
        <v>923531</v>
      </c>
      <c r="U376" s="63"/>
      <c r="V376" s="66">
        <f t="shared" si="153"/>
        <v>2.59</v>
      </c>
      <c r="W376" s="52"/>
    </row>
    <row r="377" spans="1:23" x14ac:dyDescent="0.25">
      <c r="A377" s="33">
        <v>346</v>
      </c>
      <c r="B377" s="33" t="s">
        <v>291</v>
      </c>
      <c r="C377" s="38"/>
      <c r="D377" s="46">
        <v>52047</v>
      </c>
      <c r="F377" s="47">
        <v>50</v>
      </c>
      <c r="G377" s="33" t="s">
        <v>4</v>
      </c>
      <c r="H377" s="47" t="s">
        <v>317</v>
      </c>
      <c r="J377" s="48">
        <v>-2</v>
      </c>
      <c r="L377" s="32">
        <v>2983621.73</v>
      </c>
      <c r="N377" s="32">
        <v>1325320.5443450001</v>
      </c>
      <c r="P377" s="64">
        <f t="shared" si="151"/>
        <v>1717974</v>
      </c>
      <c r="Q377" s="115"/>
      <c r="R377" s="66">
        <v>21.53</v>
      </c>
      <c r="S377" s="115"/>
      <c r="T377" s="64">
        <f t="shared" si="152"/>
        <v>79794</v>
      </c>
      <c r="U377" s="67"/>
      <c r="V377" s="66">
        <f t="shared" si="153"/>
        <v>2.67</v>
      </c>
      <c r="W377" s="52"/>
    </row>
    <row r="378" spans="1:23" s="38" customFormat="1" x14ac:dyDescent="0.25">
      <c r="A378" s="33" t="s">
        <v>6</v>
      </c>
      <c r="B378" s="38" t="s">
        <v>115</v>
      </c>
      <c r="D378" s="46"/>
      <c r="E378" s="33"/>
      <c r="F378" s="47"/>
      <c r="G378" s="33"/>
      <c r="H378" s="47"/>
      <c r="I378" s="33"/>
      <c r="J378" s="48"/>
      <c r="K378" s="33"/>
      <c r="L378" s="23">
        <f>+SUBTOTAL(9,L371:L377)</f>
        <v>485161284.85000002</v>
      </c>
      <c r="N378" s="23">
        <f>+SUBTOTAL(9,N371:N377)</f>
        <v>67910280.621657953</v>
      </c>
      <c r="P378" s="83">
        <f>+SUBTOTAL(9,P371:P377)</f>
        <v>366902225</v>
      </c>
      <c r="Q378" s="88"/>
      <c r="R378" s="126">
        <f>+P378/T378</f>
        <v>13.980028950563046</v>
      </c>
      <c r="S378" s="88"/>
      <c r="T378" s="83">
        <f>+SUBTOTAL(9,T371:T377)</f>
        <v>26244740</v>
      </c>
      <c r="U378" s="88"/>
      <c r="V378" s="126">
        <f>+T378/L378*100</f>
        <v>5.4094876939973124</v>
      </c>
      <c r="W378" s="52"/>
    </row>
    <row r="379" spans="1:23" s="38" customFormat="1" x14ac:dyDescent="0.25">
      <c r="A379" s="33"/>
      <c r="B379" s="38" t="s">
        <v>6</v>
      </c>
      <c r="D379" s="46"/>
      <c r="E379" s="33"/>
      <c r="F379" s="47"/>
      <c r="G379" s="33"/>
      <c r="H379" s="47"/>
      <c r="I379" s="33"/>
      <c r="J379" s="48"/>
      <c r="K379" s="33"/>
      <c r="L379" s="39"/>
      <c r="N379" s="39"/>
      <c r="P379" s="65"/>
      <c r="Q379" s="65"/>
      <c r="R379" s="66"/>
      <c r="S379" s="65"/>
      <c r="T379" s="65"/>
      <c r="U379" s="65"/>
      <c r="V379" s="66"/>
      <c r="W379" s="52"/>
    </row>
    <row r="380" spans="1:23" s="38" customFormat="1" x14ac:dyDescent="0.25">
      <c r="A380" s="41" t="s">
        <v>199</v>
      </c>
      <c r="D380" s="46"/>
      <c r="E380" s="33"/>
      <c r="F380" s="47"/>
      <c r="G380" s="33"/>
      <c r="H380" s="47"/>
      <c r="I380" s="33"/>
      <c r="J380" s="48"/>
      <c r="K380" s="33"/>
      <c r="L380" s="27">
        <f>+SUBTOTAL(9,L351:L379)</f>
        <v>1051750194.27</v>
      </c>
      <c r="M380" s="41"/>
      <c r="N380" s="27">
        <f>+SUBTOTAL(9,N351:N379)</f>
        <v>175526030.43583646</v>
      </c>
      <c r="O380" s="41"/>
      <c r="P380" s="121">
        <f>+SUBTOTAL(9,P351:P379)</f>
        <v>771966947</v>
      </c>
      <c r="Q380" s="121"/>
      <c r="R380" s="116">
        <f>+P380/T380</f>
        <v>14.256258520764529</v>
      </c>
      <c r="S380" s="121"/>
      <c r="T380" s="121">
        <f>+SUBTOTAL(9,T351:T379)</f>
        <v>54149337</v>
      </c>
      <c r="U380" s="121"/>
      <c r="V380" s="116">
        <f>+T380/L380*100</f>
        <v>5.1484979318291479</v>
      </c>
      <c r="W380" s="52"/>
    </row>
    <row r="381" spans="1:23" s="38" customFormat="1" x14ac:dyDescent="0.25">
      <c r="A381" s="41"/>
      <c r="D381" s="46"/>
      <c r="E381" s="33"/>
      <c r="F381" s="47"/>
      <c r="G381" s="33"/>
      <c r="H381" s="47"/>
      <c r="I381" s="33"/>
      <c r="J381" s="48"/>
      <c r="K381" s="33"/>
      <c r="L381" s="27"/>
      <c r="M381" s="41"/>
      <c r="N381" s="27"/>
      <c r="O381" s="41"/>
      <c r="P381" s="121"/>
      <c r="Q381" s="121"/>
      <c r="R381" s="116"/>
      <c r="S381" s="121"/>
      <c r="T381" s="121"/>
      <c r="U381" s="121"/>
      <c r="V381" s="116"/>
      <c r="W381" s="52"/>
    </row>
    <row r="382" spans="1:23" s="38" customFormat="1" x14ac:dyDescent="0.25">
      <c r="A382" s="41"/>
      <c r="B382" s="38" t="s">
        <v>6</v>
      </c>
      <c r="D382" s="46"/>
      <c r="E382" s="33"/>
      <c r="F382" s="47"/>
      <c r="G382" s="33"/>
      <c r="H382" s="47"/>
      <c r="I382" s="33"/>
      <c r="J382" s="48"/>
      <c r="K382" s="33"/>
      <c r="L382" s="39"/>
      <c r="N382" s="39"/>
      <c r="P382" s="65"/>
      <c r="Q382" s="65"/>
      <c r="R382" s="66"/>
      <c r="S382" s="65"/>
      <c r="T382" s="65"/>
      <c r="U382" s="65"/>
      <c r="V382" s="66"/>
      <c r="W382" s="52"/>
    </row>
    <row r="383" spans="1:23" s="38" customFormat="1" x14ac:dyDescent="0.25">
      <c r="A383" s="41" t="s">
        <v>200</v>
      </c>
      <c r="D383" s="46"/>
      <c r="E383" s="33"/>
      <c r="F383" s="47"/>
      <c r="G383" s="33"/>
      <c r="H383" s="47"/>
      <c r="I383" s="33"/>
      <c r="J383" s="48"/>
      <c r="K383" s="33"/>
      <c r="L383" s="39"/>
      <c r="N383" s="39"/>
      <c r="P383" s="65"/>
      <c r="Q383" s="65"/>
      <c r="R383" s="66"/>
      <c r="S383" s="65"/>
      <c r="T383" s="65"/>
      <c r="U383" s="65"/>
      <c r="V383" s="66"/>
      <c r="W383" s="52"/>
    </row>
    <row r="384" spans="1:23" x14ac:dyDescent="0.25">
      <c r="A384" s="33" t="s">
        <v>6</v>
      </c>
      <c r="B384" s="33" t="s">
        <v>6</v>
      </c>
      <c r="C384" s="38"/>
      <c r="D384" s="46"/>
      <c r="F384" s="47"/>
      <c r="H384" s="47"/>
      <c r="J384" s="48"/>
      <c r="R384" s="66"/>
      <c r="V384" s="66"/>
      <c r="W384" s="52"/>
    </row>
    <row r="385" spans="1:25" s="38" customFormat="1" x14ac:dyDescent="0.25">
      <c r="A385" s="38" t="s">
        <v>6</v>
      </c>
      <c r="B385" s="38" t="s">
        <v>116</v>
      </c>
      <c r="D385" s="46"/>
      <c r="E385" s="33"/>
      <c r="F385" s="47"/>
      <c r="G385" s="33"/>
      <c r="H385" s="47"/>
      <c r="I385" s="33"/>
      <c r="J385" s="48"/>
      <c r="L385" s="36"/>
      <c r="M385" s="33"/>
      <c r="N385" s="36"/>
      <c r="O385" s="33"/>
      <c r="P385" s="63"/>
      <c r="Q385" s="85"/>
      <c r="R385" s="66"/>
      <c r="S385" s="85"/>
      <c r="T385" s="63"/>
      <c r="U385" s="63"/>
      <c r="V385" s="66"/>
      <c r="W385" s="52"/>
    </row>
    <row r="386" spans="1:25" x14ac:dyDescent="0.25">
      <c r="A386" s="33">
        <v>341</v>
      </c>
      <c r="B386" s="33" t="s">
        <v>42</v>
      </c>
      <c r="C386" s="38"/>
      <c r="D386" s="46">
        <v>53873</v>
      </c>
      <c r="F386" s="47">
        <v>80</v>
      </c>
      <c r="G386" s="33" t="s">
        <v>4</v>
      </c>
      <c r="H386" s="47" t="s">
        <v>310</v>
      </c>
      <c r="J386" s="48">
        <v>-2</v>
      </c>
      <c r="L386" s="36">
        <v>34496252.609999999</v>
      </c>
      <c r="N386" s="36">
        <v>11955973.3231875</v>
      </c>
      <c r="P386" s="63">
        <f t="shared" ref="P386:P389" si="154">+ROUND((100-J386)/100*L386-N386,0)</f>
        <v>23230204</v>
      </c>
      <c r="Q386" s="85"/>
      <c r="R386" s="66">
        <v>28.35</v>
      </c>
      <c r="S386" s="85"/>
      <c r="T386" s="63">
        <f t="shared" ref="T386:T389" si="155">+ROUND(P386/R386,0)</f>
        <v>819408</v>
      </c>
      <c r="U386" s="63"/>
      <c r="V386" s="66">
        <f t="shared" ref="V386:V389" si="156">+ROUND(T386/L386*100,2)</f>
        <v>2.38</v>
      </c>
      <c r="W386" s="52"/>
    </row>
    <row r="387" spans="1:25" x14ac:dyDescent="0.25">
      <c r="A387" s="33">
        <v>342</v>
      </c>
      <c r="B387" s="33" t="s">
        <v>87</v>
      </c>
      <c r="C387" s="38"/>
      <c r="D387" s="46">
        <v>53873</v>
      </c>
      <c r="F387" s="47">
        <v>50</v>
      </c>
      <c r="G387" s="33" t="s">
        <v>4</v>
      </c>
      <c r="H387" s="47" t="s">
        <v>313</v>
      </c>
      <c r="J387" s="48">
        <v>-3</v>
      </c>
      <c r="L387" s="36">
        <v>13269835.26</v>
      </c>
      <c r="N387" s="36">
        <v>4563334.3019899996</v>
      </c>
      <c r="P387" s="63">
        <f t="shared" si="154"/>
        <v>9104596</v>
      </c>
      <c r="Q387" s="85"/>
      <c r="R387" s="66">
        <v>26.22</v>
      </c>
      <c r="S387" s="85"/>
      <c r="T387" s="63">
        <f t="shared" si="155"/>
        <v>347239</v>
      </c>
      <c r="U387" s="63"/>
      <c r="V387" s="66">
        <f t="shared" si="156"/>
        <v>2.62</v>
      </c>
      <c r="W387" s="52"/>
    </row>
    <row r="388" spans="1:25" x14ac:dyDescent="0.25">
      <c r="A388" s="33">
        <v>343</v>
      </c>
      <c r="B388" s="33" t="s">
        <v>88</v>
      </c>
      <c r="C388" s="38"/>
      <c r="D388" s="46">
        <v>53873</v>
      </c>
      <c r="F388" s="47">
        <v>50</v>
      </c>
      <c r="G388" s="33" t="s">
        <v>4</v>
      </c>
      <c r="H388" s="47" t="s">
        <v>314</v>
      </c>
      <c r="J388" s="48">
        <v>-3</v>
      </c>
      <c r="L388" s="36">
        <v>278605458.13999999</v>
      </c>
      <c r="N388" s="36">
        <v>45475533.034841709</v>
      </c>
      <c r="P388" s="63">
        <f t="shared" si="154"/>
        <v>241488089</v>
      </c>
      <c r="Q388" s="85"/>
      <c r="R388" s="66">
        <v>25.84</v>
      </c>
      <c r="S388" s="85"/>
      <c r="T388" s="63">
        <f t="shared" si="155"/>
        <v>9345514</v>
      </c>
      <c r="U388" s="63"/>
      <c r="V388" s="66">
        <f t="shared" si="156"/>
        <v>3.35</v>
      </c>
      <c r="W388" s="52"/>
    </row>
    <row r="389" spans="1:25" x14ac:dyDescent="0.25">
      <c r="A389" s="33">
        <v>343.2</v>
      </c>
      <c r="B389" s="33" t="s">
        <v>290</v>
      </c>
      <c r="C389" s="38"/>
      <c r="D389" s="46">
        <v>53873</v>
      </c>
      <c r="F389" s="47">
        <v>9</v>
      </c>
      <c r="G389" s="33" t="s">
        <v>4</v>
      </c>
      <c r="H389" s="47" t="s">
        <v>316</v>
      </c>
      <c r="J389" s="48">
        <v>35</v>
      </c>
      <c r="L389" s="36">
        <v>187989955.28</v>
      </c>
      <c r="N389" s="36">
        <v>16186257.774260754</v>
      </c>
      <c r="P389" s="63">
        <f t="shared" si="154"/>
        <v>106007213</v>
      </c>
      <c r="Q389" s="85"/>
      <c r="R389" s="66">
        <v>7.4</v>
      </c>
      <c r="S389" s="85"/>
      <c r="T389" s="63">
        <f t="shared" si="155"/>
        <v>14325299</v>
      </c>
      <c r="U389" s="63"/>
      <c r="V389" s="66">
        <f t="shared" si="156"/>
        <v>7.62</v>
      </c>
      <c r="W389" s="52"/>
    </row>
    <row r="390" spans="1:25" x14ac:dyDescent="0.25">
      <c r="A390" s="33">
        <v>344</v>
      </c>
      <c r="B390" s="33" t="s">
        <v>89</v>
      </c>
      <c r="C390" s="38"/>
      <c r="D390" s="46">
        <v>53873</v>
      </c>
      <c r="F390" s="47">
        <v>60</v>
      </c>
      <c r="G390" s="33" t="s">
        <v>4</v>
      </c>
      <c r="H390" s="47" t="s">
        <v>310</v>
      </c>
      <c r="J390" s="48">
        <v>-3</v>
      </c>
      <c r="L390" s="36">
        <v>44556175.359999999</v>
      </c>
      <c r="N390" s="36">
        <v>12477413.542127497</v>
      </c>
      <c r="P390" s="63">
        <f t="shared" ref="P390:P392" si="157">+ROUND((100-J390)/100*L390-N390,0)</f>
        <v>33415447</v>
      </c>
      <c r="Q390" s="85"/>
      <c r="R390" s="66">
        <v>27.59</v>
      </c>
      <c r="S390" s="85"/>
      <c r="T390" s="63">
        <f t="shared" ref="T390:T392" si="158">+ROUND(P390/R390,0)</f>
        <v>1211143</v>
      </c>
      <c r="U390" s="63"/>
      <c r="V390" s="66">
        <f t="shared" ref="V390:V392" si="159">+ROUND(T390/L390*100,2)</f>
        <v>2.72</v>
      </c>
      <c r="W390" s="52"/>
    </row>
    <row r="391" spans="1:25" x14ac:dyDescent="0.25">
      <c r="A391" s="33">
        <v>345</v>
      </c>
      <c r="B391" s="33" t="s">
        <v>45</v>
      </c>
      <c r="C391" s="38"/>
      <c r="D391" s="46">
        <v>53873</v>
      </c>
      <c r="F391" s="47">
        <v>50</v>
      </c>
      <c r="G391" s="33" t="s">
        <v>4</v>
      </c>
      <c r="H391" s="47" t="s">
        <v>315</v>
      </c>
      <c r="J391" s="48">
        <v>-2</v>
      </c>
      <c r="L391" s="36">
        <v>55581392.030000001</v>
      </c>
      <c r="N391" s="36">
        <v>18204939.972665001</v>
      </c>
      <c r="P391" s="63">
        <f t="shared" si="157"/>
        <v>38488080</v>
      </c>
      <c r="Q391" s="85"/>
      <c r="R391" s="66">
        <v>27.14</v>
      </c>
      <c r="S391" s="85"/>
      <c r="T391" s="63">
        <f t="shared" si="158"/>
        <v>1418131</v>
      </c>
      <c r="U391" s="63"/>
      <c r="V391" s="66">
        <f t="shared" si="159"/>
        <v>2.5499999999999998</v>
      </c>
      <c r="W391" s="52"/>
    </row>
    <row r="392" spans="1:25" s="38" customFormat="1" x14ac:dyDescent="0.25">
      <c r="A392" s="33">
        <v>346</v>
      </c>
      <c r="B392" s="33" t="s">
        <v>291</v>
      </c>
      <c r="D392" s="46">
        <v>53873</v>
      </c>
      <c r="E392" s="33"/>
      <c r="F392" s="47">
        <v>50</v>
      </c>
      <c r="G392" s="33" t="s">
        <v>4</v>
      </c>
      <c r="H392" s="47" t="s">
        <v>317</v>
      </c>
      <c r="I392" s="33"/>
      <c r="J392" s="48">
        <v>-2</v>
      </c>
      <c r="L392" s="32">
        <v>13295148.66</v>
      </c>
      <c r="M392" s="33"/>
      <c r="N392" s="32">
        <v>4022433.2824199996</v>
      </c>
      <c r="O392" s="33"/>
      <c r="P392" s="64">
        <f t="shared" si="157"/>
        <v>9538618</v>
      </c>
      <c r="Q392" s="115"/>
      <c r="R392" s="66">
        <v>25.74</v>
      </c>
      <c r="S392" s="115"/>
      <c r="T392" s="64">
        <f t="shared" si="158"/>
        <v>370576</v>
      </c>
      <c r="U392" s="67"/>
      <c r="V392" s="66">
        <f t="shared" si="159"/>
        <v>2.79</v>
      </c>
      <c r="W392" s="52"/>
    </row>
    <row r="393" spans="1:25" s="38" customFormat="1" x14ac:dyDescent="0.25">
      <c r="A393" s="33" t="s">
        <v>6</v>
      </c>
      <c r="B393" s="38" t="s">
        <v>117</v>
      </c>
      <c r="D393" s="46"/>
      <c r="E393" s="33"/>
      <c r="F393" s="47"/>
      <c r="G393" s="33"/>
      <c r="H393" s="47"/>
      <c r="I393" s="33"/>
      <c r="J393" s="48"/>
      <c r="L393" s="23">
        <f>+SUBTOTAL(9,L386:L392)</f>
        <v>627794217.33999991</v>
      </c>
      <c r="N393" s="23">
        <f>+SUBTOTAL(9,N386:N392)</f>
        <v>112885885.23149246</v>
      </c>
      <c r="P393" s="83">
        <f>+SUBTOTAL(9,P386:P392)</f>
        <v>461272247</v>
      </c>
      <c r="Q393" s="88"/>
      <c r="R393" s="126">
        <f>+P393/T393</f>
        <v>16.570288113327042</v>
      </c>
      <c r="S393" s="88"/>
      <c r="T393" s="83">
        <f>+SUBTOTAL(9,T386:T392)</f>
        <v>27837310</v>
      </c>
      <c r="U393" s="88"/>
      <c r="V393" s="126">
        <f>+T393/L393*100</f>
        <v>4.4341456533238359</v>
      </c>
      <c r="W393" s="52"/>
    </row>
    <row r="394" spans="1:25" s="38" customFormat="1" x14ac:dyDescent="0.25">
      <c r="A394" s="33"/>
      <c r="B394" s="38" t="s">
        <v>6</v>
      </c>
      <c r="D394" s="46"/>
      <c r="E394" s="33"/>
      <c r="F394" s="47"/>
      <c r="G394" s="33"/>
      <c r="H394" s="47"/>
      <c r="I394" s="33"/>
      <c r="J394" s="48"/>
      <c r="L394" s="24"/>
      <c r="M394" s="104"/>
      <c r="N394" s="24"/>
      <c r="O394" s="104"/>
      <c r="P394" s="88"/>
      <c r="Q394" s="88"/>
      <c r="R394" s="177"/>
      <c r="S394" s="88"/>
      <c r="T394" s="88"/>
      <c r="U394" s="88"/>
      <c r="V394" s="66"/>
      <c r="W394" s="52"/>
    </row>
    <row r="395" spans="1:25" s="38" customFormat="1" x14ac:dyDescent="0.25">
      <c r="A395" s="41" t="s">
        <v>201</v>
      </c>
      <c r="D395" s="46"/>
      <c r="E395" s="33"/>
      <c r="F395" s="47"/>
      <c r="G395" s="33"/>
      <c r="H395" s="47"/>
      <c r="I395" s="33"/>
      <c r="J395" s="48"/>
      <c r="L395" s="43">
        <f>+SUBTOTAL(9,L386:L394)</f>
        <v>627794217.33999991</v>
      </c>
      <c r="M395" s="104"/>
      <c r="N395" s="43">
        <f>+SUBTOTAL(9,N386:N394)</f>
        <v>112885885.23149246</v>
      </c>
      <c r="O395" s="104"/>
      <c r="P395" s="87">
        <f>+SUBTOTAL(9,P386:P394)</f>
        <v>461272247</v>
      </c>
      <c r="Q395" s="87"/>
      <c r="R395" s="178">
        <f>+P395/T395</f>
        <v>16.570288113327042</v>
      </c>
      <c r="S395" s="87"/>
      <c r="T395" s="87">
        <f>+SUBTOTAL(9,T386:T394)</f>
        <v>27837310</v>
      </c>
      <c r="U395" s="87"/>
      <c r="V395" s="116">
        <f>+T395/L395*100</f>
        <v>4.4341456533238359</v>
      </c>
      <c r="W395" s="52"/>
    </row>
    <row r="396" spans="1:25" s="38" customFormat="1" x14ac:dyDescent="0.25">
      <c r="A396" s="41"/>
      <c r="B396" s="38" t="s">
        <v>6</v>
      </c>
      <c r="D396" s="46"/>
      <c r="E396" s="33"/>
      <c r="F396" s="47"/>
      <c r="G396" s="33"/>
      <c r="H396" s="47"/>
      <c r="I396" s="33"/>
      <c r="J396" s="48"/>
      <c r="L396" s="43"/>
      <c r="N396" s="43"/>
      <c r="P396" s="87"/>
      <c r="Q396" s="87"/>
      <c r="R396" s="66"/>
      <c r="S396" s="87"/>
      <c r="T396" s="87"/>
      <c r="U396" s="87"/>
      <c r="V396" s="66"/>
      <c r="W396" s="52"/>
    </row>
    <row r="397" spans="1:25" s="38" customFormat="1" x14ac:dyDescent="0.25">
      <c r="A397" s="41" t="s">
        <v>202</v>
      </c>
      <c r="D397" s="46"/>
      <c r="E397" s="33"/>
      <c r="F397" s="47"/>
      <c r="G397" s="33"/>
      <c r="H397" s="47"/>
      <c r="I397" s="33"/>
      <c r="J397" s="48"/>
      <c r="L397" s="43"/>
      <c r="N397" s="43"/>
      <c r="P397" s="87"/>
      <c r="Q397" s="87"/>
      <c r="R397" s="66"/>
      <c r="S397" s="87"/>
      <c r="T397" s="87"/>
      <c r="U397" s="87"/>
      <c r="V397" s="66"/>
      <c r="W397" s="52"/>
    </row>
    <row r="398" spans="1:25" s="38" customFormat="1" x14ac:dyDescent="0.25">
      <c r="A398" s="33" t="s">
        <v>6</v>
      </c>
      <c r="B398" s="33" t="s">
        <v>6</v>
      </c>
      <c r="D398" s="46"/>
      <c r="E398" s="33"/>
      <c r="F398" s="47"/>
      <c r="G398" s="33"/>
      <c r="H398" s="47"/>
      <c r="I398" s="33"/>
      <c r="J398" s="48"/>
      <c r="L398" s="43"/>
      <c r="N398" s="43"/>
      <c r="P398" s="87"/>
      <c r="Q398" s="87"/>
      <c r="R398" s="66"/>
      <c r="S398" s="87"/>
      <c r="T398" s="87"/>
      <c r="U398" s="87"/>
      <c r="V398" s="66"/>
      <c r="W398" s="52"/>
    </row>
    <row r="399" spans="1:25" s="38" customFormat="1" x14ac:dyDescent="0.25">
      <c r="B399" s="38" t="s">
        <v>118</v>
      </c>
      <c r="D399" s="46"/>
      <c r="E399" s="33"/>
      <c r="F399" s="47"/>
      <c r="G399" s="33"/>
      <c r="H399" s="47"/>
      <c r="I399" s="33"/>
      <c r="J399" s="48"/>
      <c r="L399" s="43"/>
      <c r="N399" s="43"/>
      <c r="P399" s="87"/>
      <c r="Q399" s="87"/>
      <c r="R399" s="66"/>
      <c r="S399" s="87"/>
      <c r="T399" s="87"/>
      <c r="U399" s="87"/>
      <c r="V399" s="66"/>
      <c r="W399" s="52"/>
    </row>
    <row r="400" spans="1:25" s="38" customFormat="1" x14ac:dyDescent="0.25">
      <c r="A400" s="33">
        <v>341</v>
      </c>
      <c r="B400" s="33" t="s">
        <v>42</v>
      </c>
      <c r="D400" s="46">
        <v>55334</v>
      </c>
      <c r="E400" s="33"/>
      <c r="F400" s="47">
        <v>80</v>
      </c>
      <c r="G400" s="33" t="s">
        <v>4</v>
      </c>
      <c r="H400" s="47" t="s">
        <v>310</v>
      </c>
      <c r="I400" s="33"/>
      <c r="J400" s="48">
        <v>-2</v>
      </c>
      <c r="L400" s="36">
        <v>3122752.8</v>
      </c>
      <c r="M400" s="33"/>
      <c r="N400" s="36">
        <v>575485.49225875002</v>
      </c>
      <c r="O400" s="21"/>
      <c r="P400" s="63">
        <f t="shared" ref="P400:P401" si="160">+ROUND((100-J400)/100*L400-N400,0)</f>
        <v>2609722</v>
      </c>
      <c r="Q400" s="85"/>
      <c r="R400" s="66">
        <v>32.17</v>
      </c>
      <c r="S400" s="85"/>
      <c r="T400" s="63">
        <f t="shared" ref="T400:T401" si="161">+ROUND(P400/R400,0)</f>
        <v>81123</v>
      </c>
      <c r="U400" s="63"/>
      <c r="V400" s="66">
        <f t="shared" ref="V400:V401" si="162">+ROUND(T400/L400*100,2)</f>
        <v>2.6</v>
      </c>
      <c r="W400" s="52"/>
      <c r="X400" s="33"/>
      <c r="Y400" s="33"/>
    </row>
    <row r="401" spans="1:25" s="38" customFormat="1" x14ac:dyDescent="0.25">
      <c r="A401" s="33">
        <v>342</v>
      </c>
      <c r="B401" s="33" t="s">
        <v>87</v>
      </c>
      <c r="D401" s="46">
        <v>55334</v>
      </c>
      <c r="E401" s="33"/>
      <c r="F401" s="47">
        <v>50</v>
      </c>
      <c r="G401" s="33" t="s">
        <v>4</v>
      </c>
      <c r="H401" s="47" t="s">
        <v>313</v>
      </c>
      <c r="I401" s="33"/>
      <c r="J401" s="48">
        <v>-3</v>
      </c>
      <c r="L401" s="36">
        <v>450886.51</v>
      </c>
      <c r="M401" s="33"/>
      <c r="N401" s="36">
        <v>81426.848989999999</v>
      </c>
      <c r="O401" s="21"/>
      <c r="P401" s="63">
        <f t="shared" si="160"/>
        <v>382986</v>
      </c>
      <c r="Q401" s="85"/>
      <c r="R401" s="66">
        <v>29.59</v>
      </c>
      <c r="S401" s="85"/>
      <c r="T401" s="63">
        <f t="shared" si="161"/>
        <v>12943</v>
      </c>
      <c r="U401" s="63"/>
      <c r="V401" s="66">
        <f t="shared" si="162"/>
        <v>2.87</v>
      </c>
      <c r="W401" s="52"/>
      <c r="X401" s="33"/>
      <c r="Y401" s="33"/>
    </row>
    <row r="402" spans="1:25" s="38" customFormat="1" x14ac:dyDescent="0.25">
      <c r="A402" s="33">
        <v>343</v>
      </c>
      <c r="B402" s="33" t="s">
        <v>88</v>
      </c>
      <c r="D402" s="46">
        <v>55334</v>
      </c>
      <c r="E402" s="33"/>
      <c r="F402" s="47">
        <v>50</v>
      </c>
      <c r="G402" s="33" t="s">
        <v>4</v>
      </c>
      <c r="H402" s="47" t="s">
        <v>314</v>
      </c>
      <c r="I402" s="33"/>
      <c r="J402" s="48">
        <v>-3</v>
      </c>
      <c r="L402" s="36">
        <v>31305861.010000002</v>
      </c>
      <c r="M402" s="33"/>
      <c r="N402" s="36">
        <v>2151114.4078129558</v>
      </c>
      <c r="O402" s="21"/>
      <c r="P402" s="63">
        <f t="shared" ref="P402:P403" si="163">+ROUND((100-J402)/100*L402-N402,0)</f>
        <v>30093922</v>
      </c>
      <c r="Q402" s="85"/>
      <c r="R402" s="66">
        <v>29.39</v>
      </c>
      <c r="S402" s="85"/>
      <c r="T402" s="63">
        <f t="shared" ref="T402:T403" si="164">+ROUND(P402/R402,0)</f>
        <v>1023951</v>
      </c>
      <c r="U402" s="63"/>
      <c r="V402" s="66">
        <f t="shared" ref="V402:V404" si="165">+ROUND(T402/L402*100,2)</f>
        <v>3.27</v>
      </c>
      <c r="W402" s="52"/>
      <c r="X402" s="33"/>
      <c r="Y402" s="33"/>
    </row>
    <row r="403" spans="1:25" s="38" customFormat="1" x14ac:dyDescent="0.25">
      <c r="A403" s="33">
        <v>343.2</v>
      </c>
      <c r="B403" s="33" t="s">
        <v>290</v>
      </c>
      <c r="D403" s="46">
        <v>55334</v>
      </c>
      <c r="E403" s="33"/>
      <c r="F403" s="47">
        <v>9</v>
      </c>
      <c r="G403" s="33" t="s">
        <v>4</v>
      </c>
      <c r="H403" s="47" t="s">
        <v>316</v>
      </c>
      <c r="I403" s="33"/>
      <c r="J403" s="48">
        <v>35</v>
      </c>
      <c r="L403" s="36">
        <v>126771982.41</v>
      </c>
      <c r="M403" s="33"/>
      <c r="N403" s="36">
        <v>16665363.356645793</v>
      </c>
      <c r="O403" s="21"/>
      <c r="P403" s="63">
        <f t="shared" si="163"/>
        <v>65736425</v>
      </c>
      <c r="Q403" s="85"/>
      <c r="R403" s="66">
        <v>6.89</v>
      </c>
      <c r="S403" s="85"/>
      <c r="T403" s="63">
        <f t="shared" si="164"/>
        <v>9540845</v>
      </c>
      <c r="U403" s="63"/>
      <c r="V403" s="66">
        <f t="shared" si="165"/>
        <v>7.53</v>
      </c>
      <c r="W403" s="52"/>
      <c r="X403" s="33"/>
      <c r="Y403" s="33"/>
    </row>
    <row r="404" spans="1:25" s="38" customFormat="1" x14ac:dyDescent="0.25">
      <c r="A404" s="33">
        <v>345</v>
      </c>
      <c r="B404" s="33" t="s">
        <v>45</v>
      </c>
      <c r="D404" s="46">
        <v>55334</v>
      </c>
      <c r="E404" s="33"/>
      <c r="F404" s="47">
        <v>50</v>
      </c>
      <c r="G404" s="33" t="s">
        <v>4</v>
      </c>
      <c r="H404" s="47" t="s">
        <v>315</v>
      </c>
      <c r="I404" s="33"/>
      <c r="J404" s="48">
        <v>-2</v>
      </c>
      <c r="L404" s="36">
        <v>1292150.6100000001</v>
      </c>
      <c r="M404" s="33"/>
      <c r="N404" s="36">
        <v>145621.86123375001</v>
      </c>
      <c r="O404" s="33"/>
      <c r="P404" s="63">
        <f t="shared" ref="P404" si="166">+ROUND((100-J404)/100*L404-N404,0)</f>
        <v>1172372</v>
      </c>
      <c r="Q404" s="85"/>
      <c r="R404" s="66">
        <v>31.17</v>
      </c>
      <c r="S404" s="85"/>
      <c r="T404" s="63">
        <f t="shared" ref="T404" si="167">+ROUND(P404/R404,0)</f>
        <v>37612</v>
      </c>
      <c r="U404" s="63"/>
      <c r="V404" s="66">
        <f t="shared" si="165"/>
        <v>2.91</v>
      </c>
      <c r="W404" s="52"/>
      <c r="X404" s="33"/>
      <c r="Y404" s="33"/>
    </row>
    <row r="405" spans="1:25" s="38" customFormat="1" x14ac:dyDescent="0.25">
      <c r="A405" s="33">
        <v>346</v>
      </c>
      <c r="B405" s="33" t="s">
        <v>291</v>
      </c>
      <c r="D405" s="46">
        <v>55334</v>
      </c>
      <c r="E405" s="33"/>
      <c r="F405" s="47">
        <v>50</v>
      </c>
      <c r="G405" s="33" t="s">
        <v>4</v>
      </c>
      <c r="H405" s="47" t="s">
        <v>317</v>
      </c>
      <c r="I405" s="33"/>
      <c r="J405" s="48">
        <v>-2</v>
      </c>
      <c r="L405" s="32">
        <v>837057.12</v>
      </c>
      <c r="M405" s="33"/>
      <c r="N405" s="32">
        <v>136432.96448749999</v>
      </c>
      <c r="O405" s="21"/>
      <c r="P405" s="64">
        <f t="shared" ref="P405" si="168">+ROUND((100-J405)/100*L405-N405,0)</f>
        <v>717365</v>
      </c>
      <c r="Q405" s="115"/>
      <c r="R405" s="66">
        <v>29.38</v>
      </c>
      <c r="S405" s="115"/>
      <c r="T405" s="64">
        <f t="shared" ref="T405" si="169">+ROUND(P405/R405,0)</f>
        <v>24417</v>
      </c>
      <c r="U405" s="67"/>
      <c r="V405" s="66">
        <f t="shared" ref="V405" si="170">+ROUND(T405/L405*100,2)</f>
        <v>2.92</v>
      </c>
      <c r="W405" s="52"/>
      <c r="X405" s="33"/>
      <c r="Y405" s="33"/>
    </row>
    <row r="406" spans="1:25" s="38" customFormat="1" x14ac:dyDescent="0.25">
      <c r="A406" s="33" t="s">
        <v>6</v>
      </c>
      <c r="B406" s="38" t="s">
        <v>119</v>
      </c>
      <c r="D406" s="46"/>
      <c r="E406" s="33"/>
      <c r="F406" s="47"/>
      <c r="G406" s="33"/>
      <c r="H406" s="47"/>
      <c r="I406" s="33"/>
      <c r="J406" s="48"/>
      <c r="L406" s="39">
        <f>+SUBTOTAL(9,L400:L405)</f>
        <v>163780690.46000001</v>
      </c>
      <c r="N406" s="39">
        <f>+SUBTOTAL(9,N400:N405)</f>
        <v>19755444.931428745</v>
      </c>
      <c r="P406" s="65">
        <f>+SUBTOTAL(9,P400:P405)</f>
        <v>100712792</v>
      </c>
      <c r="Q406" s="65"/>
      <c r="R406" s="126">
        <f>+P406/T406</f>
        <v>9.394069205628524</v>
      </c>
      <c r="S406" s="65"/>
      <c r="T406" s="65">
        <f>+SUBTOTAL(9,T400:T405)</f>
        <v>10720891</v>
      </c>
      <c r="U406" s="65"/>
      <c r="V406" s="126">
        <f>+T406/L406*100</f>
        <v>6.54588216100991</v>
      </c>
      <c r="W406" s="52"/>
      <c r="X406" s="33"/>
      <c r="Y406" s="33"/>
    </row>
    <row r="407" spans="1:25" s="38" customFormat="1" x14ac:dyDescent="0.25">
      <c r="A407" s="33" t="s">
        <v>6</v>
      </c>
      <c r="B407" s="33" t="s">
        <v>6</v>
      </c>
      <c r="D407" s="46"/>
      <c r="E407" s="33"/>
      <c r="F407" s="47"/>
      <c r="G407" s="33"/>
      <c r="H407" s="47"/>
      <c r="I407" s="33"/>
      <c r="J407" s="48"/>
      <c r="L407" s="43"/>
      <c r="N407" s="43"/>
      <c r="P407" s="87"/>
      <c r="Q407" s="87"/>
      <c r="R407" s="66"/>
      <c r="S407" s="87"/>
      <c r="T407" s="87"/>
      <c r="U407" s="87"/>
      <c r="V407" s="66"/>
      <c r="W407" s="52"/>
    </row>
    <row r="408" spans="1:25" s="38" customFormat="1" x14ac:dyDescent="0.25">
      <c r="A408" s="38" t="s">
        <v>6</v>
      </c>
      <c r="B408" s="38" t="s">
        <v>120</v>
      </c>
      <c r="D408" s="46"/>
      <c r="E408" s="33"/>
      <c r="F408" s="47"/>
      <c r="G408" s="33"/>
      <c r="H408" s="47"/>
      <c r="I408" s="33"/>
      <c r="J408" s="48"/>
      <c r="L408" s="43"/>
      <c r="N408" s="43"/>
      <c r="P408" s="87"/>
      <c r="Q408" s="87"/>
      <c r="R408" s="66"/>
      <c r="S408" s="87"/>
      <c r="T408" s="87"/>
      <c r="U408" s="87"/>
      <c r="V408" s="66"/>
      <c r="W408" s="52"/>
    </row>
    <row r="409" spans="1:25" s="38" customFormat="1" x14ac:dyDescent="0.25">
      <c r="A409" s="33">
        <v>341</v>
      </c>
      <c r="B409" s="33" t="s">
        <v>42</v>
      </c>
      <c r="D409" s="46">
        <v>54604</v>
      </c>
      <c r="E409" s="33"/>
      <c r="F409" s="47">
        <v>80</v>
      </c>
      <c r="G409" s="33" t="s">
        <v>4</v>
      </c>
      <c r="H409" s="47" t="s">
        <v>310</v>
      </c>
      <c r="I409" s="33"/>
      <c r="J409" s="48">
        <v>-2</v>
      </c>
      <c r="L409" s="36">
        <v>109904545.72</v>
      </c>
      <c r="M409" s="33"/>
      <c r="N409" s="36">
        <v>23177166.973131251</v>
      </c>
      <c r="O409" s="33"/>
      <c r="P409" s="63">
        <f t="shared" ref="P409:P412" si="171">+ROUND((100-J409)/100*L409-N409,0)</f>
        <v>88925470</v>
      </c>
      <c r="Q409" s="85"/>
      <c r="R409" s="66">
        <v>30.24</v>
      </c>
      <c r="S409" s="85"/>
      <c r="T409" s="63">
        <f t="shared" ref="T409:T412" si="172">+ROUND(P409/R409,0)</f>
        <v>2940657</v>
      </c>
      <c r="U409" s="63"/>
      <c r="V409" s="66">
        <f t="shared" ref="V409:V412" si="173">+ROUND(T409/L409*100,2)</f>
        <v>2.68</v>
      </c>
      <c r="W409" s="52"/>
      <c r="X409" s="33"/>
      <c r="Y409" s="33"/>
    </row>
    <row r="410" spans="1:25" s="38" customFormat="1" x14ac:dyDescent="0.25">
      <c r="A410" s="33">
        <v>342</v>
      </c>
      <c r="B410" s="33" t="s">
        <v>87</v>
      </c>
      <c r="D410" s="46">
        <v>54604</v>
      </c>
      <c r="E410" s="33"/>
      <c r="F410" s="47">
        <v>50</v>
      </c>
      <c r="G410" s="33" t="s">
        <v>4</v>
      </c>
      <c r="H410" s="47" t="s">
        <v>313</v>
      </c>
      <c r="I410" s="33"/>
      <c r="J410" s="48">
        <v>-3</v>
      </c>
      <c r="L410" s="36">
        <v>21820106.289999999</v>
      </c>
      <c r="M410" s="33"/>
      <c r="N410" s="36">
        <v>3351288.8613550002</v>
      </c>
      <c r="O410" s="33"/>
      <c r="P410" s="63">
        <f t="shared" si="171"/>
        <v>19123421</v>
      </c>
      <c r="Q410" s="85"/>
      <c r="R410" s="66">
        <v>27.9</v>
      </c>
      <c r="S410" s="85"/>
      <c r="T410" s="63">
        <f t="shared" si="172"/>
        <v>685427</v>
      </c>
      <c r="U410" s="63"/>
      <c r="V410" s="66">
        <f t="shared" si="173"/>
        <v>3.14</v>
      </c>
      <c r="W410" s="52"/>
      <c r="X410" s="33"/>
      <c r="Y410" s="33"/>
    </row>
    <row r="411" spans="1:25" s="38" customFormat="1" x14ac:dyDescent="0.25">
      <c r="A411" s="33">
        <v>343</v>
      </c>
      <c r="B411" s="33" t="s">
        <v>88</v>
      </c>
      <c r="D411" s="46">
        <v>54604</v>
      </c>
      <c r="E411" s="33"/>
      <c r="F411" s="47">
        <v>50</v>
      </c>
      <c r="G411" s="33" t="s">
        <v>4</v>
      </c>
      <c r="H411" s="47" t="s">
        <v>314</v>
      </c>
      <c r="I411" s="33"/>
      <c r="J411" s="48">
        <v>-3</v>
      </c>
      <c r="L411" s="36">
        <v>302831798.70999998</v>
      </c>
      <c r="M411" s="33"/>
      <c r="N411" s="36">
        <v>-12320142.256469244</v>
      </c>
      <c r="O411" s="33"/>
      <c r="P411" s="63">
        <f t="shared" si="171"/>
        <v>324236895</v>
      </c>
      <c r="Q411" s="85"/>
      <c r="R411" s="66">
        <v>27.4</v>
      </c>
      <c r="S411" s="85"/>
      <c r="T411" s="63">
        <f t="shared" si="172"/>
        <v>11833463</v>
      </c>
      <c r="U411" s="63"/>
      <c r="V411" s="66">
        <f t="shared" si="173"/>
        <v>3.91</v>
      </c>
      <c r="W411" s="52"/>
      <c r="X411" s="33"/>
      <c r="Y411" s="33"/>
    </row>
    <row r="412" spans="1:25" s="38" customFormat="1" x14ac:dyDescent="0.25">
      <c r="A412" s="33">
        <v>343.2</v>
      </c>
      <c r="B412" s="33" t="s">
        <v>290</v>
      </c>
      <c r="D412" s="46">
        <v>54604</v>
      </c>
      <c r="E412" s="33"/>
      <c r="F412" s="47">
        <v>9</v>
      </c>
      <c r="G412" s="33" t="s">
        <v>4</v>
      </c>
      <c r="H412" s="47" t="s">
        <v>316</v>
      </c>
      <c r="I412" s="33"/>
      <c r="J412" s="48">
        <v>35</v>
      </c>
      <c r="L412" s="36">
        <v>81978670.930000007</v>
      </c>
      <c r="M412" s="33"/>
      <c r="N412" s="36">
        <v>-3932249.8240407649</v>
      </c>
      <c r="O412" s="33"/>
      <c r="P412" s="63">
        <f t="shared" si="171"/>
        <v>57218386</v>
      </c>
      <c r="Q412" s="85"/>
      <c r="R412" s="66">
        <v>5.91</v>
      </c>
      <c r="S412" s="85"/>
      <c r="T412" s="63">
        <f t="shared" si="172"/>
        <v>9681622</v>
      </c>
      <c r="U412" s="63"/>
      <c r="V412" s="66">
        <f t="shared" si="173"/>
        <v>11.81</v>
      </c>
      <c r="W412" s="52"/>
      <c r="X412" s="33"/>
      <c r="Y412" s="33"/>
    </row>
    <row r="413" spans="1:25" s="38" customFormat="1" x14ac:dyDescent="0.25">
      <c r="A413" s="33">
        <v>344</v>
      </c>
      <c r="B413" s="33" t="s">
        <v>89</v>
      </c>
      <c r="D413" s="46">
        <v>54604</v>
      </c>
      <c r="E413" s="33"/>
      <c r="F413" s="47">
        <v>60</v>
      </c>
      <c r="G413" s="33" t="s">
        <v>4</v>
      </c>
      <c r="H413" s="47" t="s">
        <v>310</v>
      </c>
      <c r="I413" s="33"/>
      <c r="J413" s="48">
        <v>-3</v>
      </c>
      <c r="L413" s="36">
        <v>49500092.460000001</v>
      </c>
      <c r="M413" s="33"/>
      <c r="N413" s="36">
        <v>9281825.7724137492</v>
      </c>
      <c r="O413" s="33"/>
      <c r="P413" s="63">
        <f t="shared" ref="P413:P415" si="174">+ROUND((100-J413)/100*L413-N413,0)</f>
        <v>41703269</v>
      </c>
      <c r="Q413" s="85"/>
      <c r="R413" s="66">
        <v>29.39</v>
      </c>
      <c r="S413" s="85"/>
      <c r="T413" s="63">
        <f t="shared" ref="T413:T415" si="175">+ROUND(P413/R413,0)</f>
        <v>1418961</v>
      </c>
      <c r="U413" s="63"/>
      <c r="V413" s="66">
        <f t="shared" ref="V413:V415" si="176">+ROUND(T413/L413*100,2)</f>
        <v>2.87</v>
      </c>
      <c r="W413" s="52"/>
      <c r="X413" s="33"/>
      <c r="Y413" s="33"/>
    </row>
    <row r="414" spans="1:25" s="38" customFormat="1" x14ac:dyDescent="0.25">
      <c r="A414" s="33">
        <v>345</v>
      </c>
      <c r="B414" s="33" t="s">
        <v>45</v>
      </c>
      <c r="D414" s="46">
        <v>54604</v>
      </c>
      <c r="E414" s="33"/>
      <c r="F414" s="47">
        <v>50</v>
      </c>
      <c r="G414" s="33" t="s">
        <v>4</v>
      </c>
      <c r="H414" s="47" t="s">
        <v>315</v>
      </c>
      <c r="I414" s="33"/>
      <c r="J414" s="48">
        <v>-2</v>
      </c>
      <c r="L414" s="36">
        <v>72345305.590000004</v>
      </c>
      <c r="M414" s="33"/>
      <c r="N414" s="36">
        <v>14355541.081542503</v>
      </c>
      <c r="O414" s="33"/>
      <c r="P414" s="63">
        <f t="shared" si="174"/>
        <v>59436671</v>
      </c>
      <c r="Q414" s="85"/>
      <c r="R414" s="66">
        <v>28.89</v>
      </c>
      <c r="S414" s="85"/>
      <c r="T414" s="63">
        <f t="shared" si="175"/>
        <v>2057344</v>
      </c>
      <c r="U414" s="63"/>
      <c r="V414" s="66">
        <f t="shared" si="176"/>
        <v>2.84</v>
      </c>
      <c r="W414" s="52"/>
      <c r="X414" s="33"/>
      <c r="Y414" s="33"/>
    </row>
    <row r="415" spans="1:25" s="38" customFormat="1" x14ac:dyDescent="0.25">
      <c r="A415" s="33">
        <v>346</v>
      </c>
      <c r="B415" s="33" t="s">
        <v>291</v>
      </c>
      <c r="D415" s="46">
        <v>54604</v>
      </c>
      <c r="E415" s="33"/>
      <c r="F415" s="47">
        <v>50</v>
      </c>
      <c r="G415" s="33" t="s">
        <v>4</v>
      </c>
      <c r="H415" s="47" t="s">
        <v>317</v>
      </c>
      <c r="I415" s="33"/>
      <c r="J415" s="48">
        <v>-2</v>
      </c>
      <c r="L415" s="32">
        <v>8047119.0899999999</v>
      </c>
      <c r="M415" s="33"/>
      <c r="N415" s="32">
        <v>1572875.46240375</v>
      </c>
      <c r="O415" s="33"/>
      <c r="P415" s="64">
        <f t="shared" si="174"/>
        <v>6635186</v>
      </c>
      <c r="Q415" s="115"/>
      <c r="R415" s="66">
        <v>27.32</v>
      </c>
      <c r="S415" s="115"/>
      <c r="T415" s="64">
        <f t="shared" si="175"/>
        <v>242869</v>
      </c>
      <c r="U415" s="67"/>
      <c r="V415" s="66">
        <f t="shared" si="176"/>
        <v>3.02</v>
      </c>
      <c r="W415" s="52"/>
      <c r="X415" s="33"/>
      <c r="Y415" s="33"/>
    </row>
    <row r="416" spans="1:25" s="38" customFormat="1" x14ac:dyDescent="0.25">
      <c r="A416" s="33" t="s">
        <v>6</v>
      </c>
      <c r="B416" s="38" t="s">
        <v>121</v>
      </c>
      <c r="D416" s="46"/>
      <c r="E416" s="33"/>
      <c r="F416" s="47"/>
      <c r="G416" s="33"/>
      <c r="H416" s="47"/>
      <c r="I416" s="33"/>
      <c r="J416" s="48"/>
      <c r="L416" s="39">
        <f>+SUBTOTAL(9,L409:L415)</f>
        <v>646427638.79000008</v>
      </c>
      <c r="N416" s="39">
        <f>+SUBTOTAL(9,N409:N415)</f>
        <v>35486306.070336245</v>
      </c>
      <c r="P416" s="65">
        <f>+SUBTOTAL(9,P409:P415)</f>
        <v>597279298</v>
      </c>
      <c r="Q416" s="65"/>
      <c r="R416" s="126">
        <f>+P416/T416</f>
        <v>20.695502406191085</v>
      </c>
      <c r="S416" s="65"/>
      <c r="T416" s="65">
        <f>+SUBTOTAL(9,T409:T415)</f>
        <v>28860343</v>
      </c>
      <c r="U416" s="65"/>
      <c r="V416" s="126">
        <f>+T416/L416*100</f>
        <v>4.4645898888267732</v>
      </c>
      <c r="W416" s="52"/>
      <c r="X416" s="33"/>
      <c r="Y416" s="33"/>
    </row>
    <row r="417" spans="1:25" s="38" customFormat="1" x14ac:dyDescent="0.25">
      <c r="A417" s="33" t="s">
        <v>6</v>
      </c>
      <c r="B417" s="33" t="s">
        <v>6</v>
      </c>
      <c r="D417" s="46"/>
      <c r="E417" s="33"/>
      <c r="F417" s="47"/>
      <c r="G417" s="33"/>
      <c r="H417" s="47"/>
      <c r="I417" s="33"/>
      <c r="J417" s="48"/>
      <c r="L417" s="43"/>
      <c r="N417" s="43"/>
      <c r="P417" s="87"/>
      <c r="Q417" s="87"/>
      <c r="R417" s="66"/>
      <c r="S417" s="87"/>
      <c r="T417" s="87"/>
      <c r="U417" s="87"/>
      <c r="V417" s="66"/>
      <c r="W417" s="52"/>
    </row>
    <row r="418" spans="1:25" s="38" customFormat="1" x14ac:dyDescent="0.25">
      <c r="A418" s="38" t="s">
        <v>6</v>
      </c>
      <c r="B418" s="38" t="s">
        <v>122</v>
      </c>
      <c r="D418" s="46"/>
      <c r="E418" s="33"/>
      <c r="F418" s="47"/>
      <c r="G418" s="33"/>
      <c r="H418" s="47"/>
      <c r="I418" s="33"/>
      <c r="J418" s="48"/>
      <c r="L418" s="43"/>
      <c r="N418" s="43"/>
      <c r="P418" s="87"/>
      <c r="Q418" s="87"/>
      <c r="R418" s="66"/>
      <c r="S418" s="87"/>
      <c r="T418" s="87"/>
      <c r="U418" s="87"/>
      <c r="V418" s="66"/>
      <c r="W418" s="52"/>
    </row>
    <row r="419" spans="1:25" s="38" customFormat="1" x14ac:dyDescent="0.25">
      <c r="A419" s="33">
        <v>341</v>
      </c>
      <c r="B419" s="33" t="s">
        <v>42</v>
      </c>
      <c r="D419" s="46">
        <v>54604</v>
      </c>
      <c r="E419" s="33"/>
      <c r="F419" s="47">
        <v>80</v>
      </c>
      <c r="G419" s="33" t="s">
        <v>4</v>
      </c>
      <c r="H419" s="47" t="s">
        <v>310</v>
      </c>
      <c r="I419" s="33"/>
      <c r="J419" s="48">
        <v>-2</v>
      </c>
      <c r="L419" s="36">
        <v>39684489</v>
      </c>
      <c r="M419" s="33"/>
      <c r="N419" s="36">
        <v>7347094.0433487492</v>
      </c>
      <c r="O419" s="33"/>
      <c r="P419" s="63">
        <f t="shared" ref="P419:P422" si="177">+ROUND((100-J419)/100*L419-N419,0)</f>
        <v>33131085</v>
      </c>
      <c r="Q419" s="85"/>
      <c r="R419" s="66">
        <v>30.24</v>
      </c>
      <c r="S419" s="85"/>
      <c r="T419" s="63">
        <f t="shared" ref="T419:T422" si="178">+ROUND(P419/R419,0)</f>
        <v>1095605</v>
      </c>
      <c r="U419" s="63"/>
      <c r="V419" s="66">
        <f t="shared" ref="V419:V422" si="179">+ROUND(T419/L419*100,2)</f>
        <v>2.76</v>
      </c>
      <c r="W419" s="52"/>
      <c r="X419" s="33"/>
      <c r="Y419" s="33"/>
    </row>
    <row r="420" spans="1:25" s="38" customFormat="1" x14ac:dyDescent="0.25">
      <c r="A420" s="33">
        <v>342</v>
      </c>
      <c r="B420" s="33" t="s">
        <v>87</v>
      </c>
      <c r="D420" s="46">
        <v>54604</v>
      </c>
      <c r="E420" s="33"/>
      <c r="F420" s="47">
        <v>50</v>
      </c>
      <c r="G420" s="33" t="s">
        <v>4</v>
      </c>
      <c r="H420" s="47" t="s">
        <v>313</v>
      </c>
      <c r="I420" s="33"/>
      <c r="J420" s="48">
        <v>-3</v>
      </c>
      <c r="L420" s="36">
        <v>7476137.1699999999</v>
      </c>
      <c r="M420" s="33"/>
      <c r="N420" s="36">
        <v>504445.93343249999</v>
      </c>
      <c r="O420" s="33"/>
      <c r="P420" s="63">
        <f t="shared" si="177"/>
        <v>7195975</v>
      </c>
      <c r="Q420" s="85"/>
      <c r="R420" s="66">
        <v>27.98</v>
      </c>
      <c r="S420" s="85"/>
      <c r="T420" s="63">
        <f t="shared" si="178"/>
        <v>257183</v>
      </c>
      <c r="U420" s="63"/>
      <c r="V420" s="66">
        <f t="shared" si="179"/>
        <v>3.44</v>
      </c>
      <c r="W420" s="52"/>
      <c r="X420" s="33"/>
      <c r="Y420" s="33"/>
    </row>
    <row r="421" spans="1:25" s="38" customFormat="1" x14ac:dyDescent="0.25">
      <c r="A421" s="33">
        <v>343</v>
      </c>
      <c r="B421" s="33" t="s">
        <v>88</v>
      </c>
      <c r="D421" s="46">
        <v>54604</v>
      </c>
      <c r="E421" s="33"/>
      <c r="F421" s="47">
        <v>50</v>
      </c>
      <c r="G421" s="33" t="s">
        <v>4</v>
      </c>
      <c r="H421" s="47" t="s">
        <v>314</v>
      </c>
      <c r="I421" s="33"/>
      <c r="J421" s="48">
        <v>-3</v>
      </c>
      <c r="L421" s="36">
        <v>257772575.63</v>
      </c>
      <c r="M421" s="33"/>
      <c r="N421" s="36">
        <v>25698199.36135203</v>
      </c>
      <c r="O421" s="33"/>
      <c r="P421" s="63">
        <f t="shared" si="177"/>
        <v>239807554</v>
      </c>
      <c r="Q421" s="85"/>
      <c r="R421" s="66">
        <v>27.39</v>
      </c>
      <c r="S421" s="85"/>
      <c r="T421" s="63">
        <f t="shared" si="178"/>
        <v>8755296</v>
      </c>
      <c r="U421" s="63"/>
      <c r="V421" s="66">
        <f t="shared" si="179"/>
        <v>3.4</v>
      </c>
      <c r="W421" s="52"/>
      <c r="X421" s="33"/>
      <c r="Y421" s="33"/>
    </row>
    <row r="422" spans="1:25" s="38" customFormat="1" x14ac:dyDescent="0.25">
      <c r="A422" s="33">
        <v>343.2</v>
      </c>
      <c r="B422" s="33" t="s">
        <v>290</v>
      </c>
      <c r="D422" s="46">
        <v>54604</v>
      </c>
      <c r="E422" s="33"/>
      <c r="F422" s="47">
        <v>9</v>
      </c>
      <c r="G422" s="33" t="s">
        <v>4</v>
      </c>
      <c r="H422" s="47" t="s">
        <v>316</v>
      </c>
      <c r="I422" s="33"/>
      <c r="J422" s="48">
        <v>35</v>
      </c>
      <c r="L422" s="36">
        <v>149902839.40000001</v>
      </c>
      <c r="M422" s="33"/>
      <c r="N422" s="36">
        <v>17807451.146825466</v>
      </c>
      <c r="O422" s="33"/>
      <c r="P422" s="63">
        <f t="shared" si="177"/>
        <v>79629394</v>
      </c>
      <c r="Q422" s="85"/>
      <c r="R422" s="66">
        <v>5.84</v>
      </c>
      <c r="S422" s="85"/>
      <c r="T422" s="63">
        <f t="shared" si="178"/>
        <v>13635170</v>
      </c>
      <c r="U422" s="63"/>
      <c r="V422" s="66">
        <f t="shared" si="179"/>
        <v>9.1</v>
      </c>
      <c r="W422" s="52"/>
      <c r="X422" s="33"/>
      <c r="Y422" s="33"/>
    </row>
    <row r="423" spans="1:25" s="38" customFormat="1" x14ac:dyDescent="0.25">
      <c r="A423" s="33">
        <v>344</v>
      </c>
      <c r="B423" s="33" t="s">
        <v>89</v>
      </c>
      <c r="D423" s="46">
        <v>54604</v>
      </c>
      <c r="E423" s="33"/>
      <c r="F423" s="47">
        <v>60</v>
      </c>
      <c r="G423" s="33" t="s">
        <v>4</v>
      </c>
      <c r="H423" s="47" t="s">
        <v>310</v>
      </c>
      <c r="I423" s="33"/>
      <c r="J423" s="48">
        <v>-3</v>
      </c>
      <c r="L423" s="36">
        <v>43626333.68</v>
      </c>
      <c r="M423" s="33"/>
      <c r="N423" s="36">
        <v>7941201.8131237514</v>
      </c>
      <c r="O423" s="33"/>
      <c r="P423" s="63">
        <f t="shared" ref="P423:P425" si="180">+ROUND((100-J423)/100*L423-N423,0)</f>
        <v>36993922</v>
      </c>
      <c r="Q423" s="85"/>
      <c r="R423" s="66">
        <v>29.4</v>
      </c>
      <c r="S423" s="85"/>
      <c r="T423" s="63">
        <f t="shared" ref="T423:T425" si="181">+ROUND(P423/R423,0)</f>
        <v>1258297</v>
      </c>
      <c r="U423" s="63"/>
      <c r="V423" s="66">
        <f t="shared" ref="V423:V425" si="182">+ROUND(T423/L423*100,2)</f>
        <v>2.88</v>
      </c>
      <c r="W423" s="52"/>
      <c r="X423" s="33"/>
      <c r="Y423" s="33"/>
    </row>
    <row r="424" spans="1:25" s="38" customFormat="1" x14ac:dyDescent="0.25">
      <c r="A424" s="33">
        <v>345</v>
      </c>
      <c r="B424" s="33" t="s">
        <v>45</v>
      </c>
      <c r="D424" s="46">
        <v>54604</v>
      </c>
      <c r="E424" s="33"/>
      <c r="F424" s="47">
        <v>50</v>
      </c>
      <c r="G424" s="33" t="s">
        <v>4</v>
      </c>
      <c r="H424" s="47" t="s">
        <v>315</v>
      </c>
      <c r="I424" s="33"/>
      <c r="J424" s="48">
        <v>-2</v>
      </c>
      <c r="L424" s="36">
        <v>33197917.960000001</v>
      </c>
      <c r="M424" s="33"/>
      <c r="N424" s="36">
        <v>6310126.7721624998</v>
      </c>
      <c r="O424" s="33"/>
      <c r="P424" s="63">
        <f t="shared" si="180"/>
        <v>27551750</v>
      </c>
      <c r="Q424" s="85"/>
      <c r="R424" s="66">
        <v>28.89</v>
      </c>
      <c r="S424" s="85"/>
      <c r="T424" s="63">
        <f t="shared" si="181"/>
        <v>953678</v>
      </c>
      <c r="U424" s="63"/>
      <c r="V424" s="66">
        <f t="shared" si="182"/>
        <v>2.87</v>
      </c>
      <c r="W424" s="52"/>
      <c r="X424" s="33"/>
      <c r="Y424" s="33"/>
    </row>
    <row r="425" spans="1:25" s="38" customFormat="1" x14ac:dyDescent="0.25">
      <c r="A425" s="33">
        <v>346</v>
      </c>
      <c r="B425" s="33" t="s">
        <v>291</v>
      </c>
      <c r="D425" s="46">
        <v>54604</v>
      </c>
      <c r="E425" s="33"/>
      <c r="F425" s="47">
        <v>50</v>
      </c>
      <c r="G425" s="33" t="s">
        <v>4</v>
      </c>
      <c r="H425" s="47" t="s">
        <v>317</v>
      </c>
      <c r="I425" s="33"/>
      <c r="J425" s="48">
        <v>-2</v>
      </c>
      <c r="L425" s="32">
        <v>11900801.24</v>
      </c>
      <c r="M425" s="33"/>
      <c r="N425" s="32">
        <v>2070824.6399925</v>
      </c>
      <c r="O425" s="33"/>
      <c r="P425" s="64">
        <f t="shared" si="180"/>
        <v>10067993</v>
      </c>
      <c r="Q425" s="115"/>
      <c r="R425" s="66">
        <v>27.51</v>
      </c>
      <c r="S425" s="115"/>
      <c r="T425" s="64">
        <f t="shared" si="181"/>
        <v>365976</v>
      </c>
      <c r="U425" s="67"/>
      <c r="V425" s="66">
        <f t="shared" si="182"/>
        <v>3.08</v>
      </c>
      <c r="W425" s="52"/>
      <c r="X425" s="33"/>
      <c r="Y425" s="33"/>
    </row>
    <row r="426" spans="1:25" s="38" customFormat="1" x14ac:dyDescent="0.25">
      <c r="A426" s="33" t="s">
        <v>6</v>
      </c>
      <c r="B426" s="38" t="s">
        <v>123</v>
      </c>
      <c r="D426" s="46"/>
      <c r="E426" s="33"/>
      <c r="F426" s="47"/>
      <c r="G426" s="33"/>
      <c r="H426" s="47"/>
      <c r="I426" s="33"/>
      <c r="J426" s="48"/>
      <c r="L426" s="39">
        <f>+SUBTOTAL(9,L419:L425)</f>
        <v>543561094.08000004</v>
      </c>
      <c r="N426" s="39">
        <f>+SUBTOTAL(9,N419:N425)</f>
        <v>67679343.710237503</v>
      </c>
      <c r="P426" s="65">
        <f>+SUBTOTAL(9,P419:P425)</f>
        <v>434377673</v>
      </c>
      <c r="Q426" s="65"/>
      <c r="R426" s="126">
        <f>+P426/T426</f>
        <v>16.502955430801894</v>
      </c>
      <c r="S426" s="65"/>
      <c r="T426" s="65">
        <f>+SUBTOTAL(9,T419:T425)</f>
        <v>26321205</v>
      </c>
      <c r="U426" s="65"/>
      <c r="V426" s="126">
        <f>+T426/L426*100</f>
        <v>4.8423636803052919</v>
      </c>
      <c r="W426" s="52"/>
      <c r="X426" s="33"/>
      <c r="Y426" s="33"/>
    </row>
    <row r="427" spans="1:25" s="38" customFormat="1" x14ac:dyDescent="0.25">
      <c r="A427" s="33" t="s">
        <v>6</v>
      </c>
      <c r="B427" s="38" t="s">
        <v>6</v>
      </c>
      <c r="D427" s="46"/>
      <c r="E427" s="33"/>
      <c r="F427" s="47"/>
      <c r="G427" s="33"/>
      <c r="H427" s="47"/>
      <c r="I427" s="33"/>
      <c r="J427" s="48"/>
      <c r="L427" s="43"/>
      <c r="N427" s="43"/>
      <c r="P427" s="87"/>
      <c r="Q427" s="87"/>
      <c r="R427" s="66"/>
      <c r="S427" s="87"/>
      <c r="T427" s="87"/>
      <c r="U427" s="87"/>
      <c r="V427" s="66"/>
      <c r="W427" s="52"/>
    </row>
    <row r="428" spans="1:25" s="38" customFormat="1" x14ac:dyDescent="0.25">
      <c r="A428" s="33" t="s">
        <v>6</v>
      </c>
      <c r="B428" s="38" t="s">
        <v>124</v>
      </c>
      <c r="D428" s="46"/>
      <c r="E428" s="33"/>
      <c r="F428" s="47"/>
      <c r="G428" s="33"/>
      <c r="H428" s="47"/>
      <c r="I428" s="33"/>
      <c r="J428" s="48"/>
      <c r="L428" s="43"/>
      <c r="N428" s="43"/>
      <c r="P428" s="87"/>
      <c r="Q428" s="87"/>
      <c r="R428" s="66"/>
      <c r="S428" s="87"/>
      <c r="T428" s="87"/>
      <c r="U428" s="87"/>
      <c r="V428" s="66"/>
      <c r="W428" s="52"/>
    </row>
    <row r="429" spans="1:25" s="38" customFormat="1" x14ac:dyDescent="0.25">
      <c r="A429" s="33">
        <v>341</v>
      </c>
      <c r="B429" s="33" t="s">
        <v>42</v>
      </c>
      <c r="D429" s="46">
        <v>55334</v>
      </c>
      <c r="E429" s="33"/>
      <c r="F429" s="47">
        <v>80</v>
      </c>
      <c r="G429" s="33" t="s">
        <v>4</v>
      </c>
      <c r="H429" s="47" t="s">
        <v>310</v>
      </c>
      <c r="I429" s="33"/>
      <c r="J429" s="48">
        <v>-2</v>
      </c>
      <c r="L429" s="36">
        <v>58787837.530000001</v>
      </c>
      <c r="M429" s="33"/>
      <c r="N429" s="36">
        <v>10329482.7596425</v>
      </c>
      <c r="O429" s="33"/>
      <c r="P429" s="63">
        <f t="shared" ref="P429:P432" si="183">+ROUND((100-J429)/100*L429-N429,0)</f>
        <v>49634112</v>
      </c>
      <c r="Q429" s="85"/>
      <c r="R429" s="66">
        <v>32.130000000000003</v>
      </c>
      <c r="S429" s="85"/>
      <c r="T429" s="63">
        <f t="shared" ref="T429:T432" si="184">+ROUND(P429/R429,0)</f>
        <v>1544790</v>
      </c>
      <c r="U429" s="63"/>
      <c r="V429" s="66">
        <f t="shared" ref="V429:V432" si="185">+ROUND(T429/L429*100,2)</f>
        <v>2.63</v>
      </c>
      <c r="W429" s="52"/>
      <c r="X429" s="33"/>
      <c r="Y429" s="33"/>
    </row>
    <row r="430" spans="1:25" s="38" customFormat="1" x14ac:dyDescent="0.25">
      <c r="A430" s="33">
        <v>342</v>
      </c>
      <c r="B430" s="33" t="s">
        <v>87</v>
      </c>
      <c r="D430" s="46">
        <v>55334</v>
      </c>
      <c r="E430" s="33"/>
      <c r="F430" s="47">
        <v>50</v>
      </c>
      <c r="G430" s="33" t="s">
        <v>4</v>
      </c>
      <c r="H430" s="47" t="s">
        <v>313</v>
      </c>
      <c r="I430" s="33"/>
      <c r="J430" s="48">
        <v>-3</v>
      </c>
      <c r="L430" s="36">
        <v>10963087.279999999</v>
      </c>
      <c r="M430" s="33"/>
      <c r="N430" s="36">
        <v>1082170.33681875</v>
      </c>
      <c r="O430" s="33"/>
      <c r="P430" s="63">
        <f t="shared" si="183"/>
        <v>10209810</v>
      </c>
      <c r="Q430" s="85"/>
      <c r="R430" s="66">
        <v>29.63</v>
      </c>
      <c r="S430" s="85"/>
      <c r="T430" s="63">
        <f t="shared" si="184"/>
        <v>344577</v>
      </c>
      <c r="U430" s="63"/>
      <c r="V430" s="66">
        <f t="shared" si="185"/>
        <v>3.14</v>
      </c>
      <c r="W430" s="52"/>
      <c r="X430" s="33"/>
      <c r="Y430" s="33"/>
    </row>
    <row r="431" spans="1:25" s="38" customFormat="1" x14ac:dyDescent="0.25">
      <c r="A431" s="33">
        <v>343</v>
      </c>
      <c r="B431" s="33" t="s">
        <v>88</v>
      </c>
      <c r="D431" s="46">
        <v>55334</v>
      </c>
      <c r="E431" s="33"/>
      <c r="F431" s="47">
        <v>50</v>
      </c>
      <c r="G431" s="33" t="s">
        <v>4</v>
      </c>
      <c r="H431" s="47" t="s">
        <v>314</v>
      </c>
      <c r="I431" s="33"/>
      <c r="J431" s="48">
        <v>-3</v>
      </c>
      <c r="L431" s="36">
        <v>506388398.27999997</v>
      </c>
      <c r="M431" s="33"/>
      <c r="N431" s="36">
        <v>29212173.0556865</v>
      </c>
      <c r="O431" s="33"/>
      <c r="P431" s="63">
        <f t="shared" si="183"/>
        <v>492367877</v>
      </c>
      <c r="Q431" s="85"/>
      <c r="R431" s="66">
        <v>28.99</v>
      </c>
      <c r="S431" s="85"/>
      <c r="T431" s="63">
        <f t="shared" si="184"/>
        <v>16984059</v>
      </c>
      <c r="U431" s="63"/>
      <c r="V431" s="66">
        <f t="shared" si="185"/>
        <v>3.35</v>
      </c>
      <c r="W431" s="52"/>
      <c r="X431" s="33"/>
      <c r="Y431" s="33"/>
    </row>
    <row r="432" spans="1:25" s="38" customFormat="1" x14ac:dyDescent="0.25">
      <c r="A432" s="33">
        <v>343.2</v>
      </c>
      <c r="B432" s="33" t="s">
        <v>290</v>
      </c>
      <c r="D432" s="46">
        <v>55334</v>
      </c>
      <c r="E432" s="33"/>
      <c r="F432" s="47">
        <v>9</v>
      </c>
      <c r="G432" s="33" t="s">
        <v>4</v>
      </c>
      <c r="H432" s="47" t="s">
        <v>316</v>
      </c>
      <c r="I432" s="33"/>
      <c r="J432" s="48">
        <v>35</v>
      </c>
      <c r="L432" s="36">
        <v>84037287.540000007</v>
      </c>
      <c r="M432" s="33"/>
      <c r="N432" s="36">
        <v>4966775.9005684927</v>
      </c>
      <c r="O432" s="33"/>
      <c r="P432" s="63">
        <f t="shared" si="183"/>
        <v>49657461</v>
      </c>
      <c r="Q432" s="85"/>
      <c r="R432" s="66">
        <v>6.9</v>
      </c>
      <c r="S432" s="85"/>
      <c r="T432" s="63">
        <f t="shared" si="184"/>
        <v>7196733</v>
      </c>
      <c r="U432" s="63"/>
      <c r="V432" s="66">
        <f t="shared" si="185"/>
        <v>8.56</v>
      </c>
      <c r="W432" s="52"/>
      <c r="X432" s="33"/>
      <c r="Y432" s="33"/>
    </row>
    <row r="433" spans="1:25" s="38" customFormat="1" x14ac:dyDescent="0.25">
      <c r="A433" s="33">
        <v>344</v>
      </c>
      <c r="B433" s="33" t="s">
        <v>89</v>
      </c>
      <c r="D433" s="46">
        <v>55334</v>
      </c>
      <c r="E433" s="33"/>
      <c r="F433" s="47">
        <v>60</v>
      </c>
      <c r="G433" s="33" t="s">
        <v>4</v>
      </c>
      <c r="H433" s="47" t="s">
        <v>310</v>
      </c>
      <c r="I433" s="33"/>
      <c r="J433" s="48">
        <v>-3</v>
      </c>
      <c r="L433" s="36">
        <v>65774579.289999999</v>
      </c>
      <c r="M433" s="33"/>
      <c r="N433" s="36">
        <v>11214181.459521247</v>
      </c>
      <c r="O433" s="33"/>
      <c r="P433" s="63">
        <f t="shared" ref="P433:P435" si="186">+ROUND((100-J433)/100*L433-N433,0)</f>
        <v>56533635</v>
      </c>
      <c r="Q433" s="85"/>
      <c r="R433" s="66">
        <v>31.25</v>
      </c>
      <c r="S433" s="85"/>
      <c r="T433" s="63">
        <f t="shared" ref="T433:T435" si="187">+ROUND(P433/R433,0)</f>
        <v>1809076</v>
      </c>
      <c r="U433" s="63"/>
      <c r="V433" s="66">
        <f t="shared" ref="V433:V435" si="188">+ROUND(T433/L433*100,2)</f>
        <v>2.75</v>
      </c>
      <c r="W433" s="52"/>
      <c r="X433" s="33"/>
      <c r="Y433" s="33"/>
    </row>
    <row r="434" spans="1:25" s="38" customFormat="1" x14ac:dyDescent="0.25">
      <c r="A434" s="33">
        <v>345</v>
      </c>
      <c r="B434" s="33" t="s">
        <v>45</v>
      </c>
      <c r="D434" s="46">
        <v>55334</v>
      </c>
      <c r="E434" s="33"/>
      <c r="F434" s="47">
        <v>50</v>
      </c>
      <c r="G434" s="33" t="s">
        <v>4</v>
      </c>
      <c r="H434" s="47" t="s">
        <v>315</v>
      </c>
      <c r="I434" s="33"/>
      <c r="J434" s="48">
        <v>-2</v>
      </c>
      <c r="L434" s="36">
        <v>49186847.380000003</v>
      </c>
      <c r="M434" s="33"/>
      <c r="N434" s="36">
        <v>8844925.0394675005</v>
      </c>
      <c r="O434" s="33"/>
      <c r="P434" s="63">
        <f t="shared" si="186"/>
        <v>41325659</v>
      </c>
      <c r="Q434" s="85"/>
      <c r="R434" s="66">
        <v>30.75</v>
      </c>
      <c r="S434" s="85"/>
      <c r="T434" s="63">
        <f t="shared" si="187"/>
        <v>1343924</v>
      </c>
      <c r="U434" s="63"/>
      <c r="V434" s="66">
        <f t="shared" si="188"/>
        <v>2.73</v>
      </c>
      <c r="W434" s="52"/>
      <c r="X434" s="33"/>
      <c r="Y434" s="33"/>
    </row>
    <row r="435" spans="1:25" s="38" customFormat="1" x14ac:dyDescent="0.25">
      <c r="A435" s="33">
        <v>346</v>
      </c>
      <c r="B435" s="33" t="s">
        <v>291</v>
      </c>
      <c r="D435" s="46">
        <v>55334</v>
      </c>
      <c r="E435" s="33"/>
      <c r="F435" s="47">
        <v>50</v>
      </c>
      <c r="G435" s="33" t="s">
        <v>4</v>
      </c>
      <c r="H435" s="47" t="s">
        <v>317</v>
      </c>
      <c r="I435" s="33"/>
      <c r="J435" s="48">
        <v>-2</v>
      </c>
      <c r="L435" s="32">
        <v>12695601.689999999</v>
      </c>
      <c r="M435" s="33"/>
      <c r="N435" s="32">
        <v>8125669.0355062494</v>
      </c>
      <c r="O435" s="33"/>
      <c r="P435" s="64">
        <f t="shared" si="186"/>
        <v>4823845</v>
      </c>
      <c r="Q435" s="115"/>
      <c r="R435" s="66">
        <v>29.1</v>
      </c>
      <c r="S435" s="115"/>
      <c r="T435" s="64">
        <f t="shared" si="187"/>
        <v>165768</v>
      </c>
      <c r="U435" s="67"/>
      <c r="V435" s="66">
        <f t="shared" si="188"/>
        <v>1.31</v>
      </c>
      <c r="W435" s="52"/>
      <c r="X435" s="33"/>
      <c r="Y435" s="33"/>
    </row>
    <row r="436" spans="1:25" s="38" customFormat="1" x14ac:dyDescent="0.25">
      <c r="A436" s="33" t="s">
        <v>6</v>
      </c>
      <c r="B436" s="38" t="s">
        <v>125</v>
      </c>
      <c r="D436" s="46"/>
      <c r="E436" s="33"/>
      <c r="F436" s="47"/>
      <c r="G436" s="33"/>
      <c r="H436" s="47"/>
      <c r="I436" s="33"/>
      <c r="J436" s="48"/>
      <c r="L436" s="23">
        <f>+SUBTOTAL(9,L429:L435)</f>
        <v>787833638.98999989</v>
      </c>
      <c r="N436" s="23">
        <f>+SUBTOTAL(9,N429:N435)</f>
        <v>73775377.587211251</v>
      </c>
      <c r="P436" s="83">
        <f>+SUBTOTAL(9,P429:P435)</f>
        <v>704552399</v>
      </c>
      <c r="Q436" s="65"/>
      <c r="R436" s="126">
        <f>+P436/T436</f>
        <v>23.973396476843131</v>
      </c>
      <c r="S436" s="65"/>
      <c r="T436" s="83">
        <f>+SUBTOTAL(9,T429:T435)</f>
        <v>29388927</v>
      </c>
      <c r="U436" s="65"/>
      <c r="V436" s="126">
        <f>+T436/L436*100</f>
        <v>3.730346807439767</v>
      </c>
      <c r="W436" s="52"/>
      <c r="X436" s="33"/>
      <c r="Y436" s="33"/>
    </row>
    <row r="437" spans="1:25" s="38" customFormat="1" x14ac:dyDescent="0.25">
      <c r="A437" s="33" t="s">
        <v>6</v>
      </c>
      <c r="B437" s="38" t="s">
        <v>6</v>
      </c>
      <c r="D437" s="46"/>
      <c r="E437" s="33"/>
      <c r="F437" s="47"/>
      <c r="G437" s="33"/>
      <c r="H437" s="47"/>
      <c r="I437" s="33"/>
      <c r="J437" s="48"/>
      <c r="L437" s="43"/>
      <c r="N437" s="43"/>
      <c r="P437" s="87"/>
      <c r="Q437" s="87"/>
      <c r="R437" s="66"/>
      <c r="S437" s="87"/>
      <c r="T437" s="87"/>
      <c r="U437" s="87"/>
      <c r="V437" s="66"/>
      <c r="W437" s="52"/>
    </row>
    <row r="438" spans="1:25" s="38" customFormat="1" x14ac:dyDescent="0.25">
      <c r="A438" s="41" t="s">
        <v>203</v>
      </c>
      <c r="D438" s="46"/>
      <c r="E438" s="33"/>
      <c r="F438" s="47"/>
      <c r="G438" s="33"/>
      <c r="H438" s="47"/>
      <c r="I438" s="33"/>
      <c r="J438" s="48"/>
      <c r="L438" s="43">
        <f>+SUBTOTAL(9,L399:L437)</f>
        <v>2141603062.3200004</v>
      </c>
      <c r="N438" s="43">
        <f>+SUBTOTAL(9,N399:N437)</f>
        <v>196696472.29921374</v>
      </c>
      <c r="P438" s="87">
        <f>+SUBTOTAL(9,P399:P437)</f>
        <v>1836922162</v>
      </c>
      <c r="Q438" s="87"/>
      <c r="R438" s="116">
        <f>+P438/T438</f>
        <v>19.276900301754516</v>
      </c>
      <c r="S438" s="87"/>
      <c r="T438" s="87">
        <f>+SUBTOTAL(9,T399:T437)</f>
        <v>95291366</v>
      </c>
      <c r="U438" s="87"/>
      <c r="V438" s="116">
        <f>+T438/L438*100</f>
        <v>4.4495344481236776</v>
      </c>
      <c r="W438" s="52"/>
    </row>
    <row r="439" spans="1:25" s="38" customFormat="1" x14ac:dyDescent="0.25">
      <c r="A439" s="41"/>
      <c r="B439" s="38" t="s">
        <v>6</v>
      </c>
      <c r="D439" s="46"/>
      <c r="E439" s="33"/>
      <c r="F439" s="47"/>
      <c r="G439" s="33"/>
      <c r="H439" s="47"/>
      <c r="I439" s="33"/>
      <c r="J439" s="48"/>
      <c r="L439" s="43"/>
      <c r="N439" s="43"/>
      <c r="P439" s="87"/>
      <c r="Q439" s="87"/>
      <c r="R439" s="116"/>
      <c r="S439" s="87"/>
      <c r="T439" s="87"/>
      <c r="U439" s="87"/>
      <c r="V439" s="116"/>
      <c r="W439" s="52"/>
    </row>
    <row r="440" spans="1:25" s="38" customFormat="1" x14ac:dyDescent="0.25">
      <c r="A440" s="41"/>
      <c r="B440" s="38" t="s">
        <v>6</v>
      </c>
      <c r="D440" s="46"/>
      <c r="E440" s="33"/>
      <c r="F440" s="47"/>
      <c r="G440" s="33"/>
      <c r="H440" s="47"/>
      <c r="I440" s="33"/>
      <c r="J440" s="48"/>
      <c r="L440" s="43"/>
      <c r="N440" s="43"/>
      <c r="P440" s="87"/>
      <c r="Q440" s="87"/>
      <c r="R440" s="116"/>
      <c r="S440" s="87"/>
      <c r="T440" s="87"/>
      <c r="U440" s="87"/>
      <c r="V440" s="116"/>
      <c r="W440" s="52"/>
    </row>
    <row r="441" spans="1:25" s="38" customFormat="1" x14ac:dyDescent="0.25">
      <c r="A441" s="41" t="s">
        <v>204</v>
      </c>
      <c r="D441" s="46"/>
      <c r="E441" s="33"/>
      <c r="F441" s="47"/>
      <c r="G441" s="33"/>
      <c r="H441" s="47"/>
      <c r="I441" s="33"/>
      <c r="J441" s="48"/>
      <c r="L441" s="43"/>
      <c r="N441" s="43"/>
      <c r="P441" s="87"/>
      <c r="Q441" s="87"/>
      <c r="R441" s="116"/>
      <c r="S441" s="87"/>
      <c r="T441" s="87"/>
      <c r="U441" s="87"/>
      <c r="V441" s="116"/>
      <c r="W441" s="52"/>
    </row>
    <row r="442" spans="1:25" s="38" customFormat="1" x14ac:dyDescent="0.25">
      <c r="A442" s="41"/>
      <c r="B442" s="38" t="s">
        <v>6</v>
      </c>
      <c r="D442" s="46"/>
      <c r="E442" s="33"/>
      <c r="F442" s="47"/>
      <c r="G442" s="33"/>
      <c r="H442" s="47"/>
      <c r="I442" s="33"/>
      <c r="J442" s="48"/>
      <c r="L442" s="43"/>
      <c r="N442" s="43"/>
      <c r="P442" s="87"/>
      <c r="Q442" s="87"/>
      <c r="R442" s="116"/>
      <c r="S442" s="87"/>
      <c r="T442" s="87"/>
      <c r="U442" s="87"/>
      <c r="V442" s="116"/>
      <c r="W442" s="52"/>
    </row>
    <row r="443" spans="1:25" s="38" customFormat="1" x14ac:dyDescent="0.25">
      <c r="A443" s="33" t="s">
        <v>6</v>
      </c>
      <c r="B443" s="38" t="s">
        <v>126</v>
      </c>
      <c r="D443" s="46"/>
      <c r="E443" s="33"/>
      <c r="F443" s="47"/>
      <c r="G443" s="33"/>
      <c r="H443" s="47"/>
      <c r="I443" s="33"/>
      <c r="J443" s="48"/>
      <c r="L443" s="43"/>
      <c r="N443" s="43"/>
      <c r="P443" s="87"/>
      <c r="Q443" s="87"/>
      <c r="R443" s="116"/>
      <c r="S443" s="87"/>
      <c r="T443" s="87"/>
      <c r="U443" s="87"/>
      <c r="V443" s="116"/>
      <c r="W443" s="52"/>
    </row>
    <row r="444" spans="1:25" s="38" customFormat="1" x14ac:dyDescent="0.25">
      <c r="A444" s="33">
        <v>341</v>
      </c>
      <c r="B444" s="33" t="s">
        <v>42</v>
      </c>
      <c r="D444" s="46">
        <v>56065</v>
      </c>
      <c r="E444" s="33"/>
      <c r="F444" s="47">
        <v>80</v>
      </c>
      <c r="G444" s="33" t="s">
        <v>4</v>
      </c>
      <c r="H444" s="47" t="s">
        <v>310</v>
      </c>
      <c r="I444" s="33"/>
      <c r="J444" s="48">
        <v>-2</v>
      </c>
      <c r="L444" s="36">
        <v>84193534.709999993</v>
      </c>
      <c r="M444" s="33"/>
      <c r="N444" s="36">
        <v>9244880.0708987489</v>
      </c>
      <c r="O444" s="33"/>
      <c r="P444" s="63">
        <f t="shared" ref="P444:P447" si="189">+ROUND((100-J444)/100*L444-N444,0)</f>
        <v>76632525</v>
      </c>
      <c r="Q444" s="85"/>
      <c r="R444" s="66">
        <v>34.04</v>
      </c>
      <c r="S444" s="85"/>
      <c r="T444" s="63">
        <f t="shared" ref="T444:T447" si="190">+ROUND(P444/R444,0)</f>
        <v>2251249</v>
      </c>
      <c r="U444" s="63"/>
      <c r="V444" s="66">
        <f t="shared" ref="V444:V450" si="191">+ROUND(T444/L444*100,2)</f>
        <v>2.67</v>
      </c>
      <c r="W444" s="52"/>
      <c r="X444" s="33"/>
      <c r="Y444" s="33"/>
    </row>
    <row r="445" spans="1:25" s="38" customFormat="1" x14ac:dyDescent="0.25">
      <c r="A445" s="33">
        <v>342</v>
      </c>
      <c r="B445" s="33" t="s">
        <v>87</v>
      </c>
      <c r="D445" s="46">
        <v>56065</v>
      </c>
      <c r="E445" s="33"/>
      <c r="F445" s="47">
        <v>50</v>
      </c>
      <c r="G445" s="33" t="s">
        <v>4</v>
      </c>
      <c r="H445" s="47" t="s">
        <v>313</v>
      </c>
      <c r="I445" s="33"/>
      <c r="J445" s="48">
        <v>-3</v>
      </c>
      <c r="L445" s="36">
        <v>48944925.170000002</v>
      </c>
      <c r="M445" s="33"/>
      <c r="N445" s="36">
        <v>5183870.1967075001</v>
      </c>
      <c r="O445" s="33"/>
      <c r="P445" s="63">
        <f t="shared" si="189"/>
        <v>45229403</v>
      </c>
      <c r="Q445" s="85"/>
      <c r="R445" s="66">
        <v>31.32</v>
      </c>
      <c r="S445" s="85"/>
      <c r="T445" s="63">
        <f t="shared" si="190"/>
        <v>1444106</v>
      </c>
      <c r="U445" s="63"/>
      <c r="V445" s="66">
        <f t="shared" si="191"/>
        <v>2.95</v>
      </c>
      <c r="W445" s="52"/>
      <c r="X445" s="33"/>
      <c r="Y445" s="33"/>
    </row>
    <row r="446" spans="1:25" s="38" customFormat="1" x14ac:dyDescent="0.25">
      <c r="A446" s="33">
        <v>343</v>
      </c>
      <c r="B446" s="33" t="s">
        <v>88</v>
      </c>
      <c r="D446" s="46">
        <v>56065</v>
      </c>
      <c r="E446" s="33"/>
      <c r="F446" s="47">
        <v>50</v>
      </c>
      <c r="G446" s="33" t="s">
        <v>4</v>
      </c>
      <c r="H446" s="47" t="s">
        <v>314</v>
      </c>
      <c r="I446" s="33"/>
      <c r="J446" s="48">
        <v>-3</v>
      </c>
      <c r="L446" s="36">
        <v>400913907.58999997</v>
      </c>
      <c r="M446" s="33"/>
      <c r="N446" s="36">
        <v>38175123.844268896</v>
      </c>
      <c r="O446" s="33"/>
      <c r="P446" s="63">
        <f t="shared" si="189"/>
        <v>374766201</v>
      </c>
      <c r="Q446" s="85"/>
      <c r="R446" s="66">
        <v>30.59</v>
      </c>
      <c r="S446" s="85"/>
      <c r="T446" s="63">
        <f t="shared" si="190"/>
        <v>12251265</v>
      </c>
      <c r="U446" s="63"/>
      <c r="V446" s="66">
        <f t="shared" si="191"/>
        <v>3.06</v>
      </c>
      <c r="W446" s="52"/>
      <c r="X446" s="33"/>
      <c r="Y446" s="33"/>
    </row>
    <row r="447" spans="1:25" s="38" customFormat="1" x14ac:dyDescent="0.25">
      <c r="A447" s="33">
        <v>343.2</v>
      </c>
      <c r="B447" s="33" t="s">
        <v>290</v>
      </c>
      <c r="D447" s="46">
        <v>56065</v>
      </c>
      <c r="E447" s="33"/>
      <c r="F447" s="47">
        <v>9</v>
      </c>
      <c r="G447" s="33" t="s">
        <v>4</v>
      </c>
      <c r="H447" s="47" t="s">
        <v>316</v>
      </c>
      <c r="I447" s="33"/>
      <c r="J447" s="48">
        <v>35</v>
      </c>
      <c r="L447" s="36">
        <v>229372194.33000001</v>
      </c>
      <c r="M447" s="33"/>
      <c r="N447" s="36">
        <v>25648251.123331137</v>
      </c>
      <c r="O447" s="33"/>
      <c r="P447" s="63">
        <f t="shared" si="189"/>
        <v>123443675</v>
      </c>
      <c r="Q447" s="85"/>
      <c r="R447" s="66">
        <v>7.28</v>
      </c>
      <c r="S447" s="85"/>
      <c r="T447" s="63">
        <f t="shared" si="190"/>
        <v>16956549</v>
      </c>
      <c r="U447" s="63"/>
      <c r="V447" s="66">
        <f t="shared" si="191"/>
        <v>7.39</v>
      </c>
      <c r="W447" s="52"/>
      <c r="X447" s="33"/>
      <c r="Y447" s="33"/>
    </row>
    <row r="448" spans="1:25" s="38" customFormat="1" x14ac:dyDescent="0.25">
      <c r="A448" s="33">
        <v>344</v>
      </c>
      <c r="B448" s="33" t="s">
        <v>89</v>
      </c>
      <c r="D448" s="46">
        <v>56065</v>
      </c>
      <c r="E448" s="33"/>
      <c r="F448" s="47">
        <v>60</v>
      </c>
      <c r="G448" s="33" t="s">
        <v>4</v>
      </c>
      <c r="H448" s="47" t="s">
        <v>310</v>
      </c>
      <c r="I448" s="33"/>
      <c r="J448" s="48">
        <v>-3</v>
      </c>
      <c r="L448" s="36">
        <v>72067369.810000002</v>
      </c>
      <c r="M448" s="33"/>
      <c r="N448" s="36">
        <v>7623244.7813524986</v>
      </c>
      <c r="O448" s="33"/>
      <c r="P448" s="63">
        <f t="shared" ref="P448:P450" si="192">+ROUND((100-J448)/100*L448-N448,0)</f>
        <v>66606146</v>
      </c>
      <c r="Q448" s="85"/>
      <c r="R448" s="66">
        <v>33.11</v>
      </c>
      <c r="S448" s="85"/>
      <c r="T448" s="63">
        <f t="shared" ref="T448:T450" si="193">+ROUND(P448/R448,0)</f>
        <v>2011663</v>
      </c>
      <c r="U448" s="63"/>
      <c r="V448" s="66">
        <f t="shared" si="191"/>
        <v>2.79</v>
      </c>
      <c r="W448" s="52"/>
      <c r="X448" s="33"/>
      <c r="Y448" s="33"/>
    </row>
    <row r="449" spans="1:25" s="38" customFormat="1" x14ac:dyDescent="0.25">
      <c r="A449" s="33">
        <v>345</v>
      </c>
      <c r="B449" s="33" t="s">
        <v>45</v>
      </c>
      <c r="D449" s="46">
        <v>56065</v>
      </c>
      <c r="E449" s="33"/>
      <c r="F449" s="47">
        <v>50</v>
      </c>
      <c r="G449" s="33" t="s">
        <v>4</v>
      </c>
      <c r="H449" s="47" t="s">
        <v>315</v>
      </c>
      <c r="I449" s="33"/>
      <c r="J449" s="48">
        <v>-2</v>
      </c>
      <c r="L449" s="36">
        <v>114551904.63</v>
      </c>
      <c r="M449" s="33"/>
      <c r="N449" s="36">
        <v>12158692.945062501</v>
      </c>
      <c r="O449" s="33"/>
      <c r="P449" s="63">
        <f t="shared" si="192"/>
        <v>104684250</v>
      </c>
      <c r="Q449" s="85"/>
      <c r="R449" s="66">
        <v>32.659999999999997</v>
      </c>
      <c r="S449" s="85"/>
      <c r="T449" s="63">
        <f t="shared" si="193"/>
        <v>3205274</v>
      </c>
      <c r="U449" s="63"/>
      <c r="V449" s="66">
        <f t="shared" si="191"/>
        <v>2.8</v>
      </c>
      <c r="W449" s="52"/>
      <c r="X449" s="33"/>
      <c r="Y449" s="33"/>
    </row>
    <row r="450" spans="1:25" s="38" customFormat="1" x14ac:dyDescent="0.25">
      <c r="A450" s="33">
        <v>346</v>
      </c>
      <c r="B450" s="33" t="s">
        <v>291</v>
      </c>
      <c r="D450" s="46">
        <v>56065</v>
      </c>
      <c r="E450" s="33"/>
      <c r="F450" s="47">
        <v>50</v>
      </c>
      <c r="G450" s="33" t="s">
        <v>4</v>
      </c>
      <c r="H450" s="47" t="s">
        <v>317</v>
      </c>
      <c r="I450" s="33"/>
      <c r="J450" s="48">
        <v>-2</v>
      </c>
      <c r="L450" s="32">
        <v>10573301.27</v>
      </c>
      <c r="M450" s="33"/>
      <c r="N450" s="32">
        <v>1080694.3081887502</v>
      </c>
      <c r="O450" s="33"/>
      <c r="P450" s="64">
        <f t="shared" si="192"/>
        <v>9704073</v>
      </c>
      <c r="Q450" s="115"/>
      <c r="R450" s="66">
        <v>30.94</v>
      </c>
      <c r="S450" s="115"/>
      <c r="T450" s="64">
        <f t="shared" si="193"/>
        <v>313642</v>
      </c>
      <c r="U450" s="67"/>
      <c r="V450" s="66">
        <f t="shared" si="191"/>
        <v>2.97</v>
      </c>
      <c r="W450" s="52"/>
      <c r="X450" s="33"/>
      <c r="Y450" s="33"/>
    </row>
    <row r="451" spans="1:25" s="38" customFormat="1" x14ac:dyDescent="0.25">
      <c r="A451" s="33" t="s">
        <v>6</v>
      </c>
      <c r="B451" s="38" t="s">
        <v>127</v>
      </c>
      <c r="D451" s="46"/>
      <c r="E451" s="33"/>
      <c r="F451" s="47"/>
      <c r="G451" s="33"/>
      <c r="H451" s="47"/>
      <c r="I451" s="33"/>
      <c r="J451" s="48"/>
      <c r="L451" s="102">
        <f>+SUBTOTAL(9,L444:L450)</f>
        <v>960617137.50999987</v>
      </c>
      <c r="M451" s="104"/>
      <c r="N451" s="102">
        <f>+SUBTOTAL(9,N444:N450)</f>
        <v>99114757.269810036</v>
      </c>
      <c r="O451" s="104"/>
      <c r="P451" s="127">
        <f>+SUBTOTAL(9,P444:P450)</f>
        <v>801066273</v>
      </c>
      <c r="Q451" s="65"/>
      <c r="R451" s="126">
        <f>+P451/T451</f>
        <v>20.842783092609132</v>
      </c>
      <c r="S451" s="65"/>
      <c r="T451" s="127">
        <f>+SUBTOTAL(9,T444:T450)</f>
        <v>38433748</v>
      </c>
      <c r="U451" s="65"/>
      <c r="V451" s="126">
        <f>+T451/L451*100</f>
        <v>4.000943403906315</v>
      </c>
      <c r="W451" s="52"/>
      <c r="X451" s="33"/>
      <c r="Y451" s="33"/>
    </row>
    <row r="452" spans="1:25" s="38" customFormat="1" x14ac:dyDescent="0.25">
      <c r="A452" s="33"/>
      <c r="B452" s="38" t="s">
        <v>6</v>
      </c>
      <c r="D452" s="46"/>
      <c r="E452" s="33"/>
      <c r="F452" s="47"/>
      <c r="G452" s="33"/>
      <c r="H452" s="47"/>
      <c r="I452" s="33"/>
      <c r="J452" s="48"/>
      <c r="L452" s="43"/>
      <c r="N452" s="43"/>
      <c r="P452" s="87"/>
      <c r="Q452" s="87"/>
      <c r="R452" s="116"/>
      <c r="S452" s="87"/>
      <c r="T452" s="87"/>
      <c r="U452" s="87"/>
      <c r="V452" s="116"/>
      <c r="W452" s="52"/>
    </row>
    <row r="453" spans="1:25" s="38" customFormat="1" x14ac:dyDescent="0.25">
      <c r="A453" s="41" t="s">
        <v>205</v>
      </c>
      <c r="D453" s="46"/>
      <c r="E453" s="33"/>
      <c r="F453" s="47"/>
      <c r="G453" s="33"/>
      <c r="H453" s="47"/>
      <c r="I453" s="33"/>
      <c r="J453" s="48"/>
      <c r="L453" s="43">
        <f>+SUBTOTAL(9,L443:L451)</f>
        <v>960617137.50999987</v>
      </c>
      <c r="M453" s="104"/>
      <c r="N453" s="43">
        <f>+SUBTOTAL(9,N443:N451)</f>
        <v>99114757.269810036</v>
      </c>
      <c r="O453" s="104"/>
      <c r="P453" s="87">
        <f>+SUBTOTAL(9,P443:P451)</f>
        <v>801066273</v>
      </c>
      <c r="Q453" s="87"/>
      <c r="R453" s="116">
        <f>+P453/T453</f>
        <v>20.842783092609132</v>
      </c>
      <c r="S453" s="87"/>
      <c r="T453" s="87">
        <f>+SUBTOTAL(9,T443:T451)</f>
        <v>38433748</v>
      </c>
      <c r="U453" s="87"/>
      <c r="V453" s="116">
        <f>+T453/L453*100</f>
        <v>4.000943403906315</v>
      </c>
      <c r="W453" s="52"/>
    </row>
    <row r="454" spans="1:25" s="38" customFormat="1" x14ac:dyDescent="0.25">
      <c r="A454" s="41"/>
      <c r="B454" s="38" t="s">
        <v>6</v>
      </c>
      <c r="D454" s="46"/>
      <c r="E454" s="33"/>
      <c r="F454" s="47"/>
      <c r="G454" s="33"/>
      <c r="H454" s="47"/>
      <c r="I454" s="33"/>
      <c r="J454" s="48"/>
      <c r="L454" s="43"/>
      <c r="N454" s="43"/>
      <c r="P454" s="87"/>
      <c r="Q454" s="87"/>
      <c r="R454" s="116"/>
      <c r="S454" s="87"/>
      <c r="T454" s="87"/>
      <c r="U454" s="87"/>
      <c r="V454" s="116"/>
      <c r="W454" s="52"/>
    </row>
    <row r="455" spans="1:25" s="38" customFormat="1" x14ac:dyDescent="0.25">
      <c r="A455" s="41"/>
      <c r="B455" s="38" t="s">
        <v>6</v>
      </c>
      <c r="D455" s="46"/>
      <c r="E455" s="33"/>
      <c r="F455" s="47"/>
      <c r="G455" s="33"/>
      <c r="H455" s="47"/>
      <c r="I455" s="33"/>
      <c r="J455" s="48"/>
      <c r="L455" s="43"/>
      <c r="N455" s="43"/>
      <c r="P455" s="87"/>
      <c r="Q455" s="87"/>
      <c r="R455" s="116"/>
      <c r="S455" s="87"/>
      <c r="T455" s="87"/>
      <c r="U455" s="87"/>
      <c r="V455" s="116"/>
      <c r="W455" s="52"/>
    </row>
    <row r="456" spans="1:25" s="38" customFormat="1" x14ac:dyDescent="0.25">
      <c r="A456" s="41" t="s">
        <v>206</v>
      </c>
      <c r="D456" s="46"/>
      <c r="E456" s="33"/>
      <c r="F456" s="47"/>
      <c r="G456" s="33"/>
      <c r="H456" s="47"/>
      <c r="I456" s="33"/>
      <c r="J456" s="48"/>
      <c r="L456" s="43"/>
      <c r="N456" s="43"/>
      <c r="P456" s="87"/>
      <c r="Q456" s="87"/>
      <c r="R456" s="116"/>
      <c r="S456" s="87"/>
      <c r="T456" s="87"/>
      <c r="U456" s="87"/>
      <c r="V456" s="116"/>
      <c r="W456" s="52"/>
    </row>
    <row r="457" spans="1:25" s="38" customFormat="1" x14ac:dyDescent="0.25">
      <c r="A457" s="41"/>
      <c r="B457" s="38" t="s">
        <v>6</v>
      </c>
      <c r="D457" s="46"/>
      <c r="E457" s="33"/>
      <c r="F457" s="47"/>
      <c r="G457" s="33"/>
      <c r="H457" s="47"/>
      <c r="I457" s="33"/>
      <c r="J457" s="48"/>
      <c r="L457" s="43"/>
      <c r="N457" s="43"/>
      <c r="P457" s="87"/>
      <c r="Q457" s="87"/>
      <c r="R457" s="116"/>
      <c r="S457" s="87"/>
      <c r="T457" s="87"/>
      <c r="U457" s="87"/>
      <c r="V457" s="116"/>
      <c r="W457" s="52"/>
    </row>
    <row r="458" spans="1:25" s="38" customFormat="1" x14ac:dyDescent="0.25">
      <c r="A458" s="33" t="s">
        <v>6</v>
      </c>
      <c r="B458" s="38" t="s">
        <v>128</v>
      </c>
      <c r="D458" s="46"/>
      <c r="E458" s="33"/>
      <c r="F458" s="47"/>
      <c r="G458" s="33"/>
      <c r="H458" s="47"/>
      <c r="I458" s="33"/>
      <c r="J458" s="48"/>
      <c r="L458" s="43"/>
      <c r="N458" s="43"/>
      <c r="P458" s="87"/>
      <c r="Q458" s="87"/>
      <c r="R458" s="116"/>
      <c r="S458" s="87"/>
      <c r="T458" s="87"/>
      <c r="U458" s="87"/>
      <c r="V458" s="116"/>
      <c r="W458" s="52"/>
    </row>
    <row r="459" spans="1:25" s="38" customFormat="1" x14ac:dyDescent="0.25">
      <c r="A459" s="33">
        <v>341</v>
      </c>
      <c r="B459" s="33" t="s">
        <v>42</v>
      </c>
      <c r="D459" s="46">
        <v>56430</v>
      </c>
      <c r="E459" s="33"/>
      <c r="F459" s="47">
        <v>80</v>
      </c>
      <c r="G459" s="33" t="s">
        <v>4</v>
      </c>
      <c r="H459" s="47" t="s">
        <v>310</v>
      </c>
      <c r="I459" s="33"/>
      <c r="J459" s="48">
        <v>-2</v>
      </c>
      <c r="L459" s="36">
        <v>81600590.5</v>
      </c>
      <c r="N459" s="36">
        <v>10055516.327776249</v>
      </c>
      <c r="P459" s="63">
        <f t="shared" ref="P459:P465" si="194">+ROUND((100-J459)/100*L459-N459,0)</f>
        <v>73177086</v>
      </c>
      <c r="Q459" s="87"/>
      <c r="R459" s="66">
        <v>34.94</v>
      </c>
      <c r="S459" s="87"/>
      <c r="T459" s="63">
        <f t="shared" ref="T459:T465" si="195">+ROUND(P459/R459,0)</f>
        <v>2094364</v>
      </c>
      <c r="U459" s="87"/>
      <c r="V459" s="66">
        <f t="shared" ref="V459:V465" si="196">+ROUND(T459/L459*100,2)</f>
        <v>2.57</v>
      </c>
      <c r="W459" s="52"/>
    </row>
    <row r="460" spans="1:25" s="38" customFormat="1" x14ac:dyDescent="0.25">
      <c r="A460" s="33">
        <v>342</v>
      </c>
      <c r="B460" s="33" t="s">
        <v>87</v>
      </c>
      <c r="D460" s="46">
        <v>56430</v>
      </c>
      <c r="E460" s="33"/>
      <c r="F460" s="47">
        <v>50</v>
      </c>
      <c r="G460" s="33" t="s">
        <v>4</v>
      </c>
      <c r="H460" s="47" t="s">
        <v>313</v>
      </c>
      <c r="I460" s="33"/>
      <c r="J460" s="48">
        <v>-3</v>
      </c>
      <c r="L460" s="36">
        <v>219919230.56999999</v>
      </c>
      <c r="N460" s="36">
        <v>25605492.480872501</v>
      </c>
      <c r="P460" s="63">
        <f t="shared" si="194"/>
        <v>200911315</v>
      </c>
      <c r="Q460" s="87"/>
      <c r="R460" s="66">
        <v>32.17</v>
      </c>
      <c r="S460" s="87"/>
      <c r="T460" s="63">
        <f t="shared" si="195"/>
        <v>6245300</v>
      </c>
      <c r="U460" s="87"/>
      <c r="V460" s="66">
        <f t="shared" si="196"/>
        <v>2.84</v>
      </c>
      <c r="W460" s="52"/>
    </row>
    <row r="461" spans="1:25" s="38" customFormat="1" x14ac:dyDescent="0.25">
      <c r="A461" s="33">
        <v>343</v>
      </c>
      <c r="B461" s="33" t="s">
        <v>88</v>
      </c>
      <c r="D461" s="46">
        <v>56430</v>
      </c>
      <c r="E461" s="33"/>
      <c r="F461" s="47">
        <v>50</v>
      </c>
      <c r="G461" s="33" t="s">
        <v>4</v>
      </c>
      <c r="H461" s="47" t="s">
        <v>314</v>
      </c>
      <c r="I461" s="33"/>
      <c r="J461" s="48">
        <v>-3</v>
      </c>
      <c r="L461" s="36">
        <v>533780143.66000003</v>
      </c>
      <c r="N461" s="36">
        <v>51780097.252200983</v>
      </c>
      <c r="P461" s="63">
        <f t="shared" si="194"/>
        <v>498013451</v>
      </c>
      <c r="Q461" s="87"/>
      <c r="R461" s="66">
        <v>31.39</v>
      </c>
      <c r="S461" s="87"/>
      <c r="T461" s="63">
        <f t="shared" si="195"/>
        <v>15865354</v>
      </c>
      <c r="U461" s="87"/>
      <c r="V461" s="66">
        <f t="shared" si="196"/>
        <v>2.97</v>
      </c>
      <c r="W461" s="52"/>
    </row>
    <row r="462" spans="1:25" s="38" customFormat="1" x14ac:dyDescent="0.25">
      <c r="A462" s="33">
        <v>343.2</v>
      </c>
      <c r="B462" s="33" t="s">
        <v>290</v>
      </c>
      <c r="D462" s="46">
        <v>56430</v>
      </c>
      <c r="E462" s="33"/>
      <c r="F462" s="47">
        <v>9</v>
      </c>
      <c r="G462" s="33" t="s">
        <v>4</v>
      </c>
      <c r="H462" s="47" t="s">
        <v>316</v>
      </c>
      <c r="I462" s="33"/>
      <c r="J462" s="48">
        <v>35</v>
      </c>
      <c r="L462" s="36">
        <v>139524960.78999999</v>
      </c>
      <c r="N462" s="36">
        <v>21969264.952092759</v>
      </c>
      <c r="P462" s="63">
        <f t="shared" si="194"/>
        <v>68721960</v>
      </c>
      <c r="Q462" s="87"/>
      <c r="R462" s="66">
        <v>7.12</v>
      </c>
      <c r="S462" s="87"/>
      <c r="T462" s="63">
        <f t="shared" si="195"/>
        <v>9651961</v>
      </c>
      <c r="U462" s="87"/>
      <c r="V462" s="66">
        <f t="shared" si="196"/>
        <v>6.92</v>
      </c>
      <c r="W462" s="52"/>
    </row>
    <row r="463" spans="1:25" s="38" customFormat="1" x14ac:dyDescent="0.25">
      <c r="A463" s="33">
        <v>344</v>
      </c>
      <c r="B463" s="33" t="s">
        <v>89</v>
      </c>
      <c r="D463" s="46">
        <v>56430</v>
      </c>
      <c r="E463" s="33"/>
      <c r="F463" s="47">
        <v>60</v>
      </c>
      <c r="G463" s="33" t="s">
        <v>4</v>
      </c>
      <c r="H463" s="47" t="s">
        <v>310</v>
      </c>
      <c r="I463" s="33"/>
      <c r="J463" s="48">
        <v>-3</v>
      </c>
      <c r="L463" s="36">
        <v>80939003.280000001</v>
      </c>
      <c r="N463" s="36">
        <v>8455775.3447500002</v>
      </c>
      <c r="P463" s="63">
        <f t="shared" si="194"/>
        <v>74911398</v>
      </c>
      <c r="Q463" s="87"/>
      <c r="R463" s="66">
        <v>34.03</v>
      </c>
      <c r="S463" s="87"/>
      <c r="T463" s="63">
        <f t="shared" si="195"/>
        <v>2201334</v>
      </c>
      <c r="U463" s="87"/>
      <c r="V463" s="66">
        <f t="shared" si="196"/>
        <v>2.72</v>
      </c>
      <c r="W463" s="52"/>
    </row>
    <row r="464" spans="1:25" s="38" customFormat="1" x14ac:dyDescent="0.25">
      <c r="A464" s="33">
        <v>345</v>
      </c>
      <c r="B464" s="33" t="s">
        <v>45</v>
      </c>
      <c r="D464" s="46">
        <v>56430</v>
      </c>
      <c r="E464" s="33"/>
      <c r="F464" s="47">
        <v>50</v>
      </c>
      <c r="G464" s="33" t="s">
        <v>4</v>
      </c>
      <c r="H464" s="47" t="s">
        <v>315</v>
      </c>
      <c r="I464" s="33"/>
      <c r="J464" s="48">
        <v>-2</v>
      </c>
      <c r="L464" s="36">
        <v>83796291.620000005</v>
      </c>
      <c r="N464" s="36">
        <v>9527697.5421387497</v>
      </c>
      <c r="P464" s="63">
        <f t="shared" si="194"/>
        <v>75944520</v>
      </c>
      <c r="Q464" s="87"/>
      <c r="R464" s="66">
        <v>33.56</v>
      </c>
      <c r="S464" s="87"/>
      <c r="T464" s="63">
        <f t="shared" si="195"/>
        <v>2262948</v>
      </c>
      <c r="U464" s="87"/>
      <c r="V464" s="66">
        <f t="shared" si="196"/>
        <v>2.7</v>
      </c>
      <c r="W464" s="52"/>
    </row>
    <row r="465" spans="1:23" s="38" customFormat="1" x14ac:dyDescent="0.25">
      <c r="A465" s="33">
        <v>346</v>
      </c>
      <c r="B465" s="33" t="s">
        <v>291</v>
      </c>
      <c r="D465" s="46">
        <v>56430</v>
      </c>
      <c r="E465" s="33"/>
      <c r="F465" s="47">
        <v>50</v>
      </c>
      <c r="G465" s="33" t="s">
        <v>4</v>
      </c>
      <c r="H465" s="47" t="s">
        <v>317</v>
      </c>
      <c r="I465" s="33"/>
      <c r="J465" s="48">
        <v>-2</v>
      </c>
      <c r="L465" s="32">
        <v>11584212.449999999</v>
      </c>
      <c r="N465" s="32">
        <v>2033992.5181500001</v>
      </c>
      <c r="P465" s="64">
        <f t="shared" si="194"/>
        <v>9781904</v>
      </c>
      <c r="Q465" s="87"/>
      <c r="R465" s="66">
        <v>31.86</v>
      </c>
      <c r="S465" s="87"/>
      <c r="T465" s="64">
        <f t="shared" si="195"/>
        <v>307028</v>
      </c>
      <c r="U465" s="87"/>
      <c r="V465" s="66">
        <f t="shared" si="196"/>
        <v>2.65</v>
      </c>
      <c r="W465" s="52"/>
    </row>
    <row r="466" spans="1:23" s="38" customFormat="1" x14ac:dyDescent="0.25">
      <c r="A466" s="33" t="s">
        <v>6</v>
      </c>
      <c r="B466" s="38" t="s">
        <v>129</v>
      </c>
      <c r="D466" s="46"/>
      <c r="E466" s="33"/>
      <c r="F466" s="47"/>
      <c r="G466" s="33"/>
      <c r="H466" s="47"/>
      <c r="I466" s="33"/>
      <c r="J466" s="48"/>
      <c r="L466" s="23">
        <f>+SUBTOTAL(9,L459:L465)</f>
        <v>1151144432.8700001</v>
      </c>
      <c r="N466" s="23">
        <f>+SUBTOTAL(9,N459:N465)</f>
        <v>129427836.41798125</v>
      </c>
      <c r="P466" s="83">
        <f>+SUBTOTAL(9,P459:P465)</f>
        <v>1001461634</v>
      </c>
      <c r="Q466" s="87"/>
      <c r="R466" s="126">
        <f>+P466/T466</f>
        <v>25.925601674979703</v>
      </c>
      <c r="S466" s="87"/>
      <c r="T466" s="83">
        <f>+SUBTOTAL(9,T459:T465)</f>
        <v>38628289</v>
      </c>
      <c r="U466" s="87"/>
      <c r="V466" s="126">
        <f>+T466/L466*100</f>
        <v>3.3556422545251827</v>
      </c>
      <c r="W466" s="52"/>
    </row>
    <row r="467" spans="1:23" s="38" customFormat="1" x14ac:dyDescent="0.25">
      <c r="A467" s="33" t="s">
        <v>6</v>
      </c>
      <c r="B467" s="38" t="s">
        <v>6</v>
      </c>
      <c r="D467" s="46"/>
      <c r="E467" s="33"/>
      <c r="F467" s="47"/>
      <c r="G467" s="33"/>
      <c r="H467" s="47"/>
      <c r="I467" s="33"/>
      <c r="J467" s="48"/>
      <c r="L467" s="43"/>
      <c r="N467" s="43"/>
      <c r="P467" s="87"/>
      <c r="Q467" s="87"/>
      <c r="R467" s="116"/>
      <c r="S467" s="87"/>
      <c r="T467" s="87"/>
      <c r="U467" s="87"/>
      <c r="V467" s="116"/>
      <c r="W467" s="52"/>
    </row>
    <row r="468" spans="1:23" s="38" customFormat="1" x14ac:dyDescent="0.25">
      <c r="A468" s="41" t="s">
        <v>207</v>
      </c>
      <c r="D468" s="46"/>
      <c r="E468" s="33"/>
      <c r="F468" s="47"/>
      <c r="G468" s="33"/>
      <c r="H468" s="47"/>
      <c r="I468" s="33"/>
      <c r="J468" s="48"/>
      <c r="L468" s="43">
        <f>+SUBTOTAL(9,L458:L466)</f>
        <v>1151144432.8700001</v>
      </c>
      <c r="M468" s="104"/>
      <c r="N468" s="43">
        <f>+SUBTOTAL(9,N458:N466)</f>
        <v>129427836.41798125</v>
      </c>
      <c r="O468" s="104"/>
      <c r="P468" s="87">
        <f>+SUBTOTAL(9,P458:P466)</f>
        <v>1001461634</v>
      </c>
      <c r="Q468" s="87"/>
      <c r="R468" s="116">
        <f>+P468/T468</f>
        <v>25.925601674979703</v>
      </c>
      <c r="S468" s="87"/>
      <c r="T468" s="87">
        <f>+SUBTOTAL(9,T458:T466)</f>
        <v>38628289</v>
      </c>
      <c r="U468" s="87"/>
      <c r="V468" s="116">
        <f>+T468/L468*100</f>
        <v>3.3556422545251827</v>
      </c>
      <c r="W468" s="52"/>
    </row>
    <row r="469" spans="1:23" s="38" customFormat="1" x14ac:dyDescent="0.25">
      <c r="A469" s="41"/>
      <c r="B469" s="38" t="s">
        <v>6</v>
      </c>
      <c r="D469" s="46"/>
      <c r="E469" s="33"/>
      <c r="F469" s="47"/>
      <c r="G469" s="33"/>
      <c r="H469" s="47"/>
      <c r="I469" s="33"/>
      <c r="J469" s="48"/>
      <c r="L469" s="43"/>
      <c r="N469" s="43"/>
      <c r="P469" s="87"/>
      <c r="Q469" s="87"/>
      <c r="R469" s="116"/>
      <c r="S469" s="87"/>
      <c r="T469" s="87"/>
      <c r="U469" s="87"/>
      <c r="V469" s="116"/>
      <c r="W469" s="52"/>
    </row>
    <row r="470" spans="1:23" s="38" customFormat="1" x14ac:dyDescent="0.25">
      <c r="A470" s="41"/>
      <c r="B470" s="38" t="s">
        <v>6</v>
      </c>
      <c r="D470" s="46"/>
      <c r="E470" s="33"/>
      <c r="F470" s="47"/>
      <c r="G470" s="33"/>
      <c r="H470" s="47"/>
      <c r="I470" s="33"/>
      <c r="J470" s="48"/>
      <c r="L470" s="43"/>
      <c r="N470" s="43"/>
      <c r="P470" s="87"/>
      <c r="Q470" s="87"/>
      <c r="R470" s="116"/>
      <c r="S470" s="87"/>
      <c r="T470" s="87"/>
      <c r="U470" s="87"/>
      <c r="V470" s="116"/>
      <c r="W470" s="52"/>
    </row>
    <row r="471" spans="1:23" s="38" customFormat="1" x14ac:dyDescent="0.25">
      <c r="A471" s="41" t="s">
        <v>208</v>
      </c>
      <c r="D471" s="46"/>
      <c r="E471" s="33"/>
      <c r="F471" s="47"/>
      <c r="G471" s="33"/>
      <c r="H471" s="47"/>
      <c r="I471" s="33"/>
      <c r="J471" s="48"/>
      <c r="L471" s="43"/>
      <c r="N471" s="43"/>
      <c r="P471" s="87"/>
      <c r="Q471" s="87"/>
      <c r="R471" s="116"/>
      <c r="S471" s="87"/>
      <c r="T471" s="87"/>
      <c r="U471" s="87"/>
      <c r="V471" s="116"/>
      <c r="W471" s="52"/>
    </row>
    <row r="472" spans="1:23" s="38" customFormat="1" x14ac:dyDescent="0.25">
      <c r="A472" s="41"/>
      <c r="B472" s="38" t="s">
        <v>6</v>
      </c>
      <c r="D472" s="46"/>
      <c r="E472" s="33"/>
      <c r="F472" s="47"/>
      <c r="G472" s="33"/>
      <c r="H472" s="47"/>
      <c r="I472" s="33"/>
      <c r="J472" s="48"/>
      <c r="L472" s="43"/>
      <c r="N472" s="43"/>
      <c r="P472" s="87"/>
      <c r="Q472" s="87"/>
      <c r="R472" s="116"/>
      <c r="S472" s="87"/>
      <c r="T472" s="87"/>
      <c r="U472" s="87"/>
      <c r="V472" s="116"/>
      <c r="W472" s="52"/>
    </row>
    <row r="473" spans="1:23" s="38" customFormat="1" x14ac:dyDescent="0.25">
      <c r="A473" s="33" t="s">
        <v>6</v>
      </c>
      <c r="B473" s="38" t="s">
        <v>130</v>
      </c>
      <c r="D473" s="46"/>
      <c r="E473" s="33"/>
      <c r="F473" s="47"/>
      <c r="G473" s="33"/>
      <c r="H473" s="47"/>
      <c r="I473" s="33"/>
      <c r="J473" s="48"/>
      <c r="L473" s="43"/>
      <c r="N473" s="43"/>
      <c r="P473" s="87"/>
      <c r="Q473" s="87"/>
      <c r="R473" s="116"/>
      <c r="S473" s="87"/>
      <c r="T473" s="87"/>
      <c r="U473" s="87"/>
      <c r="V473" s="116"/>
      <c r="W473" s="52"/>
    </row>
    <row r="474" spans="1:23" s="38" customFormat="1" x14ac:dyDescent="0.25">
      <c r="A474" s="33">
        <v>341</v>
      </c>
      <c r="B474" s="33" t="s">
        <v>42</v>
      </c>
      <c r="D474" s="46">
        <v>57161</v>
      </c>
      <c r="E474" s="33"/>
      <c r="F474" s="47">
        <v>80</v>
      </c>
      <c r="G474" s="33" t="s">
        <v>4</v>
      </c>
      <c r="H474" s="47" t="s">
        <v>310</v>
      </c>
      <c r="I474" s="33"/>
      <c r="J474" s="48">
        <v>-2</v>
      </c>
      <c r="L474" s="36">
        <v>101725228.06999999</v>
      </c>
      <c r="N474" s="63">
        <v>5413540.2227553716</v>
      </c>
      <c r="P474" s="63">
        <f t="shared" ref="P474:P477" si="197">+ROUND((100-J474)/100*L474-N474,0)</f>
        <v>98346192</v>
      </c>
      <c r="Q474" s="87"/>
      <c r="R474" s="66">
        <v>36.880000000000003</v>
      </c>
      <c r="S474" s="87"/>
      <c r="T474" s="63">
        <f t="shared" ref="T474:T477" si="198">+ROUND(P474/R474,0)</f>
        <v>2666654</v>
      </c>
      <c r="U474" s="87"/>
      <c r="V474" s="66">
        <f t="shared" ref="V474:V480" si="199">+ROUND(T474/L474*100,2)</f>
        <v>2.62</v>
      </c>
      <c r="W474" s="52"/>
    </row>
    <row r="475" spans="1:23" s="38" customFormat="1" x14ac:dyDescent="0.25">
      <c r="A475" s="33">
        <v>342</v>
      </c>
      <c r="B475" s="33" t="s">
        <v>87</v>
      </c>
      <c r="D475" s="46">
        <v>57161</v>
      </c>
      <c r="E475" s="33"/>
      <c r="F475" s="47">
        <v>50</v>
      </c>
      <c r="G475" s="33" t="s">
        <v>4</v>
      </c>
      <c r="H475" s="47" t="s">
        <v>313</v>
      </c>
      <c r="I475" s="33"/>
      <c r="J475" s="48">
        <v>-3</v>
      </c>
      <c r="L475" s="36">
        <v>59665117.359999999</v>
      </c>
      <c r="N475" s="63">
        <v>3175215.419536978</v>
      </c>
      <c r="P475" s="63">
        <f t="shared" si="197"/>
        <v>58279855</v>
      </c>
      <c r="Q475" s="87"/>
      <c r="R475" s="66">
        <v>33.89</v>
      </c>
      <c r="S475" s="87"/>
      <c r="T475" s="63">
        <f t="shared" si="198"/>
        <v>1719677</v>
      </c>
      <c r="U475" s="87"/>
      <c r="V475" s="66">
        <f t="shared" si="199"/>
        <v>2.88</v>
      </c>
      <c r="W475" s="52"/>
    </row>
    <row r="476" spans="1:23" s="38" customFormat="1" x14ac:dyDescent="0.25">
      <c r="A476" s="33">
        <v>343</v>
      </c>
      <c r="B476" s="33" t="s">
        <v>88</v>
      </c>
      <c r="D476" s="46">
        <v>57161</v>
      </c>
      <c r="E476" s="33"/>
      <c r="F476" s="47">
        <v>50</v>
      </c>
      <c r="G476" s="33" t="s">
        <v>4</v>
      </c>
      <c r="H476" s="47" t="s">
        <v>314</v>
      </c>
      <c r="I476" s="33"/>
      <c r="J476" s="48">
        <v>-3</v>
      </c>
      <c r="L476" s="36">
        <v>518622216.98000002</v>
      </c>
      <c r="N476" s="36">
        <v>21854510.592000898</v>
      </c>
      <c r="P476" s="63">
        <f t="shared" si="197"/>
        <v>512326373</v>
      </c>
      <c r="Q476" s="87"/>
      <c r="R476" s="66">
        <v>33.03</v>
      </c>
      <c r="S476" s="87"/>
      <c r="T476" s="63">
        <f t="shared" si="198"/>
        <v>15510941</v>
      </c>
      <c r="U476" s="87"/>
      <c r="V476" s="66">
        <f t="shared" si="199"/>
        <v>2.99</v>
      </c>
      <c r="W476" s="52"/>
    </row>
    <row r="477" spans="1:23" s="38" customFormat="1" x14ac:dyDescent="0.25">
      <c r="A477" s="33">
        <v>343.2</v>
      </c>
      <c r="B477" s="33" t="s">
        <v>290</v>
      </c>
      <c r="D477" s="46">
        <v>57161</v>
      </c>
      <c r="E477" s="33"/>
      <c r="F477" s="47">
        <v>9</v>
      </c>
      <c r="G477" s="33" t="s">
        <v>4</v>
      </c>
      <c r="H477" s="47" t="s">
        <v>316</v>
      </c>
      <c r="I477" s="33"/>
      <c r="J477" s="48">
        <v>35</v>
      </c>
      <c r="L477" s="36">
        <v>191363195.91</v>
      </c>
      <c r="N477" s="36">
        <v>15928983.858409677</v>
      </c>
      <c r="P477" s="63">
        <f t="shared" si="197"/>
        <v>108457093</v>
      </c>
      <c r="Q477" s="87"/>
      <c r="R477" s="66">
        <v>8.01</v>
      </c>
      <c r="S477" s="87"/>
      <c r="T477" s="63">
        <f t="shared" si="198"/>
        <v>13540211</v>
      </c>
      <c r="U477" s="87"/>
      <c r="V477" s="66">
        <f t="shared" si="199"/>
        <v>7.08</v>
      </c>
      <c r="W477" s="52"/>
    </row>
    <row r="478" spans="1:23" s="38" customFormat="1" x14ac:dyDescent="0.25">
      <c r="A478" s="33">
        <v>344</v>
      </c>
      <c r="B478" s="33" t="s">
        <v>89</v>
      </c>
      <c r="D478" s="46">
        <v>57161</v>
      </c>
      <c r="E478" s="33"/>
      <c r="F478" s="47">
        <v>60</v>
      </c>
      <c r="G478" s="33" t="s">
        <v>4</v>
      </c>
      <c r="H478" s="47" t="s">
        <v>310</v>
      </c>
      <c r="I478" s="33"/>
      <c r="J478" s="48">
        <v>-3</v>
      </c>
      <c r="L478" s="36">
        <v>87208138.849999994</v>
      </c>
      <c r="N478" s="63">
        <v>4640980.1813493278</v>
      </c>
      <c r="P478" s="63">
        <f t="shared" ref="P478:P480" si="200">+ROUND((100-J478)/100*L478-N478,0)</f>
        <v>85183403</v>
      </c>
      <c r="Q478" s="87"/>
      <c r="R478" s="66">
        <v>35.9</v>
      </c>
      <c r="S478" s="87"/>
      <c r="T478" s="63">
        <f t="shared" ref="T478:T480" si="201">+ROUND(P478/R478,0)</f>
        <v>2372797</v>
      </c>
      <c r="U478" s="87"/>
      <c r="V478" s="66">
        <f t="shared" si="199"/>
        <v>2.72</v>
      </c>
      <c r="W478" s="52"/>
    </row>
    <row r="479" spans="1:23" s="38" customFormat="1" x14ac:dyDescent="0.25">
      <c r="A479" s="33">
        <v>345</v>
      </c>
      <c r="B479" s="33" t="s">
        <v>45</v>
      </c>
      <c r="D479" s="46">
        <v>57161</v>
      </c>
      <c r="E479" s="33"/>
      <c r="F479" s="47">
        <v>50</v>
      </c>
      <c r="G479" s="33" t="s">
        <v>4</v>
      </c>
      <c r="H479" s="47" t="s">
        <v>315</v>
      </c>
      <c r="I479" s="33"/>
      <c r="J479" s="48">
        <v>-2</v>
      </c>
      <c r="L479" s="36">
        <v>138483955.50999999</v>
      </c>
      <c r="N479" s="63">
        <v>7369739.8136455258</v>
      </c>
      <c r="P479" s="63">
        <f t="shared" si="200"/>
        <v>133883895</v>
      </c>
      <c r="Q479" s="87"/>
      <c r="R479" s="66">
        <v>35.46</v>
      </c>
      <c r="S479" s="87"/>
      <c r="T479" s="63">
        <f t="shared" si="201"/>
        <v>3775632</v>
      </c>
      <c r="U479" s="87"/>
      <c r="V479" s="66">
        <f t="shared" si="199"/>
        <v>2.73</v>
      </c>
      <c r="W479" s="52"/>
    </row>
    <row r="480" spans="1:23" s="38" customFormat="1" x14ac:dyDescent="0.25">
      <c r="A480" s="33">
        <v>346</v>
      </c>
      <c r="B480" s="33" t="s">
        <v>291</v>
      </c>
      <c r="D480" s="46">
        <v>57161</v>
      </c>
      <c r="E480" s="33"/>
      <c r="F480" s="47">
        <v>50</v>
      </c>
      <c r="G480" s="33" t="s">
        <v>4</v>
      </c>
      <c r="H480" s="47" t="s">
        <v>317</v>
      </c>
      <c r="I480" s="33"/>
      <c r="J480" s="48">
        <v>-2</v>
      </c>
      <c r="L480" s="32">
        <v>12795087.470000001</v>
      </c>
      <c r="N480" s="64">
        <v>680919.78741845523</v>
      </c>
      <c r="P480" s="64">
        <f t="shared" si="200"/>
        <v>12370069</v>
      </c>
      <c r="Q480" s="87"/>
      <c r="R480" s="66">
        <v>33.74</v>
      </c>
      <c r="S480" s="87"/>
      <c r="T480" s="64">
        <f t="shared" si="201"/>
        <v>366629</v>
      </c>
      <c r="U480" s="87"/>
      <c r="V480" s="66">
        <f t="shared" si="199"/>
        <v>2.87</v>
      </c>
      <c r="W480" s="52"/>
    </row>
    <row r="481" spans="1:23" s="38" customFormat="1" x14ac:dyDescent="0.25">
      <c r="A481" s="33" t="s">
        <v>6</v>
      </c>
      <c r="B481" s="38" t="s">
        <v>131</v>
      </c>
      <c r="D481" s="46"/>
      <c r="E481" s="33"/>
      <c r="F481" s="47"/>
      <c r="G481" s="33"/>
      <c r="H481" s="47"/>
      <c r="I481" s="33"/>
      <c r="J481" s="48"/>
      <c r="L481" s="23">
        <f>+SUBTOTAL(9,L474:L480)</f>
        <v>1109862940.1500001</v>
      </c>
      <c r="N481" s="23">
        <f>+SUBTOTAL(9,N474:N480)</f>
        <v>59063889.875116237</v>
      </c>
      <c r="P481" s="83">
        <f>+SUBTOTAL(9,P474:P480)</f>
        <v>1008846880</v>
      </c>
      <c r="Q481" s="87"/>
      <c r="R481" s="126">
        <f>+P481/T481</f>
        <v>25.251131836645886</v>
      </c>
      <c r="S481" s="87"/>
      <c r="T481" s="83">
        <f>+SUBTOTAL(9,T474:T480)</f>
        <v>39952541</v>
      </c>
      <c r="U481" s="87"/>
      <c r="V481" s="126">
        <f>+T481/L481*100</f>
        <v>3.5997725083603869</v>
      </c>
      <c r="W481" s="52"/>
    </row>
    <row r="482" spans="1:23" s="38" customFormat="1" x14ac:dyDescent="0.25">
      <c r="A482" s="33" t="s">
        <v>6</v>
      </c>
      <c r="B482" s="38" t="s">
        <v>6</v>
      </c>
      <c r="D482" s="46"/>
      <c r="E482" s="33"/>
      <c r="F482" s="47"/>
      <c r="G482" s="33"/>
      <c r="H482" s="47"/>
      <c r="I482" s="33"/>
      <c r="J482" s="48"/>
      <c r="L482" s="43"/>
      <c r="N482" s="43"/>
      <c r="P482" s="87"/>
      <c r="Q482" s="87"/>
      <c r="R482" s="116"/>
      <c r="S482" s="87"/>
      <c r="T482" s="87"/>
      <c r="U482" s="87"/>
      <c r="V482" s="116"/>
      <c r="W482" s="52"/>
    </row>
    <row r="483" spans="1:23" s="38" customFormat="1" x14ac:dyDescent="0.25">
      <c r="A483" s="41" t="s">
        <v>209</v>
      </c>
      <c r="D483" s="46"/>
      <c r="E483" s="33"/>
      <c r="F483" s="47"/>
      <c r="G483" s="33"/>
      <c r="H483" s="47"/>
      <c r="I483" s="33"/>
      <c r="J483" s="48"/>
      <c r="L483" s="28">
        <f>+SUBTOTAL(9,L473:L481)</f>
        <v>1109862940.1500001</v>
      </c>
      <c r="N483" s="28">
        <f>+SUBTOTAL(9,N473:N481)</f>
        <v>59063889.875116237</v>
      </c>
      <c r="P483" s="175">
        <f>+SUBTOTAL(9,P473:P481)</f>
        <v>1008846880</v>
      </c>
      <c r="Q483" s="87"/>
      <c r="R483" s="116">
        <f>+P483/T483</f>
        <v>25.251131836645886</v>
      </c>
      <c r="S483" s="87"/>
      <c r="T483" s="175">
        <f>+SUBTOTAL(9,T473:T481)</f>
        <v>39952541</v>
      </c>
      <c r="U483" s="87"/>
      <c r="V483" s="116">
        <f>+T483/L483*100</f>
        <v>3.5997725083603869</v>
      </c>
      <c r="W483" s="52"/>
    </row>
    <row r="484" spans="1:23" s="38" customFormat="1" x14ac:dyDescent="0.25">
      <c r="A484" s="41"/>
      <c r="B484" s="38" t="s">
        <v>6</v>
      </c>
      <c r="D484" s="46"/>
      <c r="E484" s="33"/>
      <c r="F484" s="47"/>
      <c r="G484" s="33"/>
      <c r="H484" s="47"/>
      <c r="I484" s="33"/>
      <c r="J484" s="48"/>
      <c r="L484" s="43"/>
      <c r="N484" s="43"/>
      <c r="P484" s="87"/>
      <c r="Q484" s="87"/>
      <c r="R484" s="116"/>
      <c r="S484" s="87"/>
      <c r="T484" s="87"/>
      <c r="U484" s="87"/>
      <c r="V484" s="116"/>
      <c r="W484" s="52"/>
    </row>
    <row r="485" spans="1:23" ht="13.8" thickBot="1" x14ac:dyDescent="0.3">
      <c r="A485" s="35" t="s">
        <v>10</v>
      </c>
      <c r="C485" s="38"/>
      <c r="D485" s="46"/>
      <c r="F485" s="47"/>
      <c r="H485" s="47"/>
      <c r="J485" s="48"/>
      <c r="L485" s="15">
        <f>+SUBTOTAL(9,L225:L484)</f>
        <v>10884506010.900002</v>
      </c>
      <c r="N485" s="15">
        <f>+SUBTOTAL(9,N225:N484)</f>
        <v>1766287393.4869287</v>
      </c>
      <c r="P485" s="90">
        <f>+SUBTOTAL(9,P225:P484)</f>
        <v>8453611727</v>
      </c>
      <c r="Q485" s="84"/>
      <c r="R485" s="116">
        <f>+P485/T485</f>
        <v>17.934175597305593</v>
      </c>
      <c r="S485" s="84"/>
      <c r="T485" s="90">
        <f>+SUBTOTAL(9,T225:T484)</f>
        <v>471368850</v>
      </c>
      <c r="U485" s="84"/>
      <c r="V485" s="116">
        <f>+T485/L485*100</f>
        <v>4.3306407247876946</v>
      </c>
      <c r="W485" s="60"/>
    </row>
    <row r="486" spans="1:23" ht="13.8" thickTop="1" x14ac:dyDescent="0.25">
      <c r="B486" s="33" t="s">
        <v>6</v>
      </c>
      <c r="C486" s="38"/>
      <c r="D486" s="46"/>
      <c r="F486" s="47"/>
      <c r="H486" s="47"/>
      <c r="J486" s="48"/>
      <c r="R486" s="66"/>
      <c r="V486" s="66"/>
      <c r="W486" s="52"/>
    </row>
    <row r="487" spans="1:23" x14ac:dyDescent="0.25">
      <c r="B487" s="33" t="s">
        <v>6</v>
      </c>
      <c r="C487" s="38"/>
      <c r="D487" s="46"/>
      <c r="F487" s="47"/>
      <c r="H487" s="47"/>
      <c r="J487" s="48"/>
      <c r="R487" s="66"/>
      <c r="V487" s="66"/>
      <c r="W487" s="52"/>
    </row>
    <row r="488" spans="1:23" x14ac:dyDescent="0.25">
      <c r="A488" s="35" t="s">
        <v>264</v>
      </c>
      <c r="C488" s="38"/>
      <c r="D488" s="46"/>
      <c r="F488" s="47"/>
      <c r="H488" s="47"/>
      <c r="J488" s="48"/>
      <c r="L488" s="37"/>
      <c r="R488" s="66"/>
      <c r="V488" s="66"/>
      <c r="W488" s="52"/>
    </row>
    <row r="489" spans="1:23" x14ac:dyDescent="0.25">
      <c r="B489" s="33" t="s">
        <v>6</v>
      </c>
      <c r="C489" s="38"/>
      <c r="D489" s="46"/>
      <c r="F489" s="47"/>
      <c r="H489" s="47"/>
      <c r="J489" s="48"/>
      <c r="L489" s="38"/>
      <c r="M489" s="38"/>
      <c r="N489" s="38"/>
      <c r="O489" s="38"/>
      <c r="P489" s="73"/>
      <c r="Q489" s="73"/>
      <c r="R489" s="66"/>
      <c r="S489" s="73"/>
      <c r="T489" s="73"/>
      <c r="U489" s="73"/>
      <c r="V489" s="66"/>
      <c r="W489" s="52"/>
    </row>
    <row r="490" spans="1:23" s="38" customFormat="1" x14ac:dyDescent="0.25">
      <c r="A490" s="38" t="s">
        <v>6</v>
      </c>
      <c r="B490" s="38" t="s">
        <v>132</v>
      </c>
      <c r="D490" s="46"/>
      <c r="E490" s="33"/>
      <c r="F490" s="47"/>
      <c r="G490" s="33"/>
      <c r="H490" s="47"/>
      <c r="I490" s="33"/>
      <c r="J490" s="48"/>
      <c r="K490" s="33"/>
      <c r="L490" s="36"/>
      <c r="M490" s="33"/>
      <c r="N490" s="33"/>
      <c r="O490" s="33"/>
      <c r="P490" s="63"/>
      <c r="Q490" s="117"/>
      <c r="R490" s="66"/>
      <c r="S490" s="117"/>
      <c r="T490" s="63"/>
      <c r="U490" s="63"/>
      <c r="V490" s="66"/>
      <c r="W490" s="52"/>
    </row>
    <row r="491" spans="1:23" x14ac:dyDescent="0.25">
      <c r="A491" s="33">
        <v>341</v>
      </c>
      <c r="B491" s="33" t="s">
        <v>42</v>
      </c>
      <c r="C491" s="38"/>
      <c r="D491" s="46">
        <v>46934</v>
      </c>
      <c r="F491" s="47">
        <v>80</v>
      </c>
      <c r="G491" s="33" t="s">
        <v>4</v>
      </c>
      <c r="H491" s="47" t="s">
        <v>310</v>
      </c>
      <c r="J491" s="48">
        <v>-2</v>
      </c>
      <c r="K491" s="38"/>
      <c r="L491" s="36">
        <v>601221.5</v>
      </c>
      <c r="N491" s="36">
        <v>330321.73522000009</v>
      </c>
      <c r="P491" s="63">
        <f t="shared" ref="P491:P494" si="202">+ROUND((100-J491)/100*L491-N491,0)</f>
        <v>282924</v>
      </c>
      <c r="Q491" s="85"/>
      <c r="R491" s="66">
        <v>10.3</v>
      </c>
      <c r="S491" s="85"/>
      <c r="T491" s="63">
        <f t="shared" ref="T491:T494" si="203">+ROUND(P491/R491,0)</f>
        <v>27468</v>
      </c>
      <c r="U491" s="63"/>
      <c r="V491" s="66">
        <f t="shared" ref="V491:V497" si="204">+ROUND(T491/L491*100,2)</f>
        <v>4.57</v>
      </c>
      <c r="W491" s="52"/>
    </row>
    <row r="492" spans="1:23" x14ac:dyDescent="0.25">
      <c r="A492" s="33">
        <v>342</v>
      </c>
      <c r="B492" s="33" t="s">
        <v>87</v>
      </c>
      <c r="C492" s="38"/>
      <c r="D492" s="46">
        <v>46934</v>
      </c>
      <c r="F492" s="47">
        <v>50</v>
      </c>
      <c r="G492" s="33" t="s">
        <v>4</v>
      </c>
      <c r="H492" s="47" t="s">
        <v>313</v>
      </c>
      <c r="J492" s="48">
        <v>-3</v>
      </c>
      <c r="L492" s="36">
        <v>194416.91</v>
      </c>
      <c r="N492" s="36">
        <v>102092.6630855556</v>
      </c>
      <c r="P492" s="63">
        <f t="shared" si="202"/>
        <v>98157</v>
      </c>
      <c r="Q492" s="85"/>
      <c r="R492" s="66">
        <v>9.8000000000000007</v>
      </c>
      <c r="S492" s="85"/>
      <c r="T492" s="63">
        <f t="shared" si="203"/>
        <v>10016</v>
      </c>
      <c r="U492" s="63"/>
      <c r="V492" s="66">
        <f t="shared" si="204"/>
        <v>5.15</v>
      </c>
      <c r="W492" s="52"/>
    </row>
    <row r="493" spans="1:23" x14ac:dyDescent="0.25">
      <c r="A493" s="33">
        <v>343</v>
      </c>
      <c r="B493" s="33" t="s">
        <v>88</v>
      </c>
      <c r="C493" s="38"/>
      <c r="D493" s="46">
        <v>46934</v>
      </c>
      <c r="F493" s="47">
        <v>50</v>
      </c>
      <c r="G493" s="33" t="s">
        <v>4</v>
      </c>
      <c r="H493" s="47" t="s">
        <v>314</v>
      </c>
      <c r="J493" s="48">
        <v>-3</v>
      </c>
      <c r="K493" s="38"/>
      <c r="L493" s="36">
        <v>14841925.279999999</v>
      </c>
      <c r="N493" s="36">
        <v>2188183.7755663302</v>
      </c>
      <c r="O493" s="58"/>
      <c r="P493" s="63">
        <f t="shared" si="202"/>
        <v>13098999</v>
      </c>
      <c r="Q493" s="85"/>
      <c r="R493" s="66">
        <v>10.14</v>
      </c>
      <c r="S493" s="85"/>
      <c r="T493" s="63">
        <f t="shared" si="203"/>
        <v>1291814</v>
      </c>
      <c r="U493" s="63"/>
      <c r="V493" s="66">
        <f t="shared" si="204"/>
        <v>8.6999999999999993</v>
      </c>
      <c r="W493" s="52"/>
    </row>
    <row r="494" spans="1:23" x14ac:dyDescent="0.25">
      <c r="A494" s="33">
        <v>343.2</v>
      </c>
      <c r="B494" s="33" t="s">
        <v>290</v>
      </c>
      <c r="C494" s="38"/>
      <c r="D494" s="46">
        <v>46934</v>
      </c>
      <c r="F494" s="47">
        <v>25</v>
      </c>
      <c r="G494" s="33" t="s">
        <v>4</v>
      </c>
      <c r="H494" s="47" t="s">
        <v>314</v>
      </c>
      <c r="J494" s="48">
        <v>29</v>
      </c>
      <c r="L494" s="36">
        <v>1858778.65</v>
      </c>
      <c r="N494" s="36">
        <v>571426.05007311457</v>
      </c>
      <c r="O494" s="58"/>
      <c r="P494" s="63">
        <f t="shared" si="202"/>
        <v>748307</v>
      </c>
      <c r="Q494" s="85"/>
      <c r="R494" s="66">
        <v>7.6</v>
      </c>
      <c r="S494" s="85"/>
      <c r="T494" s="63">
        <f t="shared" si="203"/>
        <v>98461</v>
      </c>
      <c r="U494" s="63"/>
      <c r="V494" s="66">
        <f t="shared" si="204"/>
        <v>5.3</v>
      </c>
      <c r="W494" s="52"/>
    </row>
    <row r="495" spans="1:23" x14ac:dyDescent="0.25">
      <c r="A495" s="33">
        <v>344</v>
      </c>
      <c r="B495" s="33" t="s">
        <v>89</v>
      </c>
      <c r="C495" s="38"/>
      <c r="D495" s="46">
        <v>46934</v>
      </c>
      <c r="F495" s="47">
        <v>60</v>
      </c>
      <c r="G495" s="33" t="s">
        <v>4</v>
      </c>
      <c r="H495" s="47" t="s">
        <v>310</v>
      </c>
      <c r="J495" s="48">
        <v>-3</v>
      </c>
      <c r="L495" s="36">
        <v>1748135.45</v>
      </c>
      <c r="N495" s="63">
        <v>750004.79137333413</v>
      </c>
      <c r="O495" s="58"/>
      <c r="P495" s="63">
        <f t="shared" ref="P495:P497" si="205">+ROUND((100-J495)/100*L495-N495,0)</f>
        <v>1050575</v>
      </c>
      <c r="Q495" s="85"/>
      <c r="R495" s="66">
        <v>9.73</v>
      </c>
      <c r="S495" s="85"/>
      <c r="T495" s="63">
        <f t="shared" ref="T495:T497" si="206">+ROUND(P495/R495,0)</f>
        <v>107973</v>
      </c>
      <c r="U495" s="63"/>
      <c r="V495" s="66">
        <f t="shared" si="204"/>
        <v>6.18</v>
      </c>
      <c r="W495" s="52"/>
    </row>
    <row r="496" spans="1:23" x14ac:dyDescent="0.25">
      <c r="A496" s="33">
        <v>345</v>
      </c>
      <c r="B496" s="33" t="s">
        <v>45</v>
      </c>
      <c r="C496" s="38"/>
      <c r="D496" s="46">
        <v>46934</v>
      </c>
      <c r="F496" s="47">
        <v>50</v>
      </c>
      <c r="G496" s="33" t="s">
        <v>4</v>
      </c>
      <c r="H496" s="47" t="s">
        <v>315</v>
      </c>
      <c r="J496" s="48">
        <v>-2</v>
      </c>
      <c r="L496" s="36">
        <v>420107.13</v>
      </c>
      <c r="N496" s="63">
        <v>174656.81642166671</v>
      </c>
      <c r="O496" s="58"/>
      <c r="P496" s="63">
        <f t="shared" si="205"/>
        <v>253852</v>
      </c>
      <c r="Q496" s="85"/>
      <c r="R496" s="66">
        <v>9.2200000000000006</v>
      </c>
      <c r="S496" s="85"/>
      <c r="T496" s="63">
        <f t="shared" si="206"/>
        <v>27533</v>
      </c>
      <c r="U496" s="63"/>
      <c r="V496" s="66">
        <f t="shared" si="204"/>
        <v>6.55</v>
      </c>
      <c r="W496" s="52"/>
    </row>
    <row r="497" spans="1:23" s="38" customFormat="1" x14ac:dyDescent="0.25">
      <c r="A497" s="33">
        <v>346</v>
      </c>
      <c r="B497" s="33" t="s">
        <v>291</v>
      </c>
      <c r="D497" s="46">
        <v>46934</v>
      </c>
      <c r="E497" s="33"/>
      <c r="F497" s="47">
        <v>50</v>
      </c>
      <c r="G497" s="33" t="s">
        <v>4</v>
      </c>
      <c r="H497" s="47" t="s">
        <v>317</v>
      </c>
      <c r="I497" s="33"/>
      <c r="J497" s="48">
        <v>-2</v>
      </c>
      <c r="K497" s="33"/>
      <c r="L497" s="32">
        <v>20934.61</v>
      </c>
      <c r="M497" s="33"/>
      <c r="N497" s="64">
        <v>8569.5999233333496</v>
      </c>
      <c r="O497" s="58"/>
      <c r="P497" s="64">
        <f t="shared" si="205"/>
        <v>12784</v>
      </c>
      <c r="Q497" s="115"/>
      <c r="R497" s="66">
        <v>9.07</v>
      </c>
      <c r="S497" s="115"/>
      <c r="T497" s="64">
        <f t="shared" si="206"/>
        <v>1409</v>
      </c>
      <c r="U497" s="67"/>
      <c r="V497" s="66">
        <f t="shared" si="204"/>
        <v>6.73</v>
      </c>
      <c r="W497" s="52"/>
    </row>
    <row r="498" spans="1:23" x14ac:dyDescent="0.25">
      <c r="A498" s="33" t="s">
        <v>6</v>
      </c>
      <c r="B498" s="38" t="s">
        <v>133</v>
      </c>
      <c r="C498" s="38"/>
      <c r="D498" s="46"/>
      <c r="F498" s="47"/>
      <c r="H498" s="47"/>
      <c r="J498" s="48"/>
      <c r="L498" s="23">
        <f>+SUBTOTAL(9,L491:L497)</f>
        <v>19685519.529999997</v>
      </c>
      <c r="M498" s="38"/>
      <c r="N498" s="83">
        <f>+SUBTOTAL(9,N491:N497)</f>
        <v>4125255.4316633348</v>
      </c>
      <c r="O498" s="73"/>
      <c r="P498" s="83">
        <f>+SUBTOTAL(9,P491:P497)</f>
        <v>15545598</v>
      </c>
      <c r="Q498" s="88"/>
      <c r="R498" s="116">
        <f>+P498/T498</f>
        <v>9.9353590588199197</v>
      </c>
      <c r="S498" s="88"/>
      <c r="T498" s="83">
        <f>+SUBTOTAL(9,T491:T497)</f>
        <v>1564674</v>
      </c>
      <c r="U498" s="88"/>
      <c r="V498" s="116">
        <f>+T498/L498*100</f>
        <v>7.9483500428601594</v>
      </c>
      <c r="W498" s="52"/>
    </row>
    <row r="499" spans="1:23" s="38" customFormat="1" x14ac:dyDescent="0.25">
      <c r="A499" s="33" t="s">
        <v>6</v>
      </c>
      <c r="B499" s="33" t="s">
        <v>6</v>
      </c>
      <c r="D499" s="46"/>
      <c r="E499" s="33"/>
      <c r="F499" s="47"/>
      <c r="G499" s="33"/>
      <c r="H499" s="47"/>
      <c r="I499" s="33"/>
      <c r="J499" s="48"/>
      <c r="K499" s="33"/>
      <c r="L499" s="58"/>
      <c r="M499" s="58"/>
      <c r="N499" s="58"/>
      <c r="O499" s="58"/>
      <c r="P499" s="58"/>
      <c r="Q499" s="58"/>
      <c r="R499" s="66"/>
      <c r="S499" s="58"/>
      <c r="T499" s="58"/>
      <c r="U499" s="58"/>
      <c r="V499" s="66"/>
      <c r="W499" s="52"/>
    </row>
    <row r="500" spans="1:23" x14ac:dyDescent="0.25">
      <c r="A500" s="38" t="s">
        <v>6</v>
      </c>
      <c r="B500" s="38" t="s">
        <v>134</v>
      </c>
      <c r="C500" s="38"/>
      <c r="D500" s="46"/>
      <c r="F500" s="47"/>
      <c r="H500" s="47"/>
      <c r="J500" s="48"/>
      <c r="L500" s="63"/>
      <c r="M500" s="58"/>
      <c r="N500" s="58"/>
      <c r="O500" s="58"/>
      <c r="P500" s="63"/>
      <c r="Q500" s="117"/>
      <c r="R500" s="66"/>
      <c r="S500" s="117"/>
      <c r="T500" s="63"/>
      <c r="U500" s="63"/>
      <c r="V500" s="66"/>
      <c r="W500" s="52"/>
    </row>
    <row r="501" spans="1:23" x14ac:dyDescent="0.25">
      <c r="A501" s="33">
        <v>341</v>
      </c>
      <c r="B501" s="33" t="s">
        <v>42</v>
      </c>
      <c r="C501" s="38"/>
      <c r="D501" s="46">
        <v>46934</v>
      </c>
      <c r="F501" s="47">
        <v>80</v>
      </c>
      <c r="G501" s="33" t="s">
        <v>4</v>
      </c>
      <c r="H501" s="47" t="s">
        <v>310</v>
      </c>
      <c r="J501" s="48">
        <v>-2</v>
      </c>
      <c r="K501" s="38"/>
      <c r="L501" s="36">
        <v>941092.66</v>
      </c>
      <c r="N501" s="63">
        <v>199921.37560083548</v>
      </c>
      <c r="O501" s="58"/>
      <c r="P501" s="63">
        <f t="shared" ref="P501:P504" si="207">+ROUND((100-J501)/100*L501-N501,0)</f>
        <v>759993</v>
      </c>
      <c r="Q501" s="85"/>
      <c r="R501" s="66">
        <v>10.39</v>
      </c>
      <c r="S501" s="85"/>
      <c r="T501" s="63">
        <f t="shared" ref="T501:T504" si="208">+ROUND(P501/R501,0)</f>
        <v>73147</v>
      </c>
      <c r="U501" s="63"/>
      <c r="V501" s="66">
        <f t="shared" ref="V501:V507" si="209">+ROUND(T501/L501*100,2)</f>
        <v>7.77</v>
      </c>
      <c r="W501" s="52"/>
    </row>
    <row r="502" spans="1:23" x14ac:dyDescent="0.25">
      <c r="A502" s="33">
        <v>342</v>
      </c>
      <c r="B502" s="33" t="s">
        <v>87</v>
      </c>
      <c r="C502" s="38"/>
      <c r="D502" s="46">
        <v>46934</v>
      </c>
      <c r="F502" s="47">
        <v>50</v>
      </c>
      <c r="G502" s="33" t="s">
        <v>4</v>
      </c>
      <c r="H502" s="47" t="s">
        <v>313</v>
      </c>
      <c r="J502" s="48">
        <v>-3</v>
      </c>
      <c r="L502" s="36">
        <v>724317.88</v>
      </c>
      <c r="N502" s="63">
        <v>139689.39757729124</v>
      </c>
      <c r="O502" s="58"/>
      <c r="P502" s="63">
        <f t="shared" si="207"/>
        <v>606358</v>
      </c>
      <c r="Q502" s="85"/>
      <c r="R502" s="66">
        <v>10.130000000000001</v>
      </c>
      <c r="S502" s="85"/>
      <c r="T502" s="63">
        <f t="shared" si="208"/>
        <v>59858</v>
      </c>
      <c r="U502" s="63"/>
      <c r="V502" s="66">
        <f t="shared" si="209"/>
        <v>8.26</v>
      </c>
      <c r="W502" s="52"/>
    </row>
    <row r="503" spans="1:23" x14ac:dyDescent="0.25">
      <c r="A503" s="33">
        <v>343</v>
      </c>
      <c r="B503" s="33" t="s">
        <v>88</v>
      </c>
      <c r="C503" s="38"/>
      <c r="D503" s="46">
        <v>46934</v>
      </c>
      <c r="F503" s="47">
        <v>50</v>
      </c>
      <c r="G503" s="33" t="s">
        <v>4</v>
      </c>
      <c r="H503" s="47" t="s">
        <v>314</v>
      </c>
      <c r="J503" s="48">
        <v>-3</v>
      </c>
      <c r="K503" s="38"/>
      <c r="L503" s="36">
        <v>10218902.539999999</v>
      </c>
      <c r="N503" s="36">
        <v>1769583.5911101266</v>
      </c>
      <c r="O503" s="58"/>
      <c r="P503" s="63">
        <f t="shared" si="207"/>
        <v>8755886</v>
      </c>
      <c r="Q503" s="85"/>
      <c r="R503" s="66">
        <v>10.14</v>
      </c>
      <c r="S503" s="85"/>
      <c r="T503" s="63">
        <f t="shared" si="208"/>
        <v>863500</v>
      </c>
      <c r="U503" s="63"/>
      <c r="V503" s="66">
        <f t="shared" si="209"/>
        <v>8.4499999999999993</v>
      </c>
      <c r="W503" s="52"/>
    </row>
    <row r="504" spans="1:23" x14ac:dyDescent="0.25">
      <c r="A504" s="33">
        <v>343.2</v>
      </c>
      <c r="B504" s="33" t="s">
        <v>290</v>
      </c>
      <c r="C504" s="38"/>
      <c r="D504" s="46">
        <v>46934</v>
      </c>
      <c r="F504" s="47">
        <v>25</v>
      </c>
      <c r="G504" s="33" t="s">
        <v>4</v>
      </c>
      <c r="H504" s="47" t="s">
        <v>314</v>
      </c>
      <c r="J504" s="48">
        <v>29</v>
      </c>
      <c r="L504" s="36">
        <v>2807095.36</v>
      </c>
      <c r="N504" s="36">
        <v>1209852.3085479857</v>
      </c>
      <c r="O504" s="58"/>
      <c r="P504" s="63">
        <f t="shared" si="207"/>
        <v>783185</v>
      </c>
      <c r="Q504" s="85"/>
      <c r="R504" s="66">
        <v>5.72</v>
      </c>
      <c r="S504" s="85"/>
      <c r="T504" s="63">
        <f t="shared" si="208"/>
        <v>136920</v>
      </c>
      <c r="U504" s="63"/>
      <c r="V504" s="66">
        <f t="shared" si="209"/>
        <v>4.88</v>
      </c>
      <c r="W504" s="52"/>
    </row>
    <row r="505" spans="1:23" x14ac:dyDescent="0.25">
      <c r="A505" s="33">
        <v>344</v>
      </c>
      <c r="B505" s="33" t="s">
        <v>89</v>
      </c>
      <c r="C505" s="38"/>
      <c r="D505" s="46">
        <v>46934</v>
      </c>
      <c r="F505" s="47">
        <v>60</v>
      </c>
      <c r="G505" s="33" t="s">
        <v>4</v>
      </c>
      <c r="H505" s="47" t="s">
        <v>310</v>
      </c>
      <c r="J505" s="48">
        <v>-3</v>
      </c>
      <c r="L505" s="36">
        <v>4602021.84</v>
      </c>
      <c r="N505" s="36">
        <v>652682.94027096475</v>
      </c>
      <c r="P505" s="63">
        <f t="shared" ref="P505:P507" si="210">+ROUND((100-J505)/100*L505-N505,0)</f>
        <v>4087400</v>
      </c>
      <c r="Q505" s="85"/>
      <c r="R505" s="66">
        <v>10.3</v>
      </c>
      <c r="S505" s="85"/>
      <c r="T505" s="63">
        <f t="shared" ref="T505:T507" si="211">+ROUND(P505/R505,0)</f>
        <v>396835</v>
      </c>
      <c r="U505" s="63"/>
      <c r="V505" s="66">
        <f t="shared" si="209"/>
        <v>8.6199999999999992</v>
      </c>
      <c r="W505" s="52"/>
    </row>
    <row r="506" spans="1:23" s="38" customFormat="1" x14ac:dyDescent="0.25">
      <c r="A506" s="33">
        <v>345</v>
      </c>
      <c r="B506" s="33" t="s">
        <v>45</v>
      </c>
      <c r="D506" s="46">
        <v>46934</v>
      </c>
      <c r="E506" s="33"/>
      <c r="F506" s="47">
        <v>50</v>
      </c>
      <c r="G506" s="33" t="s">
        <v>4</v>
      </c>
      <c r="H506" s="47" t="s">
        <v>315</v>
      </c>
      <c r="I506" s="33"/>
      <c r="J506" s="48">
        <v>-2</v>
      </c>
      <c r="K506" s="33"/>
      <c r="L506" s="36">
        <v>3450437.53</v>
      </c>
      <c r="M506" s="33"/>
      <c r="N506" s="36">
        <v>576559.85641460388</v>
      </c>
      <c r="O506" s="33"/>
      <c r="P506" s="63">
        <f t="shared" si="210"/>
        <v>2942886</v>
      </c>
      <c r="Q506" s="85"/>
      <c r="R506" s="66">
        <v>10.34</v>
      </c>
      <c r="S506" s="85"/>
      <c r="T506" s="63">
        <f t="shared" si="211"/>
        <v>284612</v>
      </c>
      <c r="U506" s="63"/>
      <c r="V506" s="66">
        <f t="shared" si="209"/>
        <v>8.25</v>
      </c>
      <c r="W506" s="52"/>
    </row>
    <row r="507" spans="1:23" x14ac:dyDescent="0.25">
      <c r="A507" s="33">
        <v>346</v>
      </c>
      <c r="B507" s="33" t="s">
        <v>291</v>
      </c>
      <c r="C507" s="38"/>
      <c r="D507" s="46">
        <v>46934</v>
      </c>
      <c r="F507" s="47">
        <v>50</v>
      </c>
      <c r="G507" s="33" t="s">
        <v>4</v>
      </c>
      <c r="H507" s="47" t="s">
        <v>317</v>
      </c>
      <c r="J507" s="48">
        <v>-2</v>
      </c>
      <c r="L507" s="32">
        <v>20936.09</v>
      </c>
      <c r="N507" s="32">
        <v>3116.9766706915188</v>
      </c>
      <c r="P507" s="64">
        <f t="shared" si="210"/>
        <v>18238</v>
      </c>
      <c r="Q507" s="115"/>
      <c r="R507" s="66">
        <v>10.17</v>
      </c>
      <c r="S507" s="115"/>
      <c r="T507" s="64">
        <f t="shared" si="211"/>
        <v>1793</v>
      </c>
      <c r="U507" s="67"/>
      <c r="V507" s="66">
        <f t="shared" si="209"/>
        <v>8.56</v>
      </c>
      <c r="W507" s="52"/>
    </row>
    <row r="508" spans="1:23" x14ac:dyDescent="0.25">
      <c r="A508" s="33" t="s">
        <v>6</v>
      </c>
      <c r="B508" s="38" t="s">
        <v>135</v>
      </c>
      <c r="C508" s="38"/>
      <c r="D508" s="46"/>
      <c r="F508" s="47"/>
      <c r="H508" s="47"/>
      <c r="J508" s="48"/>
      <c r="L508" s="23">
        <f>+SUBTOTAL(9,L501:L507)</f>
        <v>22764803.899999999</v>
      </c>
      <c r="M508" s="38"/>
      <c r="N508" s="23">
        <f>+SUBTOTAL(9,N501:N507)</f>
        <v>4551406.4461924993</v>
      </c>
      <c r="O508" s="38"/>
      <c r="P508" s="83">
        <f>+SUBTOTAL(9,P501:P507)</f>
        <v>17953946</v>
      </c>
      <c r="Q508" s="88"/>
      <c r="R508" s="116">
        <f>+P508/T508</f>
        <v>9.8829151219404796</v>
      </c>
      <c r="S508" s="88"/>
      <c r="T508" s="83">
        <f>+SUBTOTAL(9,T501:T507)</f>
        <v>1816665</v>
      </c>
      <c r="U508" s="88"/>
      <c r="V508" s="116">
        <f>+T508/L508*100</f>
        <v>7.9801478105418697</v>
      </c>
      <c r="W508" s="52"/>
    </row>
    <row r="509" spans="1:23" x14ac:dyDescent="0.25">
      <c r="A509" s="33" t="s">
        <v>6</v>
      </c>
      <c r="B509" s="33" t="s">
        <v>6</v>
      </c>
      <c r="C509" s="38"/>
      <c r="D509" s="46"/>
      <c r="F509" s="47"/>
      <c r="H509" s="47"/>
      <c r="J509" s="48"/>
      <c r="R509" s="66"/>
      <c r="V509" s="66"/>
      <c r="W509" s="52"/>
    </row>
    <row r="510" spans="1:23" x14ac:dyDescent="0.25">
      <c r="A510" s="38" t="s">
        <v>6</v>
      </c>
      <c r="B510" s="38" t="s">
        <v>300</v>
      </c>
      <c r="C510" s="38"/>
      <c r="D510" s="46"/>
      <c r="F510" s="47"/>
      <c r="H510" s="47"/>
      <c r="J510" s="48"/>
      <c r="L510" s="36"/>
      <c r="N510" s="58"/>
      <c r="P510" s="63"/>
      <c r="Q510" s="117"/>
      <c r="R510" s="66"/>
      <c r="S510" s="117"/>
      <c r="T510" s="63"/>
      <c r="U510" s="63"/>
      <c r="V510" s="66"/>
      <c r="W510" s="52"/>
    </row>
    <row r="511" spans="1:23" x14ac:dyDescent="0.25">
      <c r="A511" s="33">
        <v>341</v>
      </c>
      <c r="B511" s="33" t="s">
        <v>42</v>
      </c>
      <c r="C511" s="38"/>
      <c r="D511" s="46">
        <v>57161</v>
      </c>
      <c r="F511" s="47">
        <v>80</v>
      </c>
      <c r="G511" s="33" t="s">
        <v>4</v>
      </c>
      <c r="H511" s="47" t="s">
        <v>310</v>
      </c>
      <c r="J511" s="48">
        <v>-2</v>
      </c>
      <c r="K511" s="38"/>
      <c r="L511" s="36">
        <v>43805885.75</v>
      </c>
      <c r="N511" s="63">
        <v>1507491.880663194</v>
      </c>
      <c r="P511" s="63">
        <f t="shared" ref="P511:P514" si="212">+ROUND((100-J511)/100*L511-N511,0)</f>
        <v>43174512</v>
      </c>
      <c r="Q511" s="85"/>
      <c r="R511" s="66">
        <v>36.880000000000003</v>
      </c>
      <c r="S511" s="85"/>
      <c r="T511" s="63">
        <f t="shared" ref="T511:T514" si="213">+ROUND(P511/R511,0)</f>
        <v>1170675</v>
      </c>
      <c r="U511" s="63"/>
      <c r="V511" s="66">
        <f t="shared" ref="V511:V517" si="214">+ROUND(T511/L511*100,2)</f>
        <v>2.67</v>
      </c>
      <c r="W511" s="52"/>
    </row>
    <row r="512" spans="1:23" x14ac:dyDescent="0.25">
      <c r="A512" s="33">
        <v>342</v>
      </c>
      <c r="B512" s="33" t="s">
        <v>87</v>
      </c>
      <c r="C512" s="38"/>
      <c r="D512" s="46">
        <v>57161</v>
      </c>
      <c r="F512" s="47">
        <v>50</v>
      </c>
      <c r="G512" s="33" t="s">
        <v>4</v>
      </c>
      <c r="H512" s="47" t="s">
        <v>313</v>
      </c>
      <c r="J512" s="48">
        <v>-3</v>
      </c>
      <c r="L512" s="36">
        <v>26150084.739999998</v>
      </c>
      <c r="N512" s="63">
        <v>899902.82696668187</v>
      </c>
      <c r="P512" s="63">
        <f t="shared" si="212"/>
        <v>26034684</v>
      </c>
      <c r="Q512" s="85"/>
      <c r="R512" s="66">
        <v>33.89</v>
      </c>
      <c r="S512" s="85"/>
      <c r="T512" s="63">
        <f t="shared" si="213"/>
        <v>768211</v>
      </c>
      <c r="U512" s="63"/>
      <c r="V512" s="66">
        <f t="shared" si="214"/>
        <v>2.94</v>
      </c>
      <c r="W512" s="52"/>
    </row>
    <row r="513" spans="1:24" x14ac:dyDescent="0.25">
      <c r="A513" s="33">
        <v>343</v>
      </c>
      <c r="B513" s="33" t="s">
        <v>88</v>
      </c>
      <c r="C513" s="38"/>
      <c r="D513" s="46">
        <v>57161</v>
      </c>
      <c r="F513" s="47">
        <v>50</v>
      </c>
      <c r="G513" s="33" t="s">
        <v>4</v>
      </c>
      <c r="H513" s="47" t="s">
        <v>314</v>
      </c>
      <c r="J513" s="48">
        <v>-3</v>
      </c>
      <c r="K513" s="38"/>
      <c r="L513" s="36">
        <v>226797341.74000001</v>
      </c>
      <c r="N513" s="36">
        <v>8026196.0414384641</v>
      </c>
      <c r="O513" s="58"/>
      <c r="P513" s="63">
        <f t="shared" si="212"/>
        <v>225575066</v>
      </c>
      <c r="Q513" s="85"/>
      <c r="R513" s="66">
        <v>33.03</v>
      </c>
      <c r="S513" s="85"/>
      <c r="T513" s="63">
        <f t="shared" si="213"/>
        <v>6829400</v>
      </c>
      <c r="U513" s="63"/>
      <c r="V513" s="66">
        <f t="shared" si="214"/>
        <v>3.01</v>
      </c>
      <c r="W513" s="52"/>
    </row>
    <row r="514" spans="1:24" x14ac:dyDescent="0.25">
      <c r="A514" s="33">
        <v>343.2</v>
      </c>
      <c r="B514" s="33" t="s">
        <v>290</v>
      </c>
      <c r="C514" s="38"/>
      <c r="D514" s="46">
        <v>57161</v>
      </c>
      <c r="F514" s="47">
        <v>25</v>
      </c>
      <c r="G514" s="33" t="s">
        <v>4</v>
      </c>
      <c r="H514" s="47" t="s">
        <v>314</v>
      </c>
      <c r="J514" s="48">
        <v>29</v>
      </c>
      <c r="L514" s="36">
        <v>83870826.980000004</v>
      </c>
      <c r="N514" s="36">
        <v>2664827.1831268165</v>
      </c>
      <c r="O514" s="58"/>
      <c r="P514" s="63">
        <f t="shared" si="212"/>
        <v>56883460</v>
      </c>
      <c r="Q514" s="85"/>
      <c r="R514" s="66">
        <v>23.58</v>
      </c>
      <c r="S514" s="85"/>
      <c r="T514" s="63">
        <f t="shared" si="213"/>
        <v>2412360</v>
      </c>
      <c r="U514" s="63"/>
      <c r="V514" s="66">
        <f t="shared" si="214"/>
        <v>2.88</v>
      </c>
      <c r="W514" s="52"/>
    </row>
    <row r="515" spans="1:24" x14ac:dyDescent="0.25">
      <c r="A515" s="33">
        <v>344</v>
      </c>
      <c r="B515" s="33" t="s">
        <v>89</v>
      </c>
      <c r="C515" s="38"/>
      <c r="D515" s="46">
        <v>57161</v>
      </c>
      <c r="F515" s="47">
        <v>60</v>
      </c>
      <c r="G515" s="33" t="s">
        <v>4</v>
      </c>
      <c r="H515" s="47" t="s">
        <v>310</v>
      </c>
      <c r="J515" s="48">
        <v>-3</v>
      </c>
      <c r="L515" s="36">
        <v>38221666.560000002</v>
      </c>
      <c r="N515" s="63">
        <v>1315322.154046752</v>
      </c>
      <c r="P515" s="63">
        <f t="shared" ref="P515:P517" si="215">+ROUND((100-J515)/100*L515-N515,0)</f>
        <v>38052994</v>
      </c>
      <c r="Q515" s="85"/>
      <c r="R515" s="66">
        <v>35.9</v>
      </c>
      <c r="S515" s="85"/>
      <c r="T515" s="63">
        <f t="shared" ref="T515:T517" si="216">+ROUND(P515/R515,0)</f>
        <v>1059972</v>
      </c>
      <c r="U515" s="63"/>
      <c r="V515" s="66">
        <f t="shared" si="214"/>
        <v>2.77</v>
      </c>
      <c r="W515" s="52"/>
    </row>
    <row r="516" spans="1:24" x14ac:dyDescent="0.25">
      <c r="A516" s="33">
        <v>345</v>
      </c>
      <c r="B516" s="33" t="s">
        <v>45</v>
      </c>
      <c r="C516" s="38"/>
      <c r="D516" s="46">
        <v>57161</v>
      </c>
      <c r="F516" s="47">
        <v>50</v>
      </c>
      <c r="G516" s="33" t="s">
        <v>4</v>
      </c>
      <c r="H516" s="47" t="s">
        <v>315</v>
      </c>
      <c r="J516" s="48">
        <v>-2</v>
      </c>
      <c r="L516" s="36">
        <v>60694880.549999997</v>
      </c>
      <c r="N516" s="63">
        <v>2088692.8334041825</v>
      </c>
      <c r="P516" s="63">
        <f t="shared" si="215"/>
        <v>59820085</v>
      </c>
      <c r="Q516" s="85"/>
      <c r="R516" s="66">
        <v>35.46</v>
      </c>
      <c r="S516" s="85"/>
      <c r="T516" s="63">
        <f t="shared" si="216"/>
        <v>1686974</v>
      </c>
      <c r="U516" s="63"/>
      <c r="V516" s="66">
        <f t="shared" si="214"/>
        <v>2.78</v>
      </c>
      <c r="W516" s="52"/>
    </row>
    <row r="517" spans="1:24" x14ac:dyDescent="0.25">
      <c r="A517" s="33">
        <v>346</v>
      </c>
      <c r="B517" s="33" t="s">
        <v>291</v>
      </c>
      <c r="C517" s="38"/>
      <c r="D517" s="46">
        <v>57161</v>
      </c>
      <c r="F517" s="47">
        <v>50</v>
      </c>
      <c r="G517" s="33" t="s">
        <v>4</v>
      </c>
      <c r="H517" s="47" t="s">
        <v>317</v>
      </c>
      <c r="J517" s="48">
        <v>-2</v>
      </c>
      <c r="L517" s="32">
        <v>5607843.1799999997</v>
      </c>
      <c r="N517" s="64">
        <v>192982.698948907</v>
      </c>
      <c r="P517" s="64">
        <f t="shared" si="215"/>
        <v>5527017</v>
      </c>
      <c r="Q517" s="115"/>
      <c r="R517" s="66">
        <v>33.74</v>
      </c>
      <c r="S517" s="115"/>
      <c r="T517" s="64">
        <f t="shared" si="216"/>
        <v>163812</v>
      </c>
      <c r="U517" s="67"/>
      <c r="V517" s="66">
        <f t="shared" si="214"/>
        <v>2.92</v>
      </c>
      <c r="W517" s="52"/>
    </row>
    <row r="518" spans="1:24" x14ac:dyDescent="0.25">
      <c r="A518" s="33" t="s">
        <v>6</v>
      </c>
      <c r="B518" s="38" t="s">
        <v>301</v>
      </c>
      <c r="C518" s="38"/>
      <c r="D518" s="46"/>
      <c r="F518" s="47"/>
      <c r="H518" s="47"/>
      <c r="J518" s="48"/>
      <c r="L518" s="23">
        <f>+SUBTOTAL(9,L511:L517)</f>
        <v>485148529.50000006</v>
      </c>
      <c r="M518" s="38"/>
      <c r="N518" s="83">
        <f>+SUBTOTAL(9,N511:N517)</f>
        <v>16695415.618594998</v>
      </c>
      <c r="O518" s="38"/>
      <c r="P518" s="83">
        <f>+SUBTOTAL(9,P511:P517)</f>
        <v>455067818</v>
      </c>
      <c r="Q518" s="88"/>
      <c r="R518" s="116">
        <f>+P518/T518</f>
        <v>32.294001222305454</v>
      </c>
      <c r="S518" s="88"/>
      <c r="T518" s="83">
        <f>+SUBTOTAL(9,T511:T517)</f>
        <v>14091404</v>
      </c>
      <c r="U518" s="88"/>
      <c r="V518" s="116">
        <f>+T518/L518*100</f>
        <v>2.9045546143410497</v>
      </c>
      <c r="W518" s="52"/>
    </row>
    <row r="519" spans="1:24" x14ac:dyDescent="0.25">
      <c r="B519" s="33" t="s">
        <v>6</v>
      </c>
      <c r="C519" s="38"/>
      <c r="D519" s="46"/>
      <c r="F519" s="47"/>
      <c r="H519" s="47"/>
      <c r="J519" s="48"/>
      <c r="N519" s="58"/>
      <c r="R519" s="66"/>
      <c r="V519" s="66"/>
      <c r="W519" s="52"/>
    </row>
    <row r="520" spans="1:24" ht="13.8" thickBot="1" x14ac:dyDescent="0.3">
      <c r="A520" s="35" t="s">
        <v>265</v>
      </c>
      <c r="C520" s="38"/>
      <c r="D520" s="46"/>
      <c r="F520" s="47"/>
      <c r="H520" s="47"/>
      <c r="J520" s="48"/>
      <c r="L520" s="15">
        <f>+SUBTOTAL(9,L491:L519)</f>
        <v>527598852.93000007</v>
      </c>
      <c r="N520" s="15">
        <f>+SUBTOTAL(9,N491:N519)</f>
        <v>25372077.49645083</v>
      </c>
      <c r="P520" s="90">
        <f>+SUBTOTAL(9,P491:P519)</f>
        <v>488567362</v>
      </c>
      <c r="Q520" s="84"/>
      <c r="R520" s="116">
        <f>+P520/T520</f>
        <v>27.961686496504871</v>
      </c>
      <c r="S520" s="84"/>
      <c r="T520" s="90">
        <f>+SUBTOTAL(9,T491:T519)</f>
        <v>17472743</v>
      </c>
      <c r="U520" s="84"/>
      <c r="V520" s="116">
        <f>+T520/L520*100</f>
        <v>3.3117477232874539</v>
      </c>
      <c r="W520" s="52"/>
    </row>
    <row r="521" spans="1:24" ht="13.8" thickTop="1" x14ac:dyDescent="0.25">
      <c r="A521" s="35"/>
      <c r="B521" s="33" t="s">
        <v>6</v>
      </c>
      <c r="C521" s="38"/>
      <c r="D521" s="46"/>
      <c r="F521" s="47"/>
      <c r="H521" s="47"/>
      <c r="J521" s="48"/>
      <c r="L521" s="42"/>
      <c r="N521" s="42"/>
      <c r="P521" s="84"/>
      <c r="Q521" s="84"/>
      <c r="R521" s="66"/>
      <c r="S521" s="84"/>
      <c r="T521" s="84"/>
      <c r="U521" s="84"/>
      <c r="V521" s="66"/>
      <c r="W521" s="52"/>
    </row>
    <row r="522" spans="1:24" x14ac:dyDescent="0.25">
      <c r="A522" s="35"/>
      <c r="B522" s="33" t="s">
        <v>6</v>
      </c>
      <c r="C522" s="38"/>
      <c r="D522" s="46"/>
      <c r="F522" s="47"/>
      <c r="H522" s="47"/>
      <c r="J522" s="48"/>
      <c r="L522" s="42"/>
      <c r="N522" s="42"/>
      <c r="P522" s="84"/>
      <c r="Q522" s="84"/>
      <c r="R522" s="66"/>
      <c r="S522" s="84"/>
      <c r="T522" s="84"/>
      <c r="U522" s="84"/>
      <c r="V522" s="66"/>
      <c r="W522" s="52"/>
    </row>
    <row r="523" spans="1:24" x14ac:dyDescent="0.25">
      <c r="A523" s="35" t="s">
        <v>13</v>
      </c>
      <c r="C523" s="38"/>
      <c r="D523" s="46"/>
      <c r="F523" s="47"/>
      <c r="H523" s="47"/>
      <c r="J523" s="48"/>
      <c r="L523" s="42"/>
      <c r="N523" s="42"/>
      <c r="P523" s="84"/>
      <c r="Q523" s="84"/>
      <c r="R523" s="66"/>
      <c r="S523" s="84"/>
      <c r="T523" s="84"/>
      <c r="U523" s="84"/>
      <c r="V523" s="66"/>
      <c r="W523" s="52"/>
    </row>
    <row r="524" spans="1:24" x14ac:dyDescent="0.25">
      <c r="A524" s="35"/>
      <c r="B524" s="33" t="s">
        <v>6</v>
      </c>
      <c r="C524" s="38"/>
      <c r="D524" s="46"/>
      <c r="F524" s="47"/>
      <c r="H524" s="47"/>
      <c r="J524" s="48"/>
      <c r="L524" s="42"/>
      <c r="N524" s="42"/>
      <c r="P524" s="84"/>
      <c r="Q524" s="84"/>
      <c r="R524" s="66"/>
      <c r="S524" s="84"/>
      <c r="T524" s="84"/>
      <c r="U524" s="84"/>
      <c r="V524" s="66"/>
      <c r="W524" s="52"/>
    </row>
    <row r="525" spans="1:24" x14ac:dyDescent="0.25">
      <c r="A525" s="38"/>
      <c r="B525" s="38" t="s">
        <v>136</v>
      </c>
      <c r="C525" s="38"/>
      <c r="D525" s="46"/>
      <c r="F525" s="47"/>
      <c r="H525" s="47"/>
      <c r="J525" s="48"/>
      <c r="L525" s="42"/>
      <c r="N525" s="42"/>
      <c r="P525" s="84"/>
      <c r="Q525" s="84"/>
      <c r="R525" s="66"/>
      <c r="S525" s="84"/>
      <c r="T525" s="84"/>
      <c r="U525" s="84"/>
      <c r="V525" s="66"/>
      <c r="W525" s="52"/>
    </row>
    <row r="526" spans="1:24" x14ac:dyDescent="0.25">
      <c r="A526" s="33">
        <v>341</v>
      </c>
      <c r="B526" s="33" t="s">
        <v>42</v>
      </c>
      <c r="C526" s="38"/>
      <c r="D526" s="46">
        <v>50951</v>
      </c>
      <c r="F526" s="49" t="s">
        <v>303</v>
      </c>
      <c r="G526" s="44"/>
      <c r="H526" s="49"/>
      <c r="J526" s="48">
        <v>0</v>
      </c>
      <c r="L526" s="36">
        <v>4651944.47</v>
      </c>
      <c r="N526" s="36">
        <v>1140422.4955350002</v>
      </c>
      <c r="P526" s="63">
        <f t="shared" ref="P526" si="217">+ROUND((100-J526)/100*L526-N526,0)</f>
        <v>3511522</v>
      </c>
      <c r="Q526" s="85"/>
      <c r="R526" s="66">
        <v>21.52</v>
      </c>
      <c r="S526" s="85"/>
      <c r="T526" s="63">
        <f t="shared" ref="T526" si="218">+ROUND(P526/R526,0)</f>
        <v>163175</v>
      </c>
      <c r="U526" s="63"/>
      <c r="V526" s="66">
        <f t="shared" ref="V526" si="219">+ROUND(T526/L526*100,2)</f>
        <v>3.51</v>
      </c>
      <c r="W526" s="52"/>
      <c r="X526" s="38"/>
    </row>
    <row r="527" spans="1:24" x14ac:dyDescent="0.25">
      <c r="A527" s="33">
        <v>343</v>
      </c>
      <c r="B527" s="33" t="s">
        <v>88</v>
      </c>
      <c r="C527" s="38"/>
      <c r="D527" s="46">
        <v>50951</v>
      </c>
      <c r="F527" s="49" t="s">
        <v>303</v>
      </c>
      <c r="G527" s="44"/>
      <c r="H527" s="49"/>
      <c r="J527" s="48">
        <v>0</v>
      </c>
      <c r="L527" s="36">
        <v>119117666.36</v>
      </c>
      <c r="N527" s="36">
        <v>32672680.641079996</v>
      </c>
      <c r="P527" s="63">
        <f t="shared" ref="P527" si="220">+ROUND((100-J527)/100*L527-N527,0)</f>
        <v>86444986</v>
      </c>
      <c r="Q527" s="85"/>
      <c r="R527" s="66">
        <v>21.52</v>
      </c>
      <c r="S527" s="85"/>
      <c r="T527" s="63">
        <f t="shared" ref="T527" si="221">+ROUND(P527/R527,0)</f>
        <v>4016960</v>
      </c>
      <c r="U527" s="63"/>
      <c r="V527" s="66">
        <f t="shared" ref="V527" si="222">+ROUND(T527/L527*100,2)</f>
        <v>3.37</v>
      </c>
      <c r="W527" s="52"/>
      <c r="X527" s="38"/>
    </row>
    <row r="528" spans="1:24" x14ac:dyDescent="0.25">
      <c r="A528" s="33">
        <v>345</v>
      </c>
      <c r="B528" s="33" t="s">
        <v>45</v>
      </c>
      <c r="C528" s="38"/>
      <c r="D528" s="46">
        <v>50951</v>
      </c>
      <c r="F528" s="49" t="s">
        <v>303</v>
      </c>
      <c r="G528" s="44"/>
      <c r="H528" s="49"/>
      <c r="J528" s="48">
        <v>0</v>
      </c>
      <c r="L528" s="32">
        <v>27632355.41</v>
      </c>
      <c r="N528" s="32">
        <v>5776622.9478925001</v>
      </c>
      <c r="P528" s="64">
        <f t="shared" ref="P528" si="223">+ROUND((100-J528)/100*L528-N528,0)</f>
        <v>21855732</v>
      </c>
      <c r="Q528" s="85"/>
      <c r="R528" s="66">
        <v>21.52</v>
      </c>
      <c r="S528" s="85"/>
      <c r="T528" s="64">
        <f t="shared" ref="T528" si="224">+ROUND(P528/R528,0)</f>
        <v>1015601</v>
      </c>
      <c r="U528" s="67"/>
      <c r="V528" s="66">
        <f t="shared" ref="V528" si="225">+ROUND(T528/L528*100,2)</f>
        <v>3.68</v>
      </c>
      <c r="W528" s="52"/>
      <c r="X528" s="38"/>
    </row>
    <row r="529" spans="1:24" x14ac:dyDescent="0.25">
      <c r="B529" s="38" t="s">
        <v>137</v>
      </c>
      <c r="C529" s="38"/>
      <c r="D529" s="46"/>
      <c r="F529" s="49"/>
      <c r="G529" s="44"/>
      <c r="H529" s="49"/>
      <c r="J529" s="48"/>
      <c r="L529" s="39">
        <f>+SUBTOTAL(9,L524:L528)</f>
        <v>151401966.24000001</v>
      </c>
      <c r="M529" s="38"/>
      <c r="N529" s="39">
        <f>+SUBTOTAL(9,N524:N528)</f>
        <v>39589726.084507495</v>
      </c>
      <c r="O529" s="38"/>
      <c r="P529" s="65">
        <f>+SUBTOTAL(9,P524:P528)</f>
        <v>111812240</v>
      </c>
      <c r="Q529" s="65"/>
      <c r="R529" s="126">
        <f>+P529/T529</f>
        <v>21.52000024635586</v>
      </c>
      <c r="S529" s="65"/>
      <c r="T529" s="65">
        <f>+SUBTOTAL(9,T524:T528)</f>
        <v>5195736</v>
      </c>
      <c r="U529" s="65"/>
      <c r="V529" s="126">
        <f>+T529/L529*100</f>
        <v>3.4317493550670286</v>
      </c>
      <c r="W529" s="52"/>
    </row>
    <row r="530" spans="1:24" x14ac:dyDescent="0.25">
      <c r="A530" s="35"/>
      <c r="B530" s="33" t="s">
        <v>6</v>
      </c>
      <c r="C530" s="38"/>
      <c r="D530" s="46"/>
      <c r="F530" s="49"/>
      <c r="G530" s="44"/>
      <c r="H530" s="49"/>
      <c r="J530" s="48"/>
      <c r="L530" s="39"/>
      <c r="M530" s="38"/>
      <c r="N530" s="39"/>
      <c r="O530" s="38"/>
      <c r="P530" s="65"/>
      <c r="Q530" s="65"/>
      <c r="R530" s="66"/>
      <c r="S530" s="65"/>
      <c r="T530" s="65"/>
      <c r="U530" s="65"/>
      <c r="V530" s="66"/>
      <c r="W530" s="52"/>
    </row>
    <row r="531" spans="1:24" x14ac:dyDescent="0.25">
      <c r="A531" s="38"/>
      <c r="B531" s="38" t="s">
        <v>138</v>
      </c>
      <c r="C531" s="38"/>
      <c r="D531" s="46"/>
      <c r="F531" s="49"/>
      <c r="G531" s="44"/>
      <c r="H531" s="49"/>
      <c r="J531" s="48"/>
      <c r="L531" s="42"/>
      <c r="N531" s="42"/>
      <c r="P531" s="84"/>
      <c r="Q531" s="84"/>
      <c r="R531" s="66"/>
      <c r="S531" s="84"/>
      <c r="T531" s="84"/>
      <c r="U531" s="84"/>
      <c r="V531" s="66"/>
      <c r="W531" s="52"/>
    </row>
    <row r="532" spans="1:24" x14ac:dyDescent="0.25">
      <c r="A532" s="33">
        <v>341</v>
      </c>
      <c r="B532" s="33" t="s">
        <v>42</v>
      </c>
      <c r="C532" s="38"/>
      <c r="D532" s="46">
        <v>51317</v>
      </c>
      <c r="F532" s="49" t="s">
        <v>303</v>
      </c>
      <c r="G532" s="44"/>
      <c r="H532" s="49"/>
      <c r="J532" s="48">
        <v>0</v>
      </c>
      <c r="L532" s="36">
        <v>3995821.4</v>
      </c>
      <c r="N532" s="36">
        <v>877822.96292249986</v>
      </c>
      <c r="P532" s="63">
        <f t="shared" ref="P532" si="226">+ROUND((100-J532)/100*L532-N532,0)</f>
        <v>3117998</v>
      </c>
      <c r="Q532" s="85"/>
      <c r="R532" s="66">
        <v>22.52</v>
      </c>
      <c r="S532" s="85"/>
      <c r="T532" s="63">
        <f t="shared" ref="T532" si="227">+ROUND(P532/R532,0)</f>
        <v>138455</v>
      </c>
      <c r="U532" s="63"/>
      <c r="V532" s="66">
        <f t="shared" ref="V532" si="228">+ROUND(T532/L532*100,2)</f>
        <v>3.46</v>
      </c>
      <c r="W532" s="52"/>
      <c r="X532" s="38"/>
    </row>
    <row r="533" spans="1:24" x14ac:dyDescent="0.25">
      <c r="A533" s="33">
        <v>343</v>
      </c>
      <c r="B533" s="33" t="s">
        <v>88</v>
      </c>
      <c r="C533" s="38"/>
      <c r="D533" s="46">
        <v>51317</v>
      </c>
      <c r="F533" s="49" t="s">
        <v>303</v>
      </c>
      <c r="G533" s="44"/>
      <c r="H533" s="49"/>
      <c r="J533" s="48">
        <v>0</v>
      </c>
      <c r="L533" s="36">
        <v>52975941.5</v>
      </c>
      <c r="N533" s="36">
        <v>13541798.970190002</v>
      </c>
      <c r="P533" s="63">
        <f t="shared" ref="P533" si="229">+ROUND((100-J533)/100*L533-N533,0)</f>
        <v>39434143</v>
      </c>
      <c r="Q533" s="85"/>
      <c r="R533" s="66">
        <v>22.52</v>
      </c>
      <c r="S533" s="85"/>
      <c r="T533" s="63">
        <f t="shared" ref="T533" si="230">+ROUND(P533/R533,0)</f>
        <v>1751072</v>
      </c>
      <c r="U533" s="63"/>
      <c r="V533" s="66">
        <f t="shared" ref="V533" si="231">+ROUND(T533/L533*100,2)</f>
        <v>3.31</v>
      </c>
      <c r="W533" s="52"/>
      <c r="X533" s="38"/>
    </row>
    <row r="534" spans="1:24" x14ac:dyDescent="0.25">
      <c r="A534" s="33">
        <v>345</v>
      </c>
      <c r="B534" s="33" t="s">
        <v>45</v>
      </c>
      <c r="C534" s="38"/>
      <c r="D534" s="46">
        <v>51317</v>
      </c>
      <c r="F534" s="49" t="s">
        <v>303</v>
      </c>
      <c r="G534" s="44"/>
      <c r="H534" s="49"/>
      <c r="J534" s="48">
        <v>0</v>
      </c>
      <c r="L534" s="32">
        <v>6295428.5</v>
      </c>
      <c r="N534" s="32">
        <v>1295516.33027</v>
      </c>
      <c r="P534" s="64">
        <f t="shared" ref="P534" si="232">+ROUND((100-J534)/100*L534-N534,0)</f>
        <v>4999912</v>
      </c>
      <c r="Q534" s="85"/>
      <c r="R534" s="66">
        <v>22.52</v>
      </c>
      <c r="S534" s="85"/>
      <c r="T534" s="64">
        <f t="shared" ref="T534" si="233">+ROUND(P534/R534,0)</f>
        <v>222021</v>
      </c>
      <c r="U534" s="67"/>
      <c r="V534" s="66">
        <f t="shared" ref="V534" si="234">+ROUND(T534/L534*100,2)</f>
        <v>3.53</v>
      </c>
      <c r="W534" s="52"/>
      <c r="X534" s="38"/>
    </row>
    <row r="535" spans="1:24" x14ac:dyDescent="0.25">
      <c r="B535" s="38" t="s">
        <v>139</v>
      </c>
      <c r="C535" s="38"/>
      <c r="D535" s="46"/>
      <c r="F535" s="49"/>
      <c r="G535" s="44"/>
      <c r="H535" s="49"/>
      <c r="J535" s="48"/>
      <c r="L535" s="39">
        <f>+SUBTOTAL(9,L530:L534)</f>
        <v>63267191.399999999</v>
      </c>
      <c r="M535" s="38"/>
      <c r="N535" s="39">
        <f>+SUBTOTAL(9,N530:N534)</f>
        <v>15715138.263382502</v>
      </c>
      <c r="O535" s="38"/>
      <c r="P535" s="65">
        <f>+SUBTOTAL(9,P530:P534)</f>
        <v>47552053</v>
      </c>
      <c r="Q535" s="65"/>
      <c r="R535" s="126">
        <f>+P535/T535</f>
        <v>22.519996230253824</v>
      </c>
      <c r="S535" s="65"/>
      <c r="T535" s="65">
        <f>+SUBTOTAL(9,T530:T534)</f>
        <v>2111548</v>
      </c>
      <c r="U535" s="65"/>
      <c r="V535" s="126">
        <f>+T535/L535*100</f>
        <v>3.3375086727810714</v>
      </c>
      <c r="W535" s="52"/>
    </row>
    <row r="536" spans="1:24" x14ac:dyDescent="0.25">
      <c r="A536" s="35"/>
      <c r="B536" s="33" t="s">
        <v>6</v>
      </c>
      <c r="C536" s="38"/>
      <c r="D536" s="46"/>
      <c r="F536" s="49"/>
      <c r="G536" s="44"/>
      <c r="H536" s="49"/>
      <c r="J536" s="48"/>
      <c r="L536" s="39"/>
      <c r="M536" s="38"/>
      <c r="N536" s="39"/>
      <c r="O536" s="38"/>
      <c r="P536" s="65"/>
      <c r="Q536" s="65"/>
      <c r="R536" s="66"/>
      <c r="S536" s="65"/>
      <c r="T536" s="65"/>
      <c r="U536" s="65"/>
      <c r="V536" s="66"/>
      <c r="W536" s="52"/>
    </row>
    <row r="537" spans="1:24" x14ac:dyDescent="0.25">
      <c r="A537" s="38"/>
      <c r="B537" s="38" t="s">
        <v>140</v>
      </c>
      <c r="C537" s="38"/>
      <c r="D537" s="46"/>
      <c r="F537" s="49"/>
      <c r="G537" s="44"/>
      <c r="H537" s="49"/>
      <c r="J537" s="48"/>
      <c r="L537" s="42"/>
      <c r="N537" s="42"/>
      <c r="P537" s="84"/>
      <c r="Q537" s="84"/>
      <c r="R537" s="66"/>
      <c r="S537" s="84"/>
      <c r="T537" s="84"/>
      <c r="U537" s="84"/>
      <c r="V537" s="66"/>
      <c r="W537" s="52"/>
    </row>
    <row r="538" spans="1:24" x14ac:dyDescent="0.25">
      <c r="A538" s="33">
        <v>341</v>
      </c>
      <c r="B538" s="33" t="s">
        <v>42</v>
      </c>
      <c r="C538" s="38"/>
      <c r="D538" s="46">
        <v>53143</v>
      </c>
      <c r="F538" s="49" t="s">
        <v>303</v>
      </c>
      <c r="G538" s="44"/>
      <c r="H538" s="49"/>
      <c r="J538" s="48">
        <v>0</v>
      </c>
      <c r="L538" s="36">
        <v>21390960.23</v>
      </c>
      <c r="N538" s="36">
        <v>3831142.9163124994</v>
      </c>
      <c r="P538" s="63">
        <f t="shared" ref="P538" si="235">+ROUND((100-J538)/100*L538-N538,0)</f>
        <v>17559817</v>
      </c>
      <c r="Q538" s="85"/>
      <c r="R538" s="66">
        <v>27.48</v>
      </c>
      <c r="S538" s="85"/>
      <c r="T538" s="63">
        <f t="shared" ref="T538" si="236">+ROUND(P538/R538,0)</f>
        <v>639004</v>
      </c>
      <c r="U538" s="63"/>
      <c r="V538" s="66">
        <f t="shared" ref="V538" si="237">+ROUND(T538/L538*100,2)</f>
        <v>2.99</v>
      </c>
      <c r="W538" s="52"/>
      <c r="X538" s="38"/>
    </row>
    <row r="539" spans="1:24" x14ac:dyDescent="0.25">
      <c r="A539" s="33">
        <v>343</v>
      </c>
      <c r="B539" s="33" t="s">
        <v>88</v>
      </c>
      <c r="C539" s="38"/>
      <c r="D539" s="46">
        <v>53143</v>
      </c>
      <c r="F539" s="49" t="s">
        <v>303</v>
      </c>
      <c r="G539" s="44"/>
      <c r="H539" s="49"/>
      <c r="J539" s="48">
        <v>0</v>
      </c>
      <c r="L539" s="36">
        <v>407102089.06999999</v>
      </c>
      <c r="N539" s="36">
        <v>85750894.695528761</v>
      </c>
      <c r="P539" s="63">
        <f t="shared" ref="P539" si="238">+ROUND((100-J539)/100*L539-N539,0)</f>
        <v>321351194</v>
      </c>
      <c r="Q539" s="85"/>
      <c r="R539" s="66">
        <v>27.47</v>
      </c>
      <c r="S539" s="85"/>
      <c r="T539" s="63">
        <f t="shared" ref="T539" si="239">+ROUND(P539/R539,0)</f>
        <v>11698260</v>
      </c>
      <c r="U539" s="63"/>
      <c r="V539" s="66">
        <f t="shared" ref="V539" si="240">+ROUND(T539/L539*100,2)</f>
        <v>2.87</v>
      </c>
      <c r="W539" s="52"/>
      <c r="X539" s="38"/>
    </row>
    <row r="540" spans="1:24" x14ac:dyDescent="0.25">
      <c r="A540" s="33">
        <v>345</v>
      </c>
      <c r="B540" s="33" t="s">
        <v>45</v>
      </c>
      <c r="C540" s="38"/>
      <c r="D540" s="46">
        <v>53143</v>
      </c>
      <c r="F540" s="49" t="s">
        <v>303</v>
      </c>
      <c r="G540" s="44"/>
      <c r="H540" s="49"/>
      <c r="J540" s="48"/>
      <c r="L540" s="36">
        <v>4253317.4400000004</v>
      </c>
      <c r="N540" s="36">
        <v>765959.53364375001</v>
      </c>
      <c r="P540" s="67">
        <f t="shared" ref="P540:P541" si="241">+ROUND((100-J540)/100*L540-N540,0)</f>
        <v>3487358</v>
      </c>
      <c r="Q540" s="85"/>
      <c r="R540" s="66">
        <v>27.47</v>
      </c>
      <c r="S540" s="85"/>
      <c r="T540" s="67">
        <f t="shared" ref="T540:T541" si="242">+ROUND(P540/R540,0)</f>
        <v>126952</v>
      </c>
      <c r="U540" s="63"/>
      <c r="V540" s="66">
        <f t="shared" ref="V540:V541" si="243">+ROUND(T540/L540*100,2)</f>
        <v>2.98</v>
      </c>
      <c r="W540" s="52"/>
      <c r="X540" s="38"/>
    </row>
    <row r="541" spans="1:24" x14ac:dyDescent="0.25">
      <c r="A541" s="33">
        <v>346</v>
      </c>
      <c r="B541" s="33" t="s">
        <v>291</v>
      </c>
      <c r="C541" s="38"/>
      <c r="D541" s="46">
        <v>53143</v>
      </c>
      <c r="F541" s="49" t="s">
        <v>303</v>
      </c>
      <c r="G541" s="44"/>
      <c r="H541" s="49"/>
      <c r="J541" s="48">
        <v>0</v>
      </c>
      <c r="L541" s="32">
        <v>1339.75</v>
      </c>
      <c r="N541" s="32">
        <v>298.56988250000001</v>
      </c>
      <c r="P541" s="64">
        <f t="shared" si="241"/>
        <v>1041</v>
      </c>
      <c r="Q541" s="115"/>
      <c r="R541" s="66">
        <v>27.48</v>
      </c>
      <c r="S541" s="115"/>
      <c r="T541" s="64">
        <f t="shared" si="242"/>
        <v>38</v>
      </c>
      <c r="U541" s="67"/>
      <c r="V541" s="66">
        <f t="shared" si="243"/>
        <v>2.84</v>
      </c>
      <c r="W541" s="52"/>
    </row>
    <row r="542" spans="1:24" x14ac:dyDescent="0.25">
      <c r="B542" s="38" t="s">
        <v>141</v>
      </c>
      <c r="C542" s="38"/>
      <c r="D542" s="46"/>
      <c r="F542" s="49"/>
      <c r="G542" s="44"/>
      <c r="H542" s="49"/>
      <c r="J542" s="48"/>
      <c r="L542" s="39">
        <f>+SUBTOTAL(9,L536:L541)</f>
        <v>432747706.49000001</v>
      </c>
      <c r="M542" s="38"/>
      <c r="N542" s="39">
        <f>+SUBTOTAL(9,N536:N541)</f>
        <v>90348295.715367511</v>
      </c>
      <c r="O542" s="38"/>
      <c r="P542" s="65">
        <f>+SUBTOTAL(9,P536:P541)</f>
        <v>342399410</v>
      </c>
      <c r="Q542" s="65"/>
      <c r="R542" s="126">
        <f>+P542/T542</f>
        <v>27.470509667084769</v>
      </c>
      <c r="S542" s="65"/>
      <c r="T542" s="65">
        <f>+SUBTOTAL(9,T536:T541)</f>
        <v>12464254</v>
      </c>
      <c r="U542" s="65"/>
      <c r="V542" s="126">
        <f>+T542/L542*100</f>
        <v>2.8802588235757698</v>
      </c>
      <c r="W542" s="52"/>
    </row>
    <row r="543" spans="1:24" x14ac:dyDescent="0.25">
      <c r="B543" s="38" t="s">
        <v>6</v>
      </c>
      <c r="C543" s="38"/>
      <c r="D543" s="46"/>
      <c r="F543" s="49"/>
      <c r="G543" s="44"/>
      <c r="H543" s="49"/>
      <c r="J543" s="48"/>
      <c r="L543" s="39"/>
      <c r="M543" s="38"/>
      <c r="N543" s="65"/>
      <c r="O543" s="38"/>
      <c r="P543" s="65"/>
      <c r="Q543" s="65"/>
      <c r="R543" s="126"/>
      <c r="S543" s="65"/>
      <c r="T543" s="65"/>
      <c r="U543" s="65"/>
      <c r="V543" s="126"/>
      <c r="W543" s="52"/>
    </row>
    <row r="544" spans="1:24" x14ac:dyDescent="0.25">
      <c r="A544" s="38"/>
      <c r="B544" s="38" t="s">
        <v>320</v>
      </c>
      <c r="C544" s="38"/>
      <c r="D544" s="46"/>
      <c r="F544" s="49"/>
      <c r="G544" s="44"/>
      <c r="H544" s="49"/>
      <c r="J544" s="48"/>
      <c r="L544" s="42"/>
      <c r="N544" s="84"/>
      <c r="P544" s="84"/>
      <c r="Q544" s="84"/>
      <c r="R544" s="66"/>
      <c r="S544" s="84"/>
      <c r="T544" s="84"/>
      <c r="U544" s="84"/>
      <c r="V544" s="66"/>
      <c r="W544" s="52"/>
    </row>
    <row r="545" spans="1:24" x14ac:dyDescent="0.25">
      <c r="A545" s="33">
        <v>341</v>
      </c>
      <c r="B545" s="33" t="s">
        <v>42</v>
      </c>
      <c r="C545" s="38"/>
      <c r="D545" s="46">
        <v>53508</v>
      </c>
      <c r="F545" s="49" t="s">
        <v>303</v>
      </c>
      <c r="G545" s="44"/>
      <c r="H545" s="49"/>
      <c r="J545" s="48">
        <v>0</v>
      </c>
      <c r="L545" s="36">
        <v>4078183.73</v>
      </c>
      <c r="N545" s="63">
        <v>151546.75376098501</v>
      </c>
      <c r="P545" s="63">
        <f t="shared" ref="P545:P547" si="244">+ROUND((100-J545)/100*L545-N545,0)</f>
        <v>3926637</v>
      </c>
      <c r="Q545" s="85"/>
      <c r="R545" s="66">
        <v>28.53</v>
      </c>
      <c r="S545" s="85"/>
      <c r="T545" s="63">
        <f t="shared" ref="T545:T547" si="245">+ROUND(P545/R545,0)</f>
        <v>137632</v>
      </c>
      <c r="U545" s="63"/>
      <c r="V545" s="66">
        <f t="shared" ref="V545:V547" si="246">+ROUND(T545/L545*100,2)</f>
        <v>3.37</v>
      </c>
      <c r="W545" s="52"/>
      <c r="X545" s="38"/>
    </row>
    <row r="546" spans="1:24" x14ac:dyDescent="0.25">
      <c r="A546" s="33">
        <v>343</v>
      </c>
      <c r="B546" s="33" t="s">
        <v>88</v>
      </c>
      <c r="C546" s="38"/>
      <c r="D546" s="46">
        <v>53508</v>
      </c>
      <c r="F546" s="49" t="s">
        <v>303</v>
      </c>
      <c r="G546" s="44"/>
      <c r="H546" s="49"/>
      <c r="J546" s="48">
        <v>0</v>
      </c>
      <c r="L546" s="36">
        <v>104431380.3</v>
      </c>
      <c r="N546" s="63">
        <v>3880707.1292111403</v>
      </c>
      <c r="P546" s="63">
        <f t="shared" si="244"/>
        <v>100550673</v>
      </c>
      <c r="Q546" s="85"/>
      <c r="R546" s="66">
        <v>28.53</v>
      </c>
      <c r="S546" s="85"/>
      <c r="T546" s="63">
        <f t="shared" si="245"/>
        <v>3524384</v>
      </c>
      <c r="U546" s="63"/>
      <c r="V546" s="66">
        <f t="shared" si="246"/>
        <v>3.37</v>
      </c>
      <c r="W546" s="52"/>
      <c r="X546" s="38"/>
    </row>
    <row r="547" spans="1:24" x14ac:dyDescent="0.25">
      <c r="A547" s="33">
        <v>345</v>
      </c>
      <c r="B547" s="33" t="s">
        <v>45</v>
      </c>
      <c r="C547" s="38"/>
      <c r="D547" s="46">
        <v>53508</v>
      </c>
      <c r="F547" s="49" t="s">
        <v>303</v>
      </c>
      <c r="G547" s="44"/>
      <c r="H547" s="49"/>
      <c r="J547" s="48">
        <v>0</v>
      </c>
      <c r="L547" s="32">
        <v>24224241.09</v>
      </c>
      <c r="N547" s="64">
        <v>900181.39018787292</v>
      </c>
      <c r="P547" s="64">
        <f t="shared" si="244"/>
        <v>23324060</v>
      </c>
      <c r="Q547" s="85"/>
      <c r="R547" s="66">
        <v>28.53</v>
      </c>
      <c r="S547" s="85"/>
      <c r="T547" s="64">
        <f t="shared" si="245"/>
        <v>817528</v>
      </c>
      <c r="U547" s="67"/>
      <c r="V547" s="66">
        <f t="shared" si="246"/>
        <v>3.37</v>
      </c>
      <c r="W547" s="52"/>
      <c r="X547" s="38"/>
    </row>
    <row r="548" spans="1:24" x14ac:dyDescent="0.25">
      <c r="B548" s="38" t="s">
        <v>321</v>
      </c>
      <c r="C548" s="38"/>
      <c r="D548" s="46"/>
      <c r="F548" s="49"/>
      <c r="G548" s="44"/>
      <c r="H548" s="49"/>
      <c r="J548" s="48"/>
      <c r="L548" s="39">
        <f>+SUBTOTAL(9,L543:L547)</f>
        <v>132733805.12</v>
      </c>
      <c r="M548" s="38"/>
      <c r="N548" s="65">
        <f>+SUBTOTAL(9,N543:N547)</f>
        <v>4932435.2731599985</v>
      </c>
      <c r="O548" s="38"/>
      <c r="P548" s="65">
        <f>+SUBTOTAL(9,P543:P547)</f>
        <v>127801370</v>
      </c>
      <c r="Q548" s="65"/>
      <c r="R548" s="126">
        <f>+P548/T548</f>
        <v>28.529995463823997</v>
      </c>
      <c r="S548" s="65"/>
      <c r="T548" s="65">
        <f>+SUBTOTAL(9,T543:T547)</f>
        <v>4479544</v>
      </c>
      <c r="U548" s="65"/>
      <c r="V548" s="126">
        <f>+T548/L548*100</f>
        <v>3.3748328061191346</v>
      </c>
      <c r="W548" s="52"/>
    </row>
    <row r="549" spans="1:24" x14ac:dyDescent="0.25">
      <c r="A549" s="35"/>
      <c r="B549" s="33" t="s">
        <v>6</v>
      </c>
      <c r="C549" s="38"/>
      <c r="D549" s="46"/>
      <c r="F549" s="49"/>
      <c r="G549" s="44"/>
      <c r="H549" s="49"/>
      <c r="J549" s="48"/>
      <c r="L549" s="39"/>
      <c r="M549" s="38"/>
      <c r="N549" s="65"/>
      <c r="O549" s="38"/>
      <c r="P549" s="65"/>
      <c r="Q549" s="65"/>
      <c r="R549" s="66"/>
      <c r="S549" s="65"/>
      <c r="T549" s="65"/>
      <c r="U549" s="65"/>
      <c r="V549" s="66"/>
      <c r="W549" s="52"/>
    </row>
    <row r="550" spans="1:24" x14ac:dyDescent="0.25">
      <c r="A550" s="38"/>
      <c r="B550" s="38" t="s">
        <v>142</v>
      </c>
      <c r="C550" s="38"/>
      <c r="D550" s="46"/>
      <c r="F550" s="49"/>
      <c r="G550" s="44"/>
      <c r="H550" s="49"/>
      <c r="J550" s="48"/>
      <c r="L550" s="42"/>
      <c r="N550" s="84"/>
      <c r="P550" s="84"/>
      <c r="Q550" s="84"/>
      <c r="R550" s="66"/>
      <c r="S550" s="84"/>
      <c r="T550" s="84"/>
      <c r="U550" s="84"/>
      <c r="V550" s="66"/>
      <c r="W550" s="52"/>
    </row>
    <row r="551" spans="1:24" x14ac:dyDescent="0.25">
      <c r="A551" s="33">
        <v>341</v>
      </c>
      <c r="B551" s="33" t="s">
        <v>42</v>
      </c>
      <c r="C551" s="38"/>
      <c r="D551" s="46">
        <v>53508</v>
      </c>
      <c r="F551" s="49" t="s">
        <v>303</v>
      </c>
      <c r="G551" s="44"/>
      <c r="H551" s="49"/>
      <c r="J551" s="48">
        <v>0</v>
      </c>
      <c r="L551" s="36">
        <v>4118678.93</v>
      </c>
      <c r="N551" s="63">
        <v>142042.10528323136</v>
      </c>
      <c r="P551" s="63">
        <f t="shared" ref="P551:P553" si="247">+ROUND((100-J551)/100*L551-N551,0)</f>
        <v>3976637</v>
      </c>
      <c r="Q551" s="85"/>
      <c r="R551" s="66">
        <v>28.53</v>
      </c>
      <c r="S551" s="85"/>
      <c r="T551" s="63">
        <f t="shared" ref="T551:T553" si="248">+ROUND(P551/R551,0)</f>
        <v>139384</v>
      </c>
      <c r="U551" s="63"/>
      <c r="V551" s="66">
        <f t="shared" ref="V551:V553" si="249">+ROUND(T551/L551*100,2)</f>
        <v>3.38</v>
      </c>
      <c r="W551" s="52"/>
      <c r="X551" s="38"/>
    </row>
    <row r="552" spans="1:24" x14ac:dyDescent="0.25">
      <c r="A552" s="33">
        <v>343</v>
      </c>
      <c r="B552" s="33" t="s">
        <v>88</v>
      </c>
      <c r="C552" s="38"/>
      <c r="D552" s="46">
        <v>53508</v>
      </c>
      <c r="F552" s="49" t="s">
        <v>303</v>
      </c>
      <c r="G552" s="44"/>
      <c r="H552" s="49"/>
      <c r="J552" s="48">
        <v>0</v>
      </c>
      <c r="L552" s="36">
        <v>105468354.02</v>
      </c>
      <c r="N552" s="63">
        <v>3637318.4946848857</v>
      </c>
      <c r="P552" s="63">
        <f t="shared" si="247"/>
        <v>101831036</v>
      </c>
      <c r="Q552" s="85"/>
      <c r="R552" s="66">
        <v>28.53</v>
      </c>
      <c r="S552" s="85"/>
      <c r="T552" s="63">
        <f t="shared" si="248"/>
        <v>3569262</v>
      </c>
      <c r="U552" s="63"/>
      <c r="V552" s="66">
        <f t="shared" si="249"/>
        <v>3.38</v>
      </c>
      <c r="W552" s="52"/>
      <c r="X552" s="38"/>
    </row>
    <row r="553" spans="1:24" x14ac:dyDescent="0.25">
      <c r="A553" s="33">
        <v>345</v>
      </c>
      <c r="B553" s="33" t="s">
        <v>45</v>
      </c>
      <c r="C553" s="38"/>
      <c r="D553" s="46">
        <v>53508</v>
      </c>
      <c r="F553" s="49" t="s">
        <v>303</v>
      </c>
      <c r="G553" s="44"/>
      <c r="H553" s="49"/>
      <c r="J553" s="48">
        <v>0</v>
      </c>
      <c r="L553" s="32">
        <v>24464780.879999999</v>
      </c>
      <c r="N553" s="64">
        <v>843724.17480188119</v>
      </c>
      <c r="P553" s="64">
        <f t="shared" si="247"/>
        <v>23621057</v>
      </c>
      <c r="Q553" s="85"/>
      <c r="R553" s="66">
        <v>28.53</v>
      </c>
      <c r="S553" s="85"/>
      <c r="T553" s="64">
        <f t="shared" si="248"/>
        <v>827938</v>
      </c>
      <c r="U553" s="67"/>
      <c r="V553" s="66">
        <f t="shared" si="249"/>
        <v>3.38</v>
      </c>
      <c r="W553" s="52"/>
      <c r="X553" s="38"/>
    </row>
    <row r="554" spans="1:24" x14ac:dyDescent="0.25">
      <c r="B554" s="38" t="s">
        <v>143</v>
      </c>
      <c r="C554" s="38"/>
      <c r="D554" s="46"/>
      <c r="F554" s="49"/>
      <c r="G554" s="44"/>
      <c r="H554" s="49"/>
      <c r="J554" s="48"/>
      <c r="L554" s="39">
        <f>+SUBTOTAL(9,L549:L553)</f>
        <v>134051813.83</v>
      </c>
      <c r="M554" s="38"/>
      <c r="N554" s="65">
        <f>+SUBTOTAL(9,N549:N553)</f>
        <v>4623084.7747699982</v>
      </c>
      <c r="O554" s="38"/>
      <c r="P554" s="65">
        <f>+SUBTOTAL(9,P549:P553)</f>
        <v>129428730</v>
      </c>
      <c r="Q554" s="65"/>
      <c r="R554" s="126">
        <f>+P554/T554</f>
        <v>28.529997460644395</v>
      </c>
      <c r="S554" s="65"/>
      <c r="T554" s="65">
        <f>+SUBTOTAL(9,T549:T553)</f>
        <v>4536584</v>
      </c>
      <c r="U554" s="65"/>
      <c r="V554" s="126">
        <f>+T554/L554*100</f>
        <v>3.3842018771585916</v>
      </c>
      <c r="W554" s="52"/>
    </row>
    <row r="555" spans="1:24" x14ac:dyDescent="0.25">
      <c r="A555" s="35"/>
      <c r="B555" s="33" t="s">
        <v>6</v>
      </c>
      <c r="C555" s="38"/>
      <c r="D555" s="46"/>
      <c r="F555" s="49"/>
      <c r="G555" s="44"/>
      <c r="H555" s="49"/>
      <c r="J555" s="48"/>
      <c r="L555" s="39"/>
      <c r="M555" s="38"/>
      <c r="N555" s="65"/>
      <c r="O555" s="38"/>
      <c r="P555" s="65"/>
      <c r="Q555" s="65"/>
      <c r="R555" s="66"/>
      <c r="S555" s="65"/>
      <c r="T555" s="65"/>
      <c r="U555" s="65"/>
      <c r="V555" s="66"/>
      <c r="W555" s="52"/>
    </row>
    <row r="556" spans="1:24" x14ac:dyDescent="0.25">
      <c r="A556" s="38"/>
      <c r="B556" s="38" t="s">
        <v>322</v>
      </c>
      <c r="C556" s="38"/>
      <c r="D556" s="46"/>
      <c r="F556" s="49"/>
      <c r="G556" s="44"/>
      <c r="H556" s="49"/>
      <c r="J556" s="48"/>
      <c r="L556" s="42"/>
      <c r="N556" s="84"/>
      <c r="P556" s="84"/>
      <c r="Q556" s="84"/>
      <c r="R556" s="66"/>
      <c r="S556" s="84"/>
      <c r="T556" s="84"/>
      <c r="U556" s="84"/>
      <c r="V556" s="66"/>
      <c r="W556" s="52"/>
    </row>
    <row r="557" spans="1:24" x14ac:dyDescent="0.25">
      <c r="A557" s="33">
        <v>341</v>
      </c>
      <c r="B557" s="33" t="s">
        <v>42</v>
      </c>
      <c r="C557" s="38"/>
      <c r="D557" s="46">
        <v>53508</v>
      </c>
      <c r="F557" s="49" t="s">
        <v>303</v>
      </c>
      <c r="G557" s="44"/>
      <c r="H557" s="49"/>
      <c r="J557" s="48">
        <v>0</v>
      </c>
      <c r="L557" s="36">
        <v>4207181.04</v>
      </c>
      <c r="N557" s="63">
        <v>156213.68168965142</v>
      </c>
      <c r="P557" s="63">
        <f t="shared" ref="P557:P559" si="250">+ROUND((100-J557)/100*L557-N557,0)</f>
        <v>4050967</v>
      </c>
      <c r="Q557" s="85"/>
      <c r="R557" s="66">
        <v>28.53</v>
      </c>
      <c r="S557" s="85"/>
      <c r="T557" s="63">
        <f t="shared" ref="T557:T559" si="251">+ROUND(P557/R557,0)</f>
        <v>141990</v>
      </c>
      <c r="U557" s="63"/>
      <c r="V557" s="66">
        <f t="shared" ref="V557:V559" si="252">+ROUND(T557/L557*100,2)</f>
        <v>3.37</v>
      </c>
      <c r="W557" s="52"/>
      <c r="X557" s="38"/>
    </row>
    <row r="558" spans="1:24" x14ac:dyDescent="0.25">
      <c r="A558" s="33">
        <v>343</v>
      </c>
      <c r="B558" s="33" t="s">
        <v>88</v>
      </c>
      <c r="C558" s="38"/>
      <c r="D558" s="46">
        <v>53508</v>
      </c>
      <c r="F558" s="49" t="s">
        <v>303</v>
      </c>
      <c r="G558" s="44"/>
      <c r="H558" s="49"/>
      <c r="J558" s="48">
        <v>0</v>
      </c>
      <c r="L558" s="36">
        <v>107734656.63</v>
      </c>
      <c r="N558" s="63">
        <v>4000214.6800278206</v>
      </c>
      <c r="P558" s="63">
        <f t="shared" si="250"/>
        <v>103734442</v>
      </c>
      <c r="Q558" s="85"/>
      <c r="R558" s="66">
        <v>28.53</v>
      </c>
      <c r="S558" s="85"/>
      <c r="T558" s="63">
        <f t="shared" si="251"/>
        <v>3635978</v>
      </c>
      <c r="U558" s="63"/>
      <c r="V558" s="66">
        <f t="shared" si="252"/>
        <v>3.37</v>
      </c>
      <c r="W558" s="52"/>
      <c r="X558" s="38"/>
    </row>
    <row r="559" spans="1:24" x14ac:dyDescent="0.25">
      <c r="A559" s="33">
        <v>345</v>
      </c>
      <c r="B559" s="33" t="s">
        <v>45</v>
      </c>
      <c r="C559" s="38"/>
      <c r="D559" s="46">
        <v>53508</v>
      </c>
      <c r="F559" s="49" t="s">
        <v>303</v>
      </c>
      <c r="G559" s="44"/>
      <c r="H559" s="49"/>
      <c r="J559" s="48">
        <v>0</v>
      </c>
      <c r="L559" s="32">
        <v>24990479.77</v>
      </c>
      <c r="N559" s="64">
        <v>927902.74888252805</v>
      </c>
      <c r="P559" s="64">
        <f t="shared" si="250"/>
        <v>24062577</v>
      </c>
      <c r="Q559" s="85"/>
      <c r="R559" s="66">
        <v>28.53</v>
      </c>
      <c r="S559" s="85"/>
      <c r="T559" s="64">
        <f t="shared" si="251"/>
        <v>843413</v>
      </c>
      <c r="U559" s="67"/>
      <c r="V559" s="66">
        <f t="shared" si="252"/>
        <v>3.37</v>
      </c>
      <c r="W559" s="52"/>
      <c r="X559" s="38"/>
    </row>
    <row r="560" spans="1:24" x14ac:dyDescent="0.25">
      <c r="B560" s="38" t="s">
        <v>323</v>
      </c>
      <c r="C560" s="38"/>
      <c r="D560" s="46"/>
      <c r="F560" s="47"/>
      <c r="H560" s="47"/>
      <c r="J560" s="48"/>
      <c r="L560" s="23">
        <f>+SUBTOTAL(9,L555:L559)</f>
        <v>136932317.44</v>
      </c>
      <c r="M560" s="38"/>
      <c r="N560" s="83">
        <f>+SUBTOTAL(9,N555:N559)</f>
        <v>5084331.1106000002</v>
      </c>
      <c r="O560" s="38"/>
      <c r="P560" s="83">
        <f>+SUBTOTAL(9,P555:P559)</f>
        <v>131847986</v>
      </c>
      <c r="Q560" s="65"/>
      <c r="R560" s="126">
        <f>+P560/T560</f>
        <v>28.529996985749499</v>
      </c>
      <c r="S560" s="65"/>
      <c r="T560" s="83">
        <f>+SUBTOTAL(9,T555:T559)</f>
        <v>4621381</v>
      </c>
      <c r="U560" s="65"/>
      <c r="V560" s="126">
        <f>+T560/L560*100</f>
        <v>3.3749381346919529</v>
      </c>
      <c r="W560" s="52"/>
    </row>
    <row r="561" spans="1:25" x14ac:dyDescent="0.25">
      <c r="B561" s="38" t="s">
        <v>6</v>
      </c>
      <c r="C561" s="38"/>
      <c r="D561" s="46"/>
      <c r="F561" s="47"/>
      <c r="H561" s="47"/>
      <c r="J561" s="48"/>
      <c r="L561" s="39"/>
      <c r="M561" s="38"/>
      <c r="N561" s="39"/>
      <c r="O561" s="38"/>
      <c r="P561" s="65"/>
      <c r="Q561" s="65"/>
      <c r="R561" s="126"/>
      <c r="S561" s="65"/>
      <c r="T561" s="65"/>
      <c r="U561" s="65"/>
      <c r="V561" s="126"/>
      <c r="W561" s="52"/>
    </row>
    <row r="562" spans="1:25" x14ac:dyDescent="0.25">
      <c r="A562" s="35" t="s">
        <v>16</v>
      </c>
      <c r="C562" s="38"/>
      <c r="D562" s="46"/>
      <c r="F562" s="47"/>
      <c r="H562" s="47"/>
      <c r="J562" s="48"/>
      <c r="L562" s="14">
        <f>+SUBTOTAL(9,L526:L561)</f>
        <v>1051134800.52</v>
      </c>
      <c r="N562" s="14">
        <f>+SUBTOTAL(9,N526:N561)</f>
        <v>160293011.22178748</v>
      </c>
      <c r="P562" s="179">
        <f>+SUBTOTAL(9,P526:P561)</f>
        <v>890841789</v>
      </c>
      <c r="Q562" s="84"/>
      <c r="R562" s="116">
        <f>+P562/T562</f>
        <v>26.664687232772607</v>
      </c>
      <c r="S562" s="84"/>
      <c r="T562" s="179">
        <f>+SUBTOTAL(9,T526:T561)</f>
        <v>33409047</v>
      </c>
      <c r="U562" s="84"/>
      <c r="V562" s="116">
        <f>+T562/L562*100</f>
        <v>3.1783789275621386</v>
      </c>
      <c r="W562" s="52"/>
      <c r="Y562" s="29"/>
    </row>
    <row r="563" spans="1:25" x14ac:dyDescent="0.25">
      <c r="A563" s="35"/>
      <c r="B563" s="33" t="s">
        <v>6</v>
      </c>
      <c r="C563" s="38"/>
      <c r="D563" s="46"/>
      <c r="F563" s="47"/>
      <c r="H563" s="47"/>
      <c r="J563" s="48"/>
      <c r="L563" s="42"/>
      <c r="N563" s="42"/>
      <c r="P563" s="84"/>
      <c r="Q563" s="84"/>
      <c r="R563" s="66"/>
      <c r="S563" s="84"/>
      <c r="T563" s="84"/>
      <c r="U563" s="84"/>
      <c r="V563" s="66"/>
      <c r="W563" s="52"/>
      <c r="Y563" s="37"/>
    </row>
    <row r="564" spans="1:25" ht="13.8" thickBot="1" x14ac:dyDescent="0.3">
      <c r="A564" s="35" t="s">
        <v>14</v>
      </c>
      <c r="C564" s="38"/>
      <c r="D564" s="46"/>
      <c r="F564" s="47"/>
      <c r="H564" s="47"/>
      <c r="J564" s="48"/>
      <c r="L564" s="15">
        <f>+SUBTOTAL(9,L15:L563)</f>
        <v>23528808008.330017</v>
      </c>
      <c r="N564" s="15">
        <f>+SUBTOTAL(9,N15:N563)</f>
        <v>5984853374.8645096</v>
      </c>
      <c r="P564" s="90">
        <f>+SUBTOTAL(9,P15:P563)</f>
        <v>17028858906</v>
      </c>
      <c r="Q564" s="84"/>
      <c r="R564" s="116">
        <f>+P564/T564</f>
        <v>17.553872753547612</v>
      </c>
      <c r="S564" s="84"/>
      <c r="T564" s="90">
        <f>+SUBTOTAL(9,T15:T563)</f>
        <v>970091281</v>
      </c>
      <c r="U564" s="84"/>
      <c r="V564" s="116">
        <f>+T564/L564*100</f>
        <v>4.1229937388096918</v>
      </c>
      <c r="W564" s="52"/>
      <c r="Y564" s="29"/>
    </row>
    <row r="565" spans="1:25" ht="13.8" thickTop="1" x14ac:dyDescent="0.25">
      <c r="B565" s="33" t="s">
        <v>6</v>
      </c>
      <c r="C565" s="38"/>
      <c r="D565" s="46"/>
      <c r="F565" s="47"/>
      <c r="H565" s="47"/>
      <c r="J565" s="48"/>
      <c r="R565" s="66"/>
      <c r="V565" s="66"/>
      <c r="W565" s="52"/>
      <c r="Y565" s="37"/>
    </row>
    <row r="566" spans="1:25" x14ac:dyDescent="0.25">
      <c r="B566" s="33" t="s">
        <v>6</v>
      </c>
      <c r="C566" s="38"/>
      <c r="D566" s="46"/>
      <c r="F566" s="47"/>
      <c r="H566" s="47"/>
      <c r="J566" s="48"/>
      <c r="Q566" s="85"/>
      <c r="R566" s="66"/>
      <c r="S566" s="85"/>
      <c r="V566" s="66"/>
      <c r="W566" s="52"/>
      <c r="Y566" s="37"/>
    </row>
    <row r="567" spans="1:25" x14ac:dyDescent="0.25">
      <c r="A567" s="35" t="s">
        <v>11</v>
      </c>
      <c r="C567" s="38"/>
      <c r="D567" s="46"/>
      <c r="F567" s="47"/>
      <c r="H567" s="47"/>
      <c r="J567" s="48"/>
      <c r="L567" s="7"/>
      <c r="M567" s="7"/>
      <c r="N567" s="7"/>
      <c r="O567" s="7"/>
      <c r="P567" s="173"/>
      <c r="Q567" s="173"/>
      <c r="R567" s="66"/>
      <c r="S567" s="173"/>
      <c r="T567" s="173"/>
      <c r="U567" s="173"/>
      <c r="V567" s="66"/>
      <c r="W567" s="52"/>
      <c r="Y567" s="37"/>
    </row>
    <row r="568" spans="1:25" x14ac:dyDescent="0.25">
      <c r="B568" s="33" t="s">
        <v>6</v>
      </c>
      <c r="C568" s="38"/>
      <c r="D568" s="46"/>
      <c r="F568" s="47"/>
      <c r="H568" s="47"/>
      <c r="J568" s="48"/>
      <c r="L568" s="7"/>
      <c r="M568" s="7"/>
      <c r="N568" s="7"/>
      <c r="O568" s="7"/>
      <c r="P568" s="173"/>
      <c r="Q568" s="173"/>
      <c r="R568" s="66"/>
      <c r="S568" s="173"/>
      <c r="T568" s="173"/>
      <c r="U568" s="173"/>
      <c r="V568" s="66"/>
      <c r="W568" s="52"/>
    </row>
    <row r="569" spans="1:25" x14ac:dyDescent="0.25">
      <c r="A569" s="35"/>
      <c r="B569" s="35" t="s">
        <v>144</v>
      </c>
      <c r="C569" s="38"/>
      <c r="D569" s="46"/>
      <c r="F569" s="47"/>
      <c r="H569" s="47"/>
      <c r="J569" s="48"/>
      <c r="R569" s="66"/>
      <c r="V569" s="66"/>
      <c r="W569" s="52"/>
    </row>
    <row r="570" spans="1:25" x14ac:dyDescent="0.25">
      <c r="A570" s="33">
        <v>350.2</v>
      </c>
      <c r="B570" s="33" t="s">
        <v>145</v>
      </c>
      <c r="C570" s="38"/>
      <c r="D570" s="46" t="s">
        <v>15</v>
      </c>
      <c r="F570" s="47">
        <v>75</v>
      </c>
      <c r="G570" s="33" t="s">
        <v>4</v>
      </c>
      <c r="H570" s="47" t="s">
        <v>22</v>
      </c>
      <c r="J570" s="48">
        <v>0</v>
      </c>
      <c r="L570" s="36">
        <v>256062200.68000001</v>
      </c>
      <c r="N570" s="36">
        <v>83384302.848000005</v>
      </c>
      <c r="P570" s="63">
        <f t="shared" ref="P570" si="253">+ROUND((100-J570)/100*L570-N570,0)</f>
        <v>172677898</v>
      </c>
      <c r="Q570" s="85"/>
      <c r="R570" s="66">
        <v>53.58</v>
      </c>
      <c r="S570" s="85"/>
      <c r="T570" s="63">
        <f t="shared" ref="T570" si="254">+ROUND(P570/R570,0)</f>
        <v>3222805</v>
      </c>
      <c r="U570" s="63"/>
      <c r="V570" s="66">
        <f t="shared" ref="V570:V579" si="255">+ROUND(T570/L570*100,2)</f>
        <v>1.26</v>
      </c>
      <c r="W570" s="52"/>
    </row>
    <row r="571" spans="1:25" x14ac:dyDescent="0.25">
      <c r="A571" s="33">
        <v>352</v>
      </c>
      <c r="B571" s="33" t="s">
        <v>42</v>
      </c>
      <c r="C571" s="38"/>
      <c r="D571" s="46" t="s">
        <v>15</v>
      </c>
      <c r="F571" s="47">
        <v>65</v>
      </c>
      <c r="G571" s="33" t="s">
        <v>4</v>
      </c>
      <c r="H571" s="47" t="s">
        <v>23</v>
      </c>
      <c r="J571" s="48">
        <v>-15</v>
      </c>
      <c r="L571" s="36">
        <v>164509018.69</v>
      </c>
      <c r="N571" s="36">
        <v>42940285.587999992</v>
      </c>
      <c r="P571" s="63">
        <f t="shared" ref="P571:P579" si="256">+ROUND((100-J571)/100*L571-N571,0)</f>
        <v>146245086</v>
      </c>
      <c r="Q571" s="85"/>
      <c r="R571" s="66">
        <v>52.3</v>
      </c>
      <c r="S571" s="85"/>
      <c r="T571" s="63">
        <f t="shared" ref="T571:T579" si="257">+ROUND(P571/R571,0)</f>
        <v>2796273</v>
      </c>
      <c r="U571" s="63"/>
      <c r="V571" s="66">
        <f t="shared" si="255"/>
        <v>1.7</v>
      </c>
      <c r="W571" s="52"/>
    </row>
    <row r="572" spans="1:25" x14ac:dyDescent="0.25">
      <c r="A572" s="33">
        <v>353</v>
      </c>
      <c r="B572" s="33" t="s">
        <v>146</v>
      </c>
      <c r="C572" s="38"/>
      <c r="D572" s="46" t="s">
        <v>15</v>
      </c>
      <c r="F572" s="47">
        <v>40</v>
      </c>
      <c r="G572" s="33" t="s">
        <v>4</v>
      </c>
      <c r="H572" s="47" t="s">
        <v>21</v>
      </c>
      <c r="J572" s="68">
        <v>-2</v>
      </c>
      <c r="L572" s="36">
        <v>1836156315.26</v>
      </c>
      <c r="N572" s="36">
        <v>535313220.12125248</v>
      </c>
      <c r="P572" s="63">
        <f t="shared" si="256"/>
        <v>1337566221</v>
      </c>
      <c r="Q572" s="85"/>
      <c r="R572" s="66">
        <v>30.83</v>
      </c>
      <c r="S572" s="85"/>
      <c r="T572" s="63">
        <f t="shared" si="257"/>
        <v>43385216</v>
      </c>
      <c r="U572" s="63"/>
      <c r="V572" s="66">
        <f t="shared" si="255"/>
        <v>2.36</v>
      </c>
      <c r="W572" s="52"/>
    </row>
    <row r="573" spans="1:25" x14ac:dyDescent="0.25">
      <c r="A573" s="33">
        <v>353.1</v>
      </c>
      <c r="B573" s="33" t="s">
        <v>147</v>
      </c>
      <c r="C573" s="38"/>
      <c r="D573" s="46" t="s">
        <v>15</v>
      </c>
      <c r="F573" s="47">
        <v>30</v>
      </c>
      <c r="G573" s="33" t="s">
        <v>4</v>
      </c>
      <c r="H573" s="47" t="s">
        <v>21</v>
      </c>
      <c r="J573" s="48">
        <v>0</v>
      </c>
      <c r="L573" s="36">
        <v>416112312.94999999</v>
      </c>
      <c r="N573" s="36">
        <v>69487768.060000002</v>
      </c>
      <c r="P573" s="63">
        <f t="shared" si="256"/>
        <v>346624545</v>
      </c>
      <c r="Q573" s="85"/>
      <c r="R573" s="66">
        <v>23.53</v>
      </c>
      <c r="S573" s="85"/>
      <c r="T573" s="63">
        <f t="shared" si="257"/>
        <v>14731175</v>
      </c>
      <c r="U573" s="63"/>
      <c r="V573" s="66">
        <f t="shared" si="255"/>
        <v>3.54</v>
      </c>
      <c r="W573" s="52"/>
    </row>
    <row r="574" spans="1:25" x14ac:dyDescent="0.25">
      <c r="A574" s="33">
        <v>354</v>
      </c>
      <c r="B574" s="33" t="s">
        <v>148</v>
      </c>
      <c r="C574" s="38"/>
      <c r="D574" s="46" t="s">
        <v>15</v>
      </c>
      <c r="F574" s="47">
        <v>60</v>
      </c>
      <c r="G574" s="33" t="s">
        <v>4</v>
      </c>
      <c r="H574" s="47" t="s">
        <v>27</v>
      </c>
      <c r="J574" s="48">
        <v>-25</v>
      </c>
      <c r="L574" s="36">
        <v>371412402.08999997</v>
      </c>
      <c r="N574" s="36">
        <v>232954144.354</v>
      </c>
      <c r="P574" s="63">
        <f t="shared" si="256"/>
        <v>231311358</v>
      </c>
      <c r="Q574" s="85"/>
      <c r="R574" s="66">
        <v>36.46</v>
      </c>
      <c r="S574" s="85"/>
      <c r="T574" s="63">
        <f t="shared" si="257"/>
        <v>6344250</v>
      </c>
      <c r="U574" s="63"/>
      <c r="V574" s="66">
        <f t="shared" si="255"/>
        <v>1.71</v>
      </c>
      <c r="W574" s="52"/>
    </row>
    <row r="575" spans="1:25" x14ac:dyDescent="0.25">
      <c r="A575" s="33">
        <v>355</v>
      </c>
      <c r="B575" s="33" t="s">
        <v>149</v>
      </c>
      <c r="C575" s="38"/>
      <c r="D575" s="46" t="s">
        <v>15</v>
      </c>
      <c r="F575" s="47">
        <v>50</v>
      </c>
      <c r="G575" s="33" t="s">
        <v>4</v>
      </c>
      <c r="H575" s="47" t="s">
        <v>25</v>
      </c>
      <c r="J575" s="48">
        <v>-50</v>
      </c>
      <c r="L575" s="36">
        <v>1315959900.5599999</v>
      </c>
      <c r="N575" s="36">
        <v>448901389.57800001</v>
      </c>
      <c r="P575" s="63">
        <f t="shared" si="256"/>
        <v>1525038461</v>
      </c>
      <c r="Q575" s="85"/>
      <c r="R575" s="66">
        <v>39.75</v>
      </c>
      <c r="S575" s="85"/>
      <c r="T575" s="63">
        <f t="shared" si="257"/>
        <v>38365747</v>
      </c>
      <c r="U575" s="63"/>
      <c r="V575" s="66">
        <f t="shared" si="255"/>
        <v>2.92</v>
      </c>
      <c r="W575" s="52"/>
    </row>
    <row r="576" spans="1:25" x14ac:dyDescent="0.25">
      <c r="A576" s="33">
        <v>356</v>
      </c>
      <c r="B576" s="33" t="s">
        <v>150</v>
      </c>
      <c r="C576" s="38"/>
      <c r="D576" s="46" t="s">
        <v>15</v>
      </c>
      <c r="F576" s="47">
        <v>51</v>
      </c>
      <c r="G576" s="33" t="s">
        <v>4</v>
      </c>
      <c r="H576" s="47" t="s">
        <v>21</v>
      </c>
      <c r="J576" s="48">
        <v>-55</v>
      </c>
      <c r="L576" s="36">
        <v>905131018.38999999</v>
      </c>
      <c r="N576" s="36">
        <v>382405934.912</v>
      </c>
      <c r="P576" s="63">
        <f t="shared" si="256"/>
        <v>1020547144</v>
      </c>
      <c r="Q576" s="85"/>
      <c r="R576" s="66">
        <v>39.659999999999997</v>
      </c>
      <c r="S576" s="85"/>
      <c r="T576" s="63">
        <f t="shared" si="257"/>
        <v>25732404</v>
      </c>
      <c r="U576" s="63"/>
      <c r="V576" s="66">
        <f t="shared" si="255"/>
        <v>2.84</v>
      </c>
      <c r="W576" s="52"/>
    </row>
    <row r="577" spans="1:25" x14ac:dyDescent="0.25">
      <c r="A577" s="33">
        <v>357</v>
      </c>
      <c r="B577" s="33" t="s">
        <v>151</v>
      </c>
      <c r="C577" s="38"/>
      <c r="D577" s="46" t="s">
        <v>15</v>
      </c>
      <c r="F577" s="47">
        <v>65</v>
      </c>
      <c r="G577" s="33" t="s">
        <v>4</v>
      </c>
      <c r="H577" s="47" t="s">
        <v>27</v>
      </c>
      <c r="J577" s="48">
        <v>0</v>
      </c>
      <c r="L577" s="36">
        <v>80295444.120000005</v>
      </c>
      <c r="N577" s="36">
        <v>27751731.549999997</v>
      </c>
      <c r="P577" s="63">
        <f t="shared" si="256"/>
        <v>52543713</v>
      </c>
      <c r="Q577" s="85"/>
      <c r="R577" s="66">
        <v>45.61</v>
      </c>
      <c r="S577" s="85"/>
      <c r="T577" s="63">
        <f t="shared" si="257"/>
        <v>1152022</v>
      </c>
      <c r="U577" s="63"/>
      <c r="V577" s="66">
        <f t="shared" si="255"/>
        <v>1.43</v>
      </c>
      <c r="W577" s="52"/>
    </row>
    <row r="578" spans="1:25" x14ac:dyDescent="0.25">
      <c r="A578" s="33">
        <v>358</v>
      </c>
      <c r="B578" s="33" t="s">
        <v>152</v>
      </c>
      <c r="C578" s="38"/>
      <c r="D578" s="46" t="s">
        <v>15</v>
      </c>
      <c r="F578" s="47">
        <v>65</v>
      </c>
      <c r="G578" s="33" t="s">
        <v>4</v>
      </c>
      <c r="H578" s="47" t="s">
        <v>23</v>
      </c>
      <c r="J578" s="48">
        <v>-20</v>
      </c>
      <c r="L578" s="36">
        <v>111203910.44</v>
      </c>
      <c r="N578" s="36">
        <v>31010192.599999998</v>
      </c>
      <c r="P578" s="63">
        <f t="shared" si="256"/>
        <v>102434500</v>
      </c>
      <c r="Q578" s="85"/>
      <c r="R578" s="66">
        <v>49.36</v>
      </c>
      <c r="S578" s="85"/>
      <c r="T578" s="63">
        <f t="shared" si="257"/>
        <v>2075253</v>
      </c>
      <c r="U578" s="63"/>
      <c r="V578" s="66">
        <f t="shared" si="255"/>
        <v>1.87</v>
      </c>
      <c r="W578" s="52"/>
    </row>
    <row r="579" spans="1:25" x14ac:dyDescent="0.25">
      <c r="A579" s="33">
        <v>359</v>
      </c>
      <c r="B579" s="33" t="s">
        <v>153</v>
      </c>
      <c r="C579" s="38"/>
      <c r="D579" s="46" t="s">
        <v>15</v>
      </c>
      <c r="F579" s="47">
        <v>75</v>
      </c>
      <c r="G579" s="33" t="s">
        <v>4</v>
      </c>
      <c r="H579" s="47" t="s">
        <v>27</v>
      </c>
      <c r="J579" s="48">
        <v>-10</v>
      </c>
      <c r="L579" s="32">
        <v>120783299.18000001</v>
      </c>
      <c r="N579" s="32">
        <v>44431827.413000003</v>
      </c>
      <c r="P579" s="64">
        <f t="shared" si="256"/>
        <v>88429802</v>
      </c>
      <c r="Q579" s="115"/>
      <c r="R579" s="66">
        <v>54.85</v>
      </c>
      <c r="S579" s="115"/>
      <c r="T579" s="64">
        <f t="shared" si="257"/>
        <v>1612212</v>
      </c>
      <c r="U579" s="67"/>
      <c r="V579" s="66">
        <f t="shared" si="255"/>
        <v>1.33</v>
      </c>
      <c r="W579" s="52"/>
    </row>
    <row r="580" spans="1:25" x14ac:dyDescent="0.25">
      <c r="B580" s="33" t="s">
        <v>6</v>
      </c>
      <c r="C580" s="38"/>
      <c r="D580" s="46"/>
      <c r="F580" s="47"/>
      <c r="H580" s="47"/>
      <c r="J580" s="48"/>
      <c r="R580" s="66"/>
      <c r="V580" s="66"/>
      <c r="W580" s="52"/>
    </row>
    <row r="581" spans="1:25" x14ac:dyDescent="0.25">
      <c r="A581" s="35"/>
      <c r="B581" s="35" t="s">
        <v>154</v>
      </c>
      <c r="C581" s="38"/>
      <c r="D581" s="46"/>
      <c r="F581" s="47"/>
      <c r="H581" s="47"/>
      <c r="J581" s="48"/>
      <c r="L581" s="13">
        <f>+SUBTOTAL(9,L570:L580)</f>
        <v>5577625822.3599997</v>
      </c>
      <c r="N581" s="13">
        <f>+SUBTOTAL(9,N570:N580)</f>
        <v>1898580797.0242522</v>
      </c>
      <c r="P581" s="180">
        <f>+SUBTOTAL(9,P570:P580)</f>
        <v>5023418728</v>
      </c>
      <c r="Q581" s="180"/>
      <c r="R581" s="116">
        <f>+P581/T581</f>
        <v>36.031515989791714</v>
      </c>
      <c r="S581" s="180"/>
      <c r="T581" s="180">
        <f>+SUBTOTAL(9,T570:T580)</f>
        <v>139417357</v>
      </c>
      <c r="U581" s="180"/>
      <c r="V581" s="116">
        <f>+T581/L581*100</f>
        <v>2.499582464658948</v>
      </c>
      <c r="W581" s="52"/>
      <c r="Y581" s="29"/>
    </row>
    <row r="582" spans="1:25" x14ac:dyDescent="0.25">
      <c r="A582" s="35"/>
      <c r="B582" s="35" t="s">
        <v>6</v>
      </c>
      <c r="C582" s="38"/>
      <c r="D582" s="46"/>
      <c r="F582" s="47"/>
      <c r="H582" s="47"/>
      <c r="J582" s="48"/>
      <c r="R582" s="66"/>
      <c r="V582" s="66"/>
      <c r="W582" s="52"/>
    </row>
    <row r="583" spans="1:25" x14ac:dyDescent="0.25">
      <c r="A583" s="35"/>
      <c r="B583" s="35" t="s">
        <v>155</v>
      </c>
      <c r="C583" s="38"/>
      <c r="D583" s="46"/>
      <c r="F583" s="47"/>
      <c r="H583" s="47"/>
      <c r="J583" s="48"/>
      <c r="R583" s="66"/>
      <c r="V583" s="66"/>
      <c r="W583" s="52"/>
    </row>
    <row r="584" spans="1:25" x14ac:dyDescent="0.25">
      <c r="A584" s="33">
        <v>361</v>
      </c>
      <c r="B584" s="33" t="s">
        <v>42</v>
      </c>
      <c r="C584" s="38"/>
      <c r="D584" s="46" t="s">
        <v>15</v>
      </c>
      <c r="F584" s="47">
        <v>65</v>
      </c>
      <c r="G584" s="33" t="s">
        <v>4</v>
      </c>
      <c r="H584" s="47" t="s">
        <v>23</v>
      </c>
      <c r="J584" s="48">
        <v>-15</v>
      </c>
      <c r="L584" s="36">
        <v>205508712.61000001</v>
      </c>
      <c r="N584" s="36">
        <v>58619127.831</v>
      </c>
      <c r="P584" s="63">
        <f t="shared" ref="P584:P599" si="258">+ROUND((100-J584)/100*L584-N584,0)</f>
        <v>177715892</v>
      </c>
      <c r="Q584" s="85"/>
      <c r="R584" s="66">
        <v>49.52</v>
      </c>
      <c r="S584" s="85"/>
      <c r="T584" s="63">
        <f t="shared" ref="T584:T599" si="259">+ROUND(P584/R584,0)</f>
        <v>3588770</v>
      </c>
      <c r="U584" s="63"/>
      <c r="V584" s="66">
        <f t="shared" ref="V584:V599" si="260">+ROUND(T584/L584*100,2)</f>
        <v>1.75</v>
      </c>
      <c r="W584" s="52"/>
    </row>
    <row r="585" spans="1:25" x14ac:dyDescent="0.25">
      <c r="A585" s="33">
        <v>362</v>
      </c>
      <c r="B585" s="33" t="s">
        <v>146</v>
      </c>
      <c r="C585" s="38"/>
      <c r="D585" s="46" t="s">
        <v>15</v>
      </c>
      <c r="F585" s="47">
        <v>45</v>
      </c>
      <c r="G585" s="33" t="s">
        <v>4</v>
      </c>
      <c r="H585" s="47" t="s">
        <v>24</v>
      </c>
      <c r="J585" s="48">
        <v>-10</v>
      </c>
      <c r="L585" s="36">
        <v>1911232118.75</v>
      </c>
      <c r="N585" s="36">
        <v>565016144.5940001</v>
      </c>
      <c r="P585" s="63">
        <f t="shared" si="258"/>
        <v>1537339186</v>
      </c>
      <c r="Q585" s="85"/>
      <c r="R585" s="66">
        <v>34.06</v>
      </c>
      <c r="S585" s="85"/>
      <c r="T585" s="63">
        <f t="shared" si="259"/>
        <v>45136206</v>
      </c>
      <c r="U585" s="63"/>
      <c r="V585" s="66">
        <f t="shared" si="260"/>
        <v>2.36</v>
      </c>
      <c r="W585" s="52"/>
    </row>
    <row r="586" spans="1:25" x14ac:dyDescent="0.25">
      <c r="A586" s="33">
        <v>364.1</v>
      </c>
      <c r="B586" s="33" t="s">
        <v>156</v>
      </c>
      <c r="C586" s="38"/>
      <c r="D586" s="46" t="s">
        <v>15</v>
      </c>
      <c r="F586" s="47">
        <v>40</v>
      </c>
      <c r="G586" s="33" t="s">
        <v>4</v>
      </c>
      <c r="H586" s="47" t="s">
        <v>25</v>
      </c>
      <c r="J586" s="68">
        <v>-100</v>
      </c>
      <c r="L586" s="36">
        <v>1152547582.3699999</v>
      </c>
      <c r="N586" s="36">
        <v>511487607.57485461</v>
      </c>
      <c r="P586" s="63">
        <f t="shared" si="258"/>
        <v>1793607557</v>
      </c>
      <c r="Q586" s="85"/>
      <c r="R586" s="66">
        <v>28.92</v>
      </c>
      <c r="S586" s="85"/>
      <c r="T586" s="63">
        <f t="shared" ref="T586:T587" si="261">+ROUND(P586/R586,0)</f>
        <v>62019625</v>
      </c>
      <c r="U586" s="63"/>
      <c r="V586" s="66">
        <f t="shared" ref="V586:V587" si="262">+ROUND(T586/L586*100,2)</f>
        <v>5.38</v>
      </c>
      <c r="W586" s="52"/>
    </row>
    <row r="587" spans="1:25" x14ac:dyDescent="0.25">
      <c r="A587" s="33">
        <v>364.2</v>
      </c>
      <c r="B587" s="33" t="s">
        <v>157</v>
      </c>
      <c r="C587" s="38"/>
      <c r="D587" s="46" t="s">
        <v>15</v>
      </c>
      <c r="F587" s="47">
        <v>50</v>
      </c>
      <c r="G587" s="33" t="s">
        <v>4</v>
      </c>
      <c r="H587" s="47" t="s">
        <v>24</v>
      </c>
      <c r="J587" s="68">
        <v>-100</v>
      </c>
      <c r="L587" s="54">
        <v>931675387.74000001</v>
      </c>
      <c r="M587" s="107"/>
      <c r="N587" s="54">
        <v>118841771.20514533</v>
      </c>
      <c r="O587" s="107"/>
      <c r="P587" s="67">
        <f t="shared" si="258"/>
        <v>1744509004</v>
      </c>
      <c r="Q587" s="115"/>
      <c r="R587" s="177">
        <v>46.02</v>
      </c>
      <c r="S587" s="115"/>
      <c r="T587" s="67">
        <f t="shared" si="261"/>
        <v>37907627</v>
      </c>
      <c r="U587" s="67"/>
      <c r="V587" s="177">
        <f t="shared" si="262"/>
        <v>4.07</v>
      </c>
      <c r="W587" s="52"/>
    </row>
    <row r="588" spans="1:25" x14ac:dyDescent="0.25">
      <c r="A588" s="33">
        <v>365</v>
      </c>
      <c r="B588" s="33" t="s">
        <v>150</v>
      </c>
      <c r="C588" s="38"/>
      <c r="D588" s="46" t="s">
        <v>15</v>
      </c>
      <c r="F588" s="47">
        <v>48</v>
      </c>
      <c r="G588" s="33" t="s">
        <v>4</v>
      </c>
      <c r="H588" s="47" t="s">
        <v>21</v>
      </c>
      <c r="J588" s="48">
        <v>-80</v>
      </c>
      <c r="L588" s="36">
        <v>2233914471.5</v>
      </c>
      <c r="N588" s="36">
        <v>797691076.36000001</v>
      </c>
      <c r="P588" s="63">
        <f t="shared" si="258"/>
        <v>3223354972</v>
      </c>
      <c r="Q588" s="85"/>
      <c r="R588" s="66">
        <v>39.29</v>
      </c>
      <c r="S588" s="85"/>
      <c r="T588" s="63">
        <f t="shared" si="259"/>
        <v>82040086</v>
      </c>
      <c r="U588" s="63"/>
      <c r="V588" s="66">
        <f t="shared" si="260"/>
        <v>3.67</v>
      </c>
      <c r="W588" s="52"/>
    </row>
    <row r="589" spans="1:25" x14ac:dyDescent="0.25">
      <c r="A589" s="33">
        <v>366.6</v>
      </c>
      <c r="B589" s="33" t="s">
        <v>298</v>
      </c>
      <c r="C589" s="38"/>
      <c r="D589" s="46" t="s">
        <v>15</v>
      </c>
      <c r="F589" s="47">
        <v>70</v>
      </c>
      <c r="G589" s="33" t="s">
        <v>4</v>
      </c>
      <c r="H589" s="47" t="s">
        <v>23</v>
      </c>
      <c r="J589" s="48">
        <v>0</v>
      </c>
      <c r="L589" s="36">
        <v>1527417261.03</v>
      </c>
      <c r="N589" s="36">
        <v>361940007.14999998</v>
      </c>
      <c r="P589" s="63">
        <f t="shared" si="258"/>
        <v>1165477254</v>
      </c>
      <c r="Q589" s="85"/>
      <c r="R589" s="66">
        <v>53.67</v>
      </c>
      <c r="S589" s="85"/>
      <c r="T589" s="63">
        <f t="shared" si="259"/>
        <v>21715619</v>
      </c>
      <c r="U589" s="63"/>
      <c r="V589" s="66">
        <f t="shared" si="260"/>
        <v>1.42</v>
      </c>
      <c r="W589" s="52"/>
    </row>
    <row r="590" spans="1:25" x14ac:dyDescent="0.25">
      <c r="A590" s="33">
        <v>366.7</v>
      </c>
      <c r="B590" s="33" t="s">
        <v>299</v>
      </c>
      <c r="C590" s="38"/>
      <c r="D590" s="46" t="s">
        <v>15</v>
      </c>
      <c r="F590" s="47">
        <v>50</v>
      </c>
      <c r="G590" s="33" t="s">
        <v>4</v>
      </c>
      <c r="H590" s="47" t="s">
        <v>27</v>
      </c>
      <c r="J590" s="48">
        <v>0</v>
      </c>
      <c r="L590" s="36">
        <v>287479643.85000002</v>
      </c>
      <c r="N590" s="36">
        <v>31128709.419999994</v>
      </c>
      <c r="P590" s="63">
        <f t="shared" si="258"/>
        <v>256350934</v>
      </c>
      <c r="Q590" s="85"/>
      <c r="R590" s="66">
        <v>44.49</v>
      </c>
      <c r="S590" s="85"/>
      <c r="T590" s="63">
        <f>+ROUND(P590/R590,0)</f>
        <v>5761990</v>
      </c>
      <c r="U590" s="63"/>
      <c r="V590" s="66">
        <f t="shared" si="260"/>
        <v>2</v>
      </c>
      <c r="W590" s="52"/>
    </row>
    <row r="591" spans="1:25" x14ac:dyDescent="0.25">
      <c r="A591" s="33">
        <v>367.6</v>
      </c>
      <c r="B591" s="33" t="s">
        <v>296</v>
      </c>
      <c r="C591" s="38"/>
      <c r="D591" s="46" t="s">
        <v>15</v>
      </c>
      <c r="F591" s="47">
        <v>42</v>
      </c>
      <c r="G591" s="33" t="s">
        <v>4</v>
      </c>
      <c r="H591" s="47" t="s">
        <v>30</v>
      </c>
      <c r="J591" s="48">
        <v>-5</v>
      </c>
      <c r="L591" s="36">
        <v>1707263746.8399999</v>
      </c>
      <c r="N591" s="36">
        <v>490906532.10000002</v>
      </c>
      <c r="P591" s="63">
        <f t="shared" si="258"/>
        <v>1301720402</v>
      </c>
      <c r="Q591" s="85"/>
      <c r="R591" s="66">
        <v>31.24</v>
      </c>
      <c r="S591" s="85"/>
      <c r="T591" s="63">
        <f t="shared" si="259"/>
        <v>41668387</v>
      </c>
      <c r="U591" s="63"/>
      <c r="V591" s="66">
        <f t="shared" si="260"/>
        <v>2.44</v>
      </c>
      <c r="W591" s="52"/>
    </row>
    <row r="592" spans="1:25" x14ac:dyDescent="0.25">
      <c r="A592" s="33">
        <v>367.7</v>
      </c>
      <c r="B592" s="33" t="s">
        <v>297</v>
      </c>
      <c r="C592" s="38"/>
      <c r="D592" s="46" t="s">
        <v>15</v>
      </c>
      <c r="F592" s="47">
        <v>35</v>
      </c>
      <c r="G592" s="33" t="s">
        <v>4</v>
      </c>
      <c r="H592" s="47" t="s">
        <v>25</v>
      </c>
      <c r="J592" s="48">
        <v>0</v>
      </c>
      <c r="L592" s="36">
        <v>936987533.87</v>
      </c>
      <c r="N592" s="36">
        <v>309852422.01999998</v>
      </c>
      <c r="P592" s="63">
        <f t="shared" si="258"/>
        <v>627135112</v>
      </c>
      <c r="Q592" s="85"/>
      <c r="R592" s="66">
        <v>25.06</v>
      </c>
      <c r="S592" s="85"/>
      <c r="T592" s="63">
        <f t="shared" si="259"/>
        <v>25025344</v>
      </c>
      <c r="U592" s="63"/>
      <c r="V592" s="66">
        <f t="shared" si="260"/>
        <v>2.67</v>
      </c>
      <c r="W592" s="52"/>
    </row>
    <row r="593" spans="1:25" x14ac:dyDescent="0.25">
      <c r="A593" s="33">
        <v>368</v>
      </c>
      <c r="B593" s="33" t="s">
        <v>162</v>
      </c>
      <c r="C593" s="38"/>
      <c r="D593" s="46" t="s">
        <v>15</v>
      </c>
      <c r="F593" s="47">
        <v>34</v>
      </c>
      <c r="G593" s="33" t="s">
        <v>4</v>
      </c>
      <c r="H593" s="47" t="s">
        <v>30</v>
      </c>
      <c r="J593" s="48">
        <v>-15</v>
      </c>
      <c r="L593" s="36">
        <v>2222715382.7600002</v>
      </c>
      <c r="N593" s="36">
        <v>1015547475.5999999</v>
      </c>
      <c r="P593" s="63">
        <f t="shared" si="258"/>
        <v>1540575215</v>
      </c>
      <c r="Q593" s="85"/>
      <c r="R593" s="66">
        <v>23.37</v>
      </c>
      <c r="S593" s="85"/>
      <c r="T593" s="63">
        <f t="shared" si="259"/>
        <v>65921062</v>
      </c>
      <c r="U593" s="63"/>
      <c r="V593" s="66">
        <f t="shared" si="260"/>
        <v>2.97</v>
      </c>
      <c r="W593" s="52"/>
    </row>
    <row r="594" spans="1:25" x14ac:dyDescent="0.25">
      <c r="A594" s="33">
        <v>369.1</v>
      </c>
      <c r="B594" s="33" t="s">
        <v>294</v>
      </c>
      <c r="C594" s="38"/>
      <c r="D594" s="46" t="s">
        <v>15</v>
      </c>
      <c r="F594" s="47">
        <v>53</v>
      </c>
      <c r="G594" s="33" t="s">
        <v>4</v>
      </c>
      <c r="H594" s="47" t="s">
        <v>21</v>
      </c>
      <c r="J594" s="48">
        <v>-125</v>
      </c>
      <c r="L594" s="36">
        <v>583179472.33000004</v>
      </c>
      <c r="N594" s="36">
        <v>132503973.38999999</v>
      </c>
      <c r="P594" s="63">
        <f t="shared" si="258"/>
        <v>1179649839</v>
      </c>
      <c r="Q594" s="85"/>
      <c r="R594" s="66">
        <v>47.09</v>
      </c>
      <c r="S594" s="85"/>
      <c r="T594" s="63">
        <f t="shared" si="259"/>
        <v>25050963</v>
      </c>
      <c r="U594" s="63"/>
      <c r="V594" s="66">
        <f t="shared" si="260"/>
        <v>4.3</v>
      </c>
      <c r="W594" s="52"/>
    </row>
    <row r="595" spans="1:25" x14ac:dyDescent="0.25">
      <c r="A595" s="33">
        <v>369.6</v>
      </c>
      <c r="B595" s="33" t="s">
        <v>295</v>
      </c>
      <c r="C595" s="38"/>
      <c r="D595" s="46" t="s">
        <v>15</v>
      </c>
      <c r="F595" s="47">
        <v>45</v>
      </c>
      <c r="G595" s="33" t="s">
        <v>4</v>
      </c>
      <c r="H595" s="47" t="s">
        <v>25</v>
      </c>
      <c r="J595" s="48">
        <v>-15</v>
      </c>
      <c r="L595" s="36">
        <v>815647717.33000004</v>
      </c>
      <c r="N595" s="36">
        <v>334839861.48000002</v>
      </c>
      <c r="P595" s="63">
        <f t="shared" si="258"/>
        <v>603155013</v>
      </c>
      <c r="Q595" s="85"/>
      <c r="R595" s="66">
        <v>30.98</v>
      </c>
      <c r="S595" s="85"/>
      <c r="T595" s="63">
        <f t="shared" si="259"/>
        <v>19469174</v>
      </c>
      <c r="U595" s="63"/>
      <c r="V595" s="66">
        <f t="shared" si="260"/>
        <v>2.39</v>
      </c>
      <c r="W595" s="52"/>
    </row>
    <row r="596" spans="1:25" x14ac:dyDescent="0.25">
      <c r="A596" s="33">
        <v>370</v>
      </c>
      <c r="B596" s="33" t="s">
        <v>165</v>
      </c>
      <c r="C596" s="38"/>
      <c r="D596" s="46" t="s">
        <v>15</v>
      </c>
      <c r="F596" s="47">
        <v>38</v>
      </c>
      <c r="G596" s="33" t="s">
        <v>4</v>
      </c>
      <c r="H596" s="47" t="s">
        <v>25</v>
      </c>
      <c r="J596" s="48">
        <v>-30</v>
      </c>
      <c r="L596" s="36">
        <v>90547257.879999995</v>
      </c>
      <c r="N596" s="36">
        <v>66395671.999999963</v>
      </c>
      <c r="P596" s="63">
        <f t="shared" si="258"/>
        <v>51315763</v>
      </c>
      <c r="Q596" s="85"/>
      <c r="R596" s="66">
        <v>16.579999999999998</v>
      </c>
      <c r="S596" s="85"/>
      <c r="T596" s="63">
        <f t="shared" si="259"/>
        <v>3095040</v>
      </c>
      <c r="U596" s="63"/>
      <c r="V596" s="66">
        <f t="shared" si="260"/>
        <v>3.42</v>
      </c>
      <c r="W596" s="52"/>
    </row>
    <row r="597" spans="1:25" x14ac:dyDescent="0.25">
      <c r="A597" s="33">
        <v>370.1</v>
      </c>
      <c r="B597" s="33" t="s">
        <v>166</v>
      </c>
      <c r="C597" s="38"/>
      <c r="D597" s="46" t="s">
        <v>15</v>
      </c>
      <c r="F597" s="47">
        <v>20</v>
      </c>
      <c r="G597" s="33" t="s">
        <v>4</v>
      </c>
      <c r="H597" s="47" t="s">
        <v>33</v>
      </c>
      <c r="J597" s="48">
        <v>-30</v>
      </c>
      <c r="L597" s="36">
        <v>840946337.94000006</v>
      </c>
      <c r="N597" s="36">
        <v>234993270.98549029</v>
      </c>
      <c r="P597" s="63">
        <f t="shared" si="258"/>
        <v>858236968</v>
      </c>
      <c r="Q597" s="85"/>
      <c r="R597" s="66">
        <v>15.29</v>
      </c>
      <c r="S597" s="85"/>
      <c r="T597" s="63">
        <f t="shared" si="259"/>
        <v>56130606</v>
      </c>
      <c r="U597" s="63"/>
      <c r="V597" s="66">
        <f t="shared" si="260"/>
        <v>6.67</v>
      </c>
      <c r="W597" s="52"/>
    </row>
    <row r="598" spans="1:25" x14ac:dyDescent="0.25">
      <c r="A598" s="33">
        <v>371</v>
      </c>
      <c r="B598" s="33" t="s">
        <v>324</v>
      </c>
      <c r="C598" s="38"/>
      <c r="D598" s="46" t="s">
        <v>15</v>
      </c>
      <c r="F598" s="47">
        <v>30</v>
      </c>
      <c r="G598" s="33" t="s">
        <v>4</v>
      </c>
      <c r="H598" s="47" t="s">
        <v>34</v>
      </c>
      <c r="J598" s="48">
        <v>-15</v>
      </c>
      <c r="L598" s="36">
        <v>82197777.310000002</v>
      </c>
      <c r="N598" s="36">
        <v>34707238.769999996</v>
      </c>
      <c r="P598" s="63">
        <f t="shared" si="258"/>
        <v>59820205</v>
      </c>
      <c r="Q598" s="85"/>
      <c r="R598" s="66">
        <v>22.07</v>
      </c>
      <c r="S598" s="85"/>
      <c r="T598" s="63">
        <f t="shared" si="259"/>
        <v>2710476</v>
      </c>
      <c r="U598" s="63"/>
      <c r="V598" s="66">
        <f t="shared" si="260"/>
        <v>3.3</v>
      </c>
      <c r="W598" s="52"/>
    </row>
    <row r="599" spans="1:25" x14ac:dyDescent="0.25">
      <c r="A599" s="33">
        <v>373</v>
      </c>
      <c r="B599" s="33" t="s">
        <v>167</v>
      </c>
      <c r="C599" s="38"/>
      <c r="D599" s="46" t="s">
        <v>15</v>
      </c>
      <c r="F599" s="47">
        <v>35</v>
      </c>
      <c r="G599" s="33" t="s">
        <v>4</v>
      </c>
      <c r="H599" s="47" t="s">
        <v>318</v>
      </c>
      <c r="J599" s="48">
        <v>-15</v>
      </c>
      <c r="L599" s="32">
        <v>486691167.85000002</v>
      </c>
      <c r="N599" s="32">
        <v>185439324.44999999</v>
      </c>
      <c r="P599" s="64">
        <f t="shared" si="258"/>
        <v>374255519</v>
      </c>
      <c r="Q599" s="115"/>
      <c r="R599" s="66">
        <v>27.35</v>
      </c>
      <c r="S599" s="115"/>
      <c r="T599" s="64">
        <f t="shared" si="259"/>
        <v>13683931</v>
      </c>
      <c r="U599" s="67"/>
      <c r="V599" s="66">
        <f t="shared" si="260"/>
        <v>2.81</v>
      </c>
      <c r="W599" s="52"/>
    </row>
    <row r="600" spans="1:25" x14ac:dyDescent="0.25">
      <c r="B600" s="33" t="s">
        <v>6</v>
      </c>
      <c r="C600" s="38"/>
      <c r="D600" s="46"/>
      <c r="F600" s="47"/>
      <c r="H600" s="47"/>
      <c r="J600" s="48"/>
      <c r="R600" s="66"/>
      <c r="V600" s="66"/>
      <c r="W600" s="52"/>
    </row>
    <row r="601" spans="1:25" x14ac:dyDescent="0.25">
      <c r="A601" s="35"/>
      <c r="B601" s="35" t="s">
        <v>168</v>
      </c>
      <c r="C601" s="38"/>
      <c r="D601" s="46"/>
      <c r="F601" s="47"/>
      <c r="H601" s="47"/>
      <c r="J601" s="48"/>
      <c r="L601" s="13">
        <f>+SUBTOTAL(9,L584:L600)</f>
        <v>16015951571.960001</v>
      </c>
      <c r="N601" s="13">
        <f>+SUBTOTAL(9,N584:N600)</f>
        <v>5249910214.9304905</v>
      </c>
      <c r="P601" s="180">
        <f>+SUBTOTAL(9,P584:P600)</f>
        <v>16494218835</v>
      </c>
      <c r="Q601" s="180"/>
      <c r="R601" s="116">
        <f>+P601/T601</f>
        <v>32.283058902201958</v>
      </c>
      <c r="S601" s="180"/>
      <c r="T601" s="180">
        <f>+SUBTOTAL(9,T584:T600)</f>
        <v>510924906</v>
      </c>
      <c r="U601" s="180"/>
      <c r="V601" s="116">
        <f>+T601/L601*100</f>
        <v>3.1901002179258833</v>
      </c>
      <c r="W601" s="52"/>
      <c r="Y601" s="29"/>
    </row>
    <row r="602" spans="1:25" x14ac:dyDescent="0.25">
      <c r="A602" s="35"/>
      <c r="B602" s="35" t="s">
        <v>6</v>
      </c>
      <c r="C602" s="38"/>
      <c r="D602" s="46"/>
      <c r="F602" s="47"/>
      <c r="H602" s="47"/>
      <c r="J602" s="48"/>
      <c r="R602" s="66"/>
      <c r="V602" s="66"/>
      <c r="W602" s="52"/>
      <c r="Y602" s="37"/>
    </row>
    <row r="603" spans="1:25" x14ac:dyDescent="0.25">
      <c r="A603" s="35"/>
      <c r="B603" s="35" t="s">
        <v>169</v>
      </c>
      <c r="C603" s="38"/>
      <c r="D603" s="46"/>
      <c r="F603" s="47"/>
      <c r="H603" s="47"/>
      <c r="J603" s="48"/>
      <c r="R603" s="66"/>
      <c r="V603" s="66"/>
      <c r="W603" s="52"/>
    </row>
    <row r="604" spans="1:25" x14ac:dyDescent="0.25">
      <c r="A604" s="33">
        <v>390</v>
      </c>
      <c r="B604" s="33" t="s">
        <v>42</v>
      </c>
      <c r="C604" s="38"/>
      <c r="D604" s="46" t="s">
        <v>15</v>
      </c>
      <c r="F604" s="47">
        <v>55</v>
      </c>
      <c r="G604" s="33" t="s">
        <v>4</v>
      </c>
      <c r="H604" s="47" t="s">
        <v>24</v>
      </c>
      <c r="J604" s="48">
        <v>-10</v>
      </c>
      <c r="L604" s="36">
        <v>498029542.85000002</v>
      </c>
      <c r="N604" s="36">
        <v>128926295.48</v>
      </c>
      <c r="P604" s="63">
        <f t="shared" ref="P604" si="263">+ROUND((100-J604)/100*L604-N604,0)</f>
        <v>418906202</v>
      </c>
      <c r="Q604" s="85"/>
      <c r="R604" s="66">
        <v>42.31</v>
      </c>
      <c r="S604" s="85"/>
      <c r="T604" s="63">
        <f t="shared" ref="T604" si="264">+ROUND(P604/R604,0)</f>
        <v>9900879</v>
      </c>
      <c r="U604" s="63"/>
      <c r="V604" s="66">
        <f t="shared" ref="V604" si="265">+ROUND(T604/L604*100,2)</f>
        <v>1.99</v>
      </c>
      <c r="W604" s="52"/>
      <c r="Y604" s="29"/>
    </row>
    <row r="605" spans="1:25" x14ac:dyDescent="0.25">
      <c r="A605" s="33">
        <v>392.1</v>
      </c>
      <c r="B605" s="33" t="s">
        <v>170</v>
      </c>
      <c r="C605" s="38"/>
      <c r="D605" s="46" t="s">
        <v>15</v>
      </c>
      <c r="F605" s="47">
        <v>6</v>
      </c>
      <c r="G605" s="33" t="s">
        <v>4</v>
      </c>
      <c r="H605" s="47" t="s">
        <v>38</v>
      </c>
      <c r="J605" s="48">
        <v>15</v>
      </c>
      <c r="L605" s="36">
        <v>9553997.9000000004</v>
      </c>
      <c r="N605" s="36">
        <v>2860934.89</v>
      </c>
      <c r="P605" s="63">
        <f t="shared" ref="P605:P610" si="266">+ROUND((100-J605)/100*L605-N605,0)</f>
        <v>5259963</v>
      </c>
      <c r="Q605" s="85"/>
      <c r="R605" s="66">
        <v>3.56</v>
      </c>
      <c r="S605" s="85"/>
      <c r="T605" s="63">
        <f t="shared" ref="T605:T610" si="267">+ROUND(P605/R605,0)</f>
        <v>1477518</v>
      </c>
      <c r="U605" s="63"/>
      <c r="V605" s="66">
        <f t="shared" ref="V605:V610" si="268">+ROUND(T605/L605*100,2)</f>
        <v>15.46</v>
      </c>
      <c r="W605" s="52"/>
    </row>
    <row r="606" spans="1:25" x14ac:dyDescent="0.25">
      <c r="A606" s="33">
        <v>392.2</v>
      </c>
      <c r="B606" s="33" t="s">
        <v>171</v>
      </c>
      <c r="C606" s="38"/>
      <c r="D606" s="46" t="s">
        <v>15</v>
      </c>
      <c r="F606" s="47">
        <v>9</v>
      </c>
      <c r="G606" s="33" t="s">
        <v>4</v>
      </c>
      <c r="H606" s="47" t="s">
        <v>28</v>
      </c>
      <c r="J606" s="48">
        <v>15</v>
      </c>
      <c r="L606" s="36">
        <v>49640483.380000003</v>
      </c>
      <c r="N606" s="36">
        <v>14686874.99</v>
      </c>
      <c r="P606" s="63">
        <f t="shared" si="266"/>
        <v>27507536</v>
      </c>
      <c r="Q606" s="85"/>
      <c r="R606" s="66">
        <v>5.53</v>
      </c>
      <c r="S606" s="85"/>
      <c r="T606" s="63">
        <f t="shared" si="267"/>
        <v>4974238</v>
      </c>
      <c r="U606" s="63"/>
      <c r="V606" s="66">
        <f t="shared" si="268"/>
        <v>10.02</v>
      </c>
      <c r="W606" s="52"/>
    </row>
    <row r="607" spans="1:25" x14ac:dyDescent="0.25">
      <c r="A607" s="33">
        <v>392.3</v>
      </c>
      <c r="B607" s="33" t="s">
        <v>172</v>
      </c>
      <c r="C607" s="38"/>
      <c r="D607" s="46" t="s">
        <v>15</v>
      </c>
      <c r="F607" s="47">
        <v>12</v>
      </c>
      <c r="G607" s="33" t="s">
        <v>4</v>
      </c>
      <c r="H607" s="47" t="s">
        <v>37</v>
      </c>
      <c r="J607" s="48">
        <v>15</v>
      </c>
      <c r="L607" s="36">
        <v>258262874.08000001</v>
      </c>
      <c r="N607" s="36">
        <v>110025531.16</v>
      </c>
      <c r="P607" s="63">
        <f t="shared" si="266"/>
        <v>109497912</v>
      </c>
      <c r="Q607" s="85"/>
      <c r="R607" s="66">
        <v>6.98</v>
      </c>
      <c r="S607" s="85"/>
      <c r="T607" s="63">
        <f t="shared" si="267"/>
        <v>15687380</v>
      </c>
      <c r="U607" s="63"/>
      <c r="V607" s="66">
        <f t="shared" si="268"/>
        <v>6.07</v>
      </c>
      <c r="W607" s="52"/>
    </row>
    <row r="608" spans="1:25" x14ac:dyDescent="0.25">
      <c r="A608" s="33">
        <v>392.4</v>
      </c>
      <c r="B608" s="33" t="s">
        <v>173</v>
      </c>
      <c r="C608" s="38"/>
      <c r="D608" s="46" t="s">
        <v>15</v>
      </c>
      <c r="F608" s="47">
        <v>9</v>
      </c>
      <c r="G608" s="33" t="s">
        <v>4</v>
      </c>
      <c r="H608" s="47" t="s">
        <v>38</v>
      </c>
      <c r="J608" s="48">
        <v>5</v>
      </c>
      <c r="L608" s="36">
        <v>823115.49</v>
      </c>
      <c r="N608" s="36">
        <v>702528.90999999992</v>
      </c>
      <c r="P608" s="63">
        <f t="shared" si="266"/>
        <v>79431</v>
      </c>
      <c r="Q608" s="85"/>
      <c r="R608" s="66">
        <v>4.46</v>
      </c>
      <c r="S608" s="85"/>
      <c r="T608" s="63">
        <f t="shared" si="267"/>
        <v>17810</v>
      </c>
      <c r="U608" s="63"/>
      <c r="V608" s="66">
        <f t="shared" si="268"/>
        <v>2.16</v>
      </c>
      <c r="W608" s="52"/>
    </row>
    <row r="609" spans="1:25" x14ac:dyDescent="0.25">
      <c r="A609" s="33">
        <v>392.9</v>
      </c>
      <c r="B609" s="33" t="s">
        <v>174</v>
      </c>
      <c r="C609" s="38"/>
      <c r="D609" s="46" t="s">
        <v>15</v>
      </c>
      <c r="F609" s="47">
        <v>20</v>
      </c>
      <c r="G609" s="33" t="s">
        <v>4</v>
      </c>
      <c r="H609" s="47" t="s">
        <v>39</v>
      </c>
      <c r="J609" s="48">
        <v>15</v>
      </c>
      <c r="L609" s="36">
        <v>22842250.530000001</v>
      </c>
      <c r="N609" s="36">
        <v>3130952.5299999993</v>
      </c>
      <c r="P609" s="63">
        <f t="shared" si="266"/>
        <v>16284960</v>
      </c>
      <c r="Q609" s="85"/>
      <c r="R609" s="66">
        <v>14.45</v>
      </c>
      <c r="S609" s="85"/>
      <c r="T609" s="63">
        <f t="shared" si="267"/>
        <v>1126987</v>
      </c>
      <c r="U609" s="63"/>
      <c r="V609" s="66">
        <f t="shared" si="268"/>
        <v>4.93</v>
      </c>
      <c r="W609" s="52"/>
    </row>
    <row r="610" spans="1:25" x14ac:dyDescent="0.25">
      <c r="A610" s="33">
        <v>396.1</v>
      </c>
      <c r="B610" s="33" t="s">
        <v>175</v>
      </c>
      <c r="C610" s="38"/>
      <c r="D610" s="46" t="s">
        <v>15</v>
      </c>
      <c r="F610" s="47">
        <v>11</v>
      </c>
      <c r="G610" s="33" t="s">
        <v>4</v>
      </c>
      <c r="H610" s="47" t="s">
        <v>32</v>
      </c>
      <c r="J610" s="48">
        <v>15</v>
      </c>
      <c r="L610" s="36">
        <v>5278055.37</v>
      </c>
      <c r="N610" s="36">
        <v>2463918.2799999998</v>
      </c>
      <c r="P610" s="63">
        <f t="shared" si="266"/>
        <v>2022429</v>
      </c>
      <c r="Q610" s="85"/>
      <c r="R610" s="66">
        <v>5.98</v>
      </c>
      <c r="S610" s="85"/>
      <c r="T610" s="63">
        <f t="shared" si="267"/>
        <v>338199</v>
      </c>
      <c r="U610" s="63"/>
      <c r="V610" s="66">
        <f t="shared" si="268"/>
        <v>6.41</v>
      </c>
      <c r="W610" s="52"/>
    </row>
    <row r="611" spans="1:25" x14ac:dyDescent="0.25">
      <c r="A611" s="33">
        <v>397.8</v>
      </c>
      <c r="B611" s="33" t="s">
        <v>176</v>
      </c>
      <c r="C611" s="38"/>
      <c r="D611" s="46" t="s">
        <v>15</v>
      </c>
      <c r="F611" s="47">
        <v>20</v>
      </c>
      <c r="G611" s="33" t="s">
        <v>4</v>
      </c>
      <c r="H611" s="47" t="s">
        <v>319</v>
      </c>
      <c r="J611" s="48">
        <v>0</v>
      </c>
      <c r="L611" s="32">
        <v>13578642.16</v>
      </c>
      <c r="N611" s="32">
        <v>10380859.369999999</v>
      </c>
      <c r="P611" s="64">
        <f t="shared" ref="P611" si="269">+ROUND((100-J611)/100*L611-N611,0)</f>
        <v>3197783</v>
      </c>
      <c r="Q611" s="115"/>
      <c r="R611" s="66">
        <v>11.5</v>
      </c>
      <c r="S611" s="115"/>
      <c r="T611" s="64">
        <f t="shared" ref="T611" si="270">+ROUND(P611/R611,0)</f>
        <v>278068</v>
      </c>
      <c r="U611" s="67"/>
      <c r="V611" s="66">
        <f t="shared" ref="V611" si="271">+ROUND(T611/L611*100,2)</f>
        <v>2.0499999999999998</v>
      </c>
      <c r="W611" s="52"/>
    </row>
    <row r="612" spans="1:25" x14ac:dyDescent="0.25">
      <c r="B612" s="33" t="s">
        <v>6</v>
      </c>
      <c r="C612" s="38"/>
      <c r="D612" s="46"/>
      <c r="F612" s="47"/>
      <c r="H612" s="47"/>
      <c r="J612" s="48"/>
      <c r="R612" s="66"/>
      <c r="V612" s="66"/>
      <c r="W612" s="52"/>
    </row>
    <row r="613" spans="1:25" x14ac:dyDescent="0.25">
      <c r="B613" s="35" t="s">
        <v>177</v>
      </c>
      <c r="C613" s="38"/>
      <c r="D613" s="46"/>
      <c r="F613" s="47"/>
      <c r="H613" s="47"/>
      <c r="J613" s="48"/>
      <c r="L613" s="14">
        <f>+SUBTOTAL(9,L604:L612)</f>
        <v>858008961.75999999</v>
      </c>
      <c r="N613" s="14">
        <f>+SUBTOTAL(9,N604:N612)</f>
        <v>273177895.61000001</v>
      </c>
      <c r="P613" s="179">
        <f>+SUBTOTAL(9,P604:P612)</f>
        <v>582756216</v>
      </c>
      <c r="Q613" s="84"/>
      <c r="R613" s="116">
        <f>+P613/T613</f>
        <v>17.240757787643407</v>
      </c>
      <c r="S613" s="84"/>
      <c r="T613" s="179">
        <f>+SUBTOTAL(9,T604:T612)</f>
        <v>33801079</v>
      </c>
      <c r="U613" s="84"/>
      <c r="V613" s="116">
        <f>+T613/L613*100</f>
        <v>3.9394785493458229</v>
      </c>
      <c r="W613" s="52"/>
    </row>
    <row r="614" spans="1:25" x14ac:dyDescent="0.25">
      <c r="C614" s="38"/>
      <c r="D614" s="46"/>
      <c r="F614" s="47"/>
      <c r="H614" s="47"/>
      <c r="J614" s="48"/>
      <c r="R614" s="66"/>
      <c r="V614" s="66"/>
      <c r="W614" s="52"/>
    </row>
    <row r="615" spans="1:25" ht="13.8" thickBot="1" x14ac:dyDescent="0.3">
      <c r="A615" s="35" t="s">
        <v>12</v>
      </c>
      <c r="B615" s="35"/>
      <c r="C615" s="38"/>
      <c r="D615" s="46"/>
      <c r="F615" s="47"/>
      <c r="H615" s="47"/>
      <c r="J615" s="48"/>
      <c r="L615" s="15">
        <f>+SUBTOTAL(9,L570:L614)</f>
        <v>22451586356.080006</v>
      </c>
      <c r="N615" s="15">
        <f>+SUBTOTAL(9,N570:N614)</f>
        <v>7421668907.564743</v>
      </c>
      <c r="P615" s="90">
        <f>+SUBTOTAL(9,P570:P614)</f>
        <v>22100393779</v>
      </c>
      <c r="Q615" s="84"/>
      <c r="R615" s="116">
        <f>+P615/T615</f>
        <v>32.303747507638541</v>
      </c>
      <c r="S615" s="84"/>
      <c r="T615" s="90">
        <f>+SUBTOTAL(9,T570:T614)</f>
        <v>684143342</v>
      </c>
      <c r="U615" s="84"/>
      <c r="V615" s="116">
        <f>+T615/L615*100</f>
        <v>3.0471937757517544</v>
      </c>
      <c r="W615" s="52"/>
      <c r="Y615" s="29"/>
    </row>
    <row r="616" spans="1:25" ht="13.8" thickTop="1" x14ac:dyDescent="0.25">
      <c r="C616" s="38"/>
      <c r="D616" s="46"/>
      <c r="F616" s="47"/>
      <c r="H616" s="47"/>
      <c r="J616" s="48"/>
      <c r="R616" s="66"/>
      <c r="V616" s="66"/>
      <c r="W616" s="52"/>
    </row>
    <row r="617" spans="1:25" x14ac:dyDescent="0.25">
      <c r="C617" s="38"/>
      <c r="D617" s="46"/>
      <c r="F617" s="47"/>
      <c r="H617" s="47"/>
      <c r="J617" s="48"/>
      <c r="R617" s="66"/>
      <c r="V617" s="66"/>
      <c r="W617" s="52"/>
    </row>
    <row r="618" spans="1:25" ht="13.8" thickBot="1" x14ac:dyDescent="0.3">
      <c r="A618" s="35" t="s">
        <v>5</v>
      </c>
      <c r="C618" s="38"/>
      <c r="D618" s="46"/>
      <c r="F618" s="47"/>
      <c r="H618" s="47"/>
      <c r="J618" s="48"/>
      <c r="L618" s="15">
        <f>+SUBTOTAL(9,L15:L617)</f>
        <v>45980394364.410019</v>
      </c>
      <c r="N618" s="15">
        <f>+SUBTOTAL(9,N15:N617)</f>
        <v>13406522282.429255</v>
      </c>
      <c r="P618" s="90">
        <f>+SUBTOTAL(9,P15:P617)</f>
        <v>39129252685</v>
      </c>
      <c r="Q618" s="181"/>
      <c r="R618" s="116">
        <f>+P618/T618</f>
        <v>23.653992088521292</v>
      </c>
      <c r="S618" s="181"/>
      <c r="T618" s="90">
        <f>+SUBTOTAL(9,T15:T617)</f>
        <v>1654234623</v>
      </c>
      <c r="U618" s="84"/>
      <c r="V618" s="116">
        <f>+T618/L618*100</f>
        <v>3.5976955958438217</v>
      </c>
      <c r="W618" s="52"/>
    </row>
    <row r="619" spans="1:25" ht="13.8" thickTop="1" x14ac:dyDescent="0.25">
      <c r="C619" s="38"/>
      <c r="D619" s="46"/>
      <c r="F619" s="47"/>
      <c r="H619" s="47"/>
      <c r="J619" s="48"/>
      <c r="R619" s="66"/>
      <c r="V619" s="66"/>
      <c r="W619" s="52"/>
    </row>
    <row r="620" spans="1:25" x14ac:dyDescent="0.25">
      <c r="C620" s="38"/>
      <c r="D620" s="46"/>
      <c r="F620" s="47"/>
      <c r="H620" s="47"/>
      <c r="J620" s="48"/>
      <c r="R620" s="66"/>
      <c r="V620" s="66"/>
      <c r="W620" s="52"/>
    </row>
    <row r="621" spans="1:25" x14ac:dyDescent="0.25">
      <c r="C621" s="38"/>
      <c r="D621" s="46"/>
      <c r="F621" s="47"/>
      <c r="H621" s="47"/>
      <c r="J621" s="48"/>
      <c r="R621" s="66"/>
      <c r="V621" s="66"/>
      <c r="W621" s="52"/>
    </row>
    <row r="622" spans="1:25" x14ac:dyDescent="0.25">
      <c r="A622" s="82" t="s">
        <v>280</v>
      </c>
      <c r="B622" s="33" t="s">
        <v>281</v>
      </c>
      <c r="C622" s="38"/>
      <c r="D622" s="46"/>
      <c r="F622" s="47"/>
      <c r="H622" s="47"/>
      <c r="J622" s="48"/>
      <c r="R622" s="66"/>
      <c r="V622" s="66"/>
      <c r="W622" s="52"/>
    </row>
    <row r="623" spans="1:25" x14ac:dyDescent="0.25">
      <c r="C623" s="38"/>
      <c r="D623" s="46"/>
      <c r="F623" s="47"/>
      <c r="H623" s="47"/>
      <c r="J623" s="48"/>
      <c r="R623" s="66"/>
      <c r="V623" s="66"/>
      <c r="W623" s="52"/>
    </row>
    <row r="624" spans="1:25" x14ac:dyDescent="0.25">
      <c r="C624" s="38"/>
      <c r="D624" s="46"/>
      <c r="F624" s="47"/>
      <c r="H624" s="47"/>
      <c r="J624" s="48"/>
      <c r="R624" s="66"/>
      <c r="V624" s="66"/>
      <c r="W624" s="52"/>
    </row>
    <row r="625" spans="3:23" x14ac:dyDescent="0.25">
      <c r="C625" s="38"/>
      <c r="D625" s="46"/>
      <c r="F625" s="47"/>
      <c r="H625" s="47"/>
      <c r="J625" s="48"/>
      <c r="R625" s="66"/>
      <c r="V625" s="66"/>
      <c r="W625" s="52"/>
    </row>
    <row r="626" spans="3:23" x14ac:dyDescent="0.25">
      <c r="C626" s="38"/>
      <c r="D626" s="46"/>
      <c r="F626" s="47"/>
      <c r="H626" s="47"/>
      <c r="J626" s="48"/>
      <c r="R626" s="66"/>
      <c r="V626" s="66"/>
      <c r="W626" s="52"/>
    </row>
    <row r="627" spans="3:23" x14ac:dyDescent="0.25">
      <c r="C627" s="38"/>
      <c r="D627" s="46"/>
      <c r="F627" s="47"/>
      <c r="H627" s="47"/>
      <c r="J627" s="48"/>
      <c r="R627" s="66"/>
      <c r="V627" s="66"/>
      <c r="W627" s="52"/>
    </row>
    <row r="628" spans="3:23" x14ac:dyDescent="0.25">
      <c r="D628" s="46"/>
      <c r="F628" s="47"/>
      <c r="H628" s="47"/>
      <c r="J628" s="48"/>
      <c r="R628" s="66"/>
    </row>
    <row r="629" spans="3:23" x14ac:dyDescent="0.25">
      <c r="D629" s="46"/>
      <c r="F629" s="47"/>
      <c r="H629" s="47"/>
      <c r="J629" s="48"/>
      <c r="R629" s="66"/>
      <c r="S629" s="33"/>
      <c r="T629" s="33"/>
      <c r="U629" s="33"/>
      <c r="V629" s="33"/>
    </row>
    <row r="630" spans="3:23" x14ac:dyDescent="0.25">
      <c r="D630" s="46"/>
      <c r="F630" s="47"/>
      <c r="H630" s="47"/>
      <c r="J630" s="48"/>
      <c r="R630" s="66"/>
      <c r="S630" s="33"/>
      <c r="T630" s="33"/>
      <c r="U630" s="33"/>
      <c r="V630" s="33"/>
    </row>
    <row r="631" spans="3:23" x14ac:dyDescent="0.25">
      <c r="D631" s="46"/>
      <c r="F631" s="47"/>
      <c r="H631" s="47"/>
      <c r="J631" s="48"/>
      <c r="R631" s="66"/>
      <c r="S631" s="33"/>
      <c r="T631" s="33"/>
      <c r="U631" s="33"/>
      <c r="V631" s="33"/>
    </row>
    <row r="632" spans="3:23" x14ac:dyDescent="0.25">
      <c r="D632" s="46"/>
      <c r="F632" s="47"/>
      <c r="H632" s="47"/>
      <c r="J632" s="48"/>
      <c r="R632" s="66"/>
      <c r="S632" s="33"/>
      <c r="T632" s="33"/>
      <c r="U632" s="33"/>
      <c r="V632" s="33"/>
    </row>
    <row r="633" spans="3:23" x14ac:dyDescent="0.25">
      <c r="D633" s="46"/>
      <c r="F633" s="47"/>
      <c r="H633" s="47"/>
      <c r="J633" s="48"/>
      <c r="R633" s="66"/>
      <c r="S633" s="33"/>
      <c r="T633" s="33"/>
      <c r="U633" s="33"/>
      <c r="V633" s="33"/>
    </row>
    <row r="634" spans="3:23" x14ac:dyDescent="0.25">
      <c r="D634" s="46"/>
      <c r="F634" s="47"/>
      <c r="H634" s="47"/>
      <c r="J634" s="48"/>
      <c r="R634" s="66"/>
      <c r="S634" s="33"/>
      <c r="T634" s="33"/>
      <c r="U634" s="33"/>
      <c r="V634" s="33"/>
    </row>
    <row r="635" spans="3:23" x14ac:dyDescent="0.25">
      <c r="D635" s="46"/>
      <c r="F635" s="47"/>
      <c r="H635" s="47"/>
      <c r="J635" s="48"/>
      <c r="R635" s="66"/>
      <c r="S635" s="33"/>
      <c r="T635" s="33"/>
      <c r="U635" s="33"/>
      <c r="V635" s="33"/>
    </row>
    <row r="636" spans="3:23" x14ac:dyDescent="0.25">
      <c r="D636" s="46"/>
      <c r="F636" s="47"/>
      <c r="H636" s="47"/>
      <c r="J636" s="48"/>
      <c r="R636" s="66"/>
      <c r="S636" s="33"/>
      <c r="T636" s="33"/>
      <c r="U636" s="33"/>
      <c r="V636" s="33"/>
    </row>
    <row r="637" spans="3:23" x14ac:dyDescent="0.25">
      <c r="D637" s="46"/>
      <c r="F637" s="47"/>
      <c r="H637" s="47"/>
      <c r="J637" s="48"/>
      <c r="R637" s="66"/>
      <c r="S637" s="33"/>
      <c r="T637" s="33"/>
      <c r="U637" s="33"/>
      <c r="V637" s="33"/>
    </row>
    <row r="638" spans="3:23" x14ac:dyDescent="0.25">
      <c r="D638" s="46"/>
      <c r="F638" s="47"/>
      <c r="H638" s="47"/>
      <c r="J638" s="48"/>
      <c r="R638" s="66"/>
      <c r="S638" s="33"/>
      <c r="T638" s="33"/>
      <c r="U638" s="33"/>
      <c r="V638" s="33"/>
    </row>
    <row r="639" spans="3:23" x14ac:dyDescent="0.25">
      <c r="D639" s="46"/>
      <c r="F639" s="47"/>
      <c r="H639" s="47"/>
      <c r="J639" s="48"/>
      <c r="R639" s="66"/>
      <c r="S639" s="33"/>
      <c r="T639" s="33"/>
      <c r="U639" s="33"/>
      <c r="V639" s="33"/>
    </row>
    <row r="640" spans="3:23" x14ac:dyDescent="0.25">
      <c r="D640" s="46"/>
      <c r="F640" s="47"/>
      <c r="H640" s="47"/>
      <c r="J640" s="48"/>
      <c r="R640" s="66"/>
      <c r="S640" s="33"/>
      <c r="T640" s="33"/>
      <c r="U640" s="33"/>
      <c r="V640" s="33"/>
    </row>
    <row r="641" spans="4:22" x14ac:dyDescent="0.25">
      <c r="D641" s="46"/>
      <c r="F641" s="47"/>
      <c r="H641" s="47"/>
      <c r="J641" s="48"/>
      <c r="R641" s="66"/>
      <c r="S641" s="33"/>
      <c r="T641" s="33"/>
      <c r="U641" s="33"/>
      <c r="V641" s="33"/>
    </row>
    <row r="642" spans="4:22" x14ac:dyDescent="0.25">
      <c r="D642" s="46"/>
      <c r="F642" s="47"/>
      <c r="H642" s="47"/>
      <c r="J642" s="48"/>
      <c r="R642" s="66"/>
      <c r="S642" s="33"/>
      <c r="T642" s="33"/>
      <c r="U642" s="33"/>
      <c r="V642" s="33"/>
    </row>
    <row r="643" spans="4:22" x14ac:dyDescent="0.25">
      <c r="D643" s="46"/>
      <c r="F643" s="47"/>
      <c r="H643" s="47"/>
      <c r="J643" s="48"/>
      <c r="R643" s="66"/>
      <c r="S643" s="33"/>
      <c r="T643" s="33"/>
      <c r="U643" s="33"/>
      <c r="V643" s="33"/>
    </row>
    <row r="644" spans="4:22" x14ac:dyDescent="0.25">
      <c r="D644" s="46"/>
      <c r="F644" s="47"/>
      <c r="H644" s="47"/>
      <c r="J644" s="48"/>
      <c r="R644" s="66"/>
      <c r="S644" s="33"/>
      <c r="T644" s="33"/>
      <c r="U644" s="33"/>
      <c r="V644" s="33"/>
    </row>
    <row r="645" spans="4:22" x14ac:dyDescent="0.25">
      <c r="D645" s="46"/>
      <c r="F645" s="47"/>
      <c r="H645" s="47"/>
      <c r="J645" s="48"/>
      <c r="R645" s="66"/>
      <c r="S645" s="33"/>
      <c r="T645" s="33"/>
      <c r="U645" s="33"/>
      <c r="V645" s="33"/>
    </row>
    <row r="646" spans="4:22" x14ac:dyDescent="0.25">
      <c r="D646" s="46"/>
      <c r="F646" s="47"/>
      <c r="H646" s="47"/>
      <c r="J646" s="48"/>
      <c r="R646" s="66"/>
      <c r="S646" s="33"/>
      <c r="T646" s="33"/>
      <c r="U646" s="33"/>
      <c r="V646" s="33"/>
    </row>
    <row r="647" spans="4:22" x14ac:dyDescent="0.25">
      <c r="D647" s="46"/>
      <c r="F647" s="47"/>
      <c r="H647" s="47"/>
      <c r="J647" s="48"/>
      <c r="R647" s="66"/>
      <c r="S647" s="33"/>
      <c r="T647" s="33"/>
      <c r="U647" s="33"/>
      <c r="V647" s="33"/>
    </row>
    <row r="648" spans="4:22" x14ac:dyDescent="0.25">
      <c r="D648" s="46"/>
      <c r="F648" s="47"/>
      <c r="H648" s="47"/>
      <c r="J648" s="48"/>
      <c r="R648" s="66"/>
      <c r="S648" s="33"/>
      <c r="T648" s="33"/>
      <c r="U648" s="33"/>
      <c r="V648" s="33"/>
    </row>
    <row r="649" spans="4:22" x14ac:dyDescent="0.25">
      <c r="D649" s="46"/>
      <c r="F649" s="47"/>
      <c r="H649" s="47"/>
      <c r="J649" s="48"/>
      <c r="R649" s="66"/>
      <c r="S649" s="33"/>
      <c r="T649" s="33"/>
      <c r="U649" s="33"/>
      <c r="V649" s="33"/>
    </row>
    <row r="650" spans="4:22" x14ac:dyDescent="0.25">
      <c r="D650" s="46"/>
      <c r="F650" s="47"/>
      <c r="H650" s="47"/>
      <c r="J650" s="48"/>
      <c r="R650" s="66"/>
      <c r="S650" s="33"/>
      <c r="T650" s="33"/>
      <c r="U650" s="33"/>
      <c r="V650" s="33"/>
    </row>
    <row r="651" spans="4:22" x14ac:dyDescent="0.25">
      <c r="D651" s="46"/>
      <c r="F651" s="47"/>
      <c r="H651" s="47"/>
      <c r="J651" s="48"/>
      <c r="R651" s="66"/>
      <c r="S651" s="33"/>
      <c r="T651" s="33"/>
      <c r="U651" s="33"/>
      <c r="V651" s="33"/>
    </row>
    <row r="652" spans="4:22" x14ac:dyDescent="0.25">
      <c r="D652" s="46"/>
      <c r="F652" s="47"/>
      <c r="H652" s="47"/>
      <c r="J652" s="48"/>
      <c r="R652" s="66"/>
      <c r="S652" s="33"/>
      <c r="T652" s="33"/>
      <c r="U652" s="33"/>
      <c r="V652" s="33"/>
    </row>
    <row r="653" spans="4:22" x14ac:dyDescent="0.25">
      <c r="D653" s="46"/>
      <c r="F653" s="47"/>
      <c r="H653" s="47"/>
      <c r="J653" s="48"/>
      <c r="R653" s="66"/>
      <c r="S653" s="33"/>
      <c r="T653" s="33"/>
      <c r="U653" s="33"/>
      <c r="V653" s="33"/>
    </row>
    <row r="654" spans="4:22" x14ac:dyDescent="0.25">
      <c r="D654" s="46"/>
      <c r="F654" s="47"/>
      <c r="H654" s="47"/>
      <c r="J654" s="48"/>
      <c r="R654" s="66"/>
      <c r="S654" s="33"/>
      <c r="T654" s="33"/>
      <c r="U654" s="33"/>
      <c r="V654" s="33"/>
    </row>
    <row r="655" spans="4:22" x14ac:dyDescent="0.25">
      <c r="D655" s="46"/>
      <c r="F655" s="47"/>
      <c r="H655" s="47"/>
      <c r="J655" s="48"/>
      <c r="R655" s="66"/>
      <c r="S655" s="33"/>
      <c r="T655" s="33"/>
      <c r="U655" s="33"/>
      <c r="V655" s="33"/>
    </row>
    <row r="656" spans="4:22" x14ac:dyDescent="0.25">
      <c r="D656" s="46"/>
      <c r="F656" s="47"/>
      <c r="H656" s="47"/>
      <c r="J656" s="48"/>
      <c r="R656" s="66"/>
      <c r="S656" s="33"/>
      <c r="T656" s="33"/>
      <c r="U656" s="33"/>
      <c r="V656" s="33"/>
    </row>
    <row r="657" spans="4:22" x14ac:dyDescent="0.25">
      <c r="D657" s="46"/>
      <c r="F657" s="47"/>
      <c r="H657" s="47"/>
      <c r="J657" s="48"/>
      <c r="R657" s="66"/>
      <c r="S657" s="33"/>
      <c r="T657" s="33"/>
      <c r="U657" s="33"/>
      <c r="V657" s="33"/>
    </row>
    <row r="658" spans="4:22" x14ac:dyDescent="0.25">
      <c r="D658" s="46"/>
      <c r="F658" s="47"/>
      <c r="H658" s="47"/>
      <c r="J658" s="48"/>
      <c r="R658" s="66"/>
      <c r="S658" s="33"/>
      <c r="T658" s="33"/>
      <c r="U658" s="33"/>
      <c r="V658" s="33"/>
    </row>
    <row r="659" spans="4:22" x14ac:dyDescent="0.25">
      <c r="D659" s="46"/>
      <c r="F659" s="47"/>
      <c r="H659" s="47"/>
      <c r="J659" s="48"/>
      <c r="R659" s="66"/>
      <c r="S659" s="33"/>
      <c r="T659" s="33"/>
      <c r="U659" s="33"/>
      <c r="V659" s="33"/>
    </row>
    <row r="660" spans="4:22" x14ac:dyDescent="0.25">
      <c r="D660" s="46"/>
      <c r="F660" s="47"/>
      <c r="H660" s="47"/>
      <c r="J660" s="48"/>
      <c r="R660" s="66"/>
      <c r="S660" s="33"/>
      <c r="T660" s="33"/>
      <c r="U660" s="33"/>
      <c r="V660" s="33"/>
    </row>
    <row r="661" spans="4:22" x14ac:dyDescent="0.25">
      <c r="D661" s="46"/>
      <c r="F661" s="47"/>
      <c r="H661" s="47"/>
      <c r="J661" s="48"/>
      <c r="R661" s="66"/>
      <c r="S661" s="33"/>
      <c r="T661" s="33"/>
      <c r="U661" s="33"/>
      <c r="V661" s="33"/>
    </row>
    <row r="662" spans="4:22" x14ac:dyDescent="0.25">
      <c r="D662" s="46"/>
      <c r="F662" s="47"/>
      <c r="H662" s="47"/>
      <c r="J662" s="48"/>
      <c r="R662" s="66"/>
      <c r="S662" s="33"/>
      <c r="T662" s="33"/>
      <c r="U662" s="33"/>
      <c r="V662" s="33"/>
    </row>
    <row r="663" spans="4:22" x14ac:dyDescent="0.25">
      <c r="D663" s="46"/>
      <c r="F663" s="47"/>
      <c r="H663" s="47"/>
      <c r="J663" s="48"/>
      <c r="R663" s="66"/>
      <c r="S663" s="33"/>
      <c r="T663" s="33"/>
      <c r="U663" s="33"/>
      <c r="V663" s="33"/>
    </row>
    <row r="664" spans="4:22" x14ac:dyDescent="0.25">
      <c r="D664" s="46"/>
      <c r="F664" s="47"/>
      <c r="H664" s="47"/>
      <c r="J664" s="48"/>
      <c r="R664" s="66"/>
      <c r="S664" s="33"/>
      <c r="T664" s="33"/>
      <c r="U664" s="33"/>
      <c r="V664" s="33"/>
    </row>
    <row r="665" spans="4:22" x14ac:dyDescent="0.25">
      <c r="D665" s="46"/>
      <c r="F665" s="47"/>
      <c r="H665" s="47"/>
      <c r="J665" s="48"/>
      <c r="R665" s="66"/>
      <c r="S665" s="33"/>
      <c r="T665" s="33"/>
      <c r="U665" s="33"/>
      <c r="V665" s="33"/>
    </row>
    <row r="666" spans="4:22" x14ac:dyDescent="0.25">
      <c r="D666" s="46"/>
      <c r="F666" s="47"/>
      <c r="H666" s="47"/>
      <c r="J666" s="48"/>
      <c r="R666" s="66"/>
      <c r="S666" s="33"/>
      <c r="T666" s="33"/>
      <c r="U666" s="33"/>
      <c r="V666" s="33"/>
    </row>
    <row r="667" spans="4:22" x14ac:dyDescent="0.25">
      <c r="D667" s="46"/>
      <c r="F667" s="47"/>
      <c r="H667" s="47"/>
      <c r="J667" s="48"/>
      <c r="R667" s="66"/>
      <c r="S667" s="33"/>
      <c r="T667" s="33"/>
      <c r="U667" s="33"/>
      <c r="V667" s="33"/>
    </row>
    <row r="668" spans="4:22" x14ac:dyDescent="0.25">
      <c r="D668" s="46"/>
      <c r="F668" s="47"/>
      <c r="H668" s="47"/>
      <c r="J668" s="48"/>
      <c r="R668" s="66"/>
      <c r="S668" s="33"/>
      <c r="T668" s="33"/>
      <c r="U668" s="33"/>
      <c r="V668" s="33"/>
    </row>
    <row r="669" spans="4:22" x14ac:dyDescent="0.25">
      <c r="D669" s="46"/>
      <c r="F669" s="47"/>
      <c r="H669" s="47"/>
      <c r="J669" s="48"/>
      <c r="R669" s="66"/>
      <c r="S669" s="33"/>
      <c r="T669" s="33"/>
      <c r="U669" s="33"/>
      <c r="V669" s="33"/>
    </row>
    <row r="670" spans="4:22" x14ac:dyDescent="0.25">
      <c r="D670" s="46"/>
      <c r="F670" s="47"/>
      <c r="H670" s="47"/>
      <c r="J670" s="48"/>
      <c r="R670" s="66"/>
      <c r="S670" s="33"/>
      <c r="T670" s="33"/>
      <c r="U670" s="33"/>
      <c r="V670" s="33"/>
    </row>
    <row r="671" spans="4:22" x14ac:dyDescent="0.25">
      <c r="D671" s="46"/>
      <c r="F671" s="47"/>
      <c r="H671" s="47"/>
      <c r="J671" s="48"/>
      <c r="R671" s="66"/>
      <c r="S671" s="33"/>
      <c r="T671" s="33"/>
      <c r="U671" s="33"/>
      <c r="V671" s="33"/>
    </row>
    <row r="672" spans="4:22" x14ac:dyDescent="0.25">
      <c r="D672" s="46"/>
      <c r="F672" s="47"/>
      <c r="H672" s="47"/>
      <c r="J672" s="48"/>
      <c r="R672" s="66"/>
      <c r="S672" s="33"/>
      <c r="T672" s="33"/>
      <c r="U672" s="33"/>
      <c r="V672" s="33"/>
    </row>
    <row r="673" spans="4:22" x14ac:dyDescent="0.25">
      <c r="D673" s="46"/>
      <c r="F673" s="47"/>
      <c r="H673" s="47"/>
      <c r="J673" s="48"/>
      <c r="R673" s="66"/>
      <c r="S673" s="33"/>
      <c r="T673" s="33"/>
      <c r="U673" s="33"/>
      <c r="V673" s="33"/>
    </row>
    <row r="674" spans="4:22" x14ac:dyDescent="0.25">
      <c r="D674" s="46"/>
      <c r="F674" s="47"/>
      <c r="H674" s="47"/>
      <c r="J674" s="48"/>
      <c r="R674" s="66"/>
      <c r="S674" s="33"/>
      <c r="T674" s="33"/>
      <c r="U674" s="33"/>
      <c r="V674" s="33"/>
    </row>
    <row r="675" spans="4:22" x14ac:dyDescent="0.25">
      <c r="D675" s="46"/>
      <c r="F675" s="47"/>
      <c r="H675" s="47"/>
      <c r="J675" s="48"/>
      <c r="R675" s="66"/>
      <c r="S675" s="33"/>
      <c r="T675" s="33"/>
      <c r="U675" s="33"/>
      <c r="V675" s="33"/>
    </row>
    <row r="676" spans="4:22" x14ac:dyDescent="0.25">
      <c r="D676" s="46"/>
      <c r="F676" s="47"/>
      <c r="H676" s="47"/>
      <c r="J676" s="48"/>
      <c r="R676" s="66"/>
      <c r="S676" s="33"/>
      <c r="T676" s="33"/>
      <c r="U676" s="33"/>
      <c r="V676" s="33"/>
    </row>
    <row r="677" spans="4:22" x14ac:dyDescent="0.25">
      <c r="D677" s="46"/>
      <c r="F677" s="47"/>
      <c r="H677" s="47"/>
      <c r="J677" s="48"/>
      <c r="R677" s="66"/>
      <c r="S677" s="33"/>
      <c r="T677" s="33"/>
      <c r="U677" s="33"/>
      <c r="V677" s="33"/>
    </row>
    <row r="678" spans="4:22" x14ac:dyDescent="0.25">
      <c r="D678" s="46"/>
      <c r="F678" s="47"/>
      <c r="H678" s="47"/>
      <c r="J678" s="48"/>
      <c r="R678" s="66"/>
      <c r="S678" s="33"/>
      <c r="T678" s="33"/>
      <c r="U678" s="33"/>
      <c r="V678" s="33"/>
    </row>
    <row r="679" spans="4:22" x14ac:dyDescent="0.25">
      <c r="D679" s="46"/>
      <c r="F679" s="47"/>
      <c r="H679" s="47"/>
      <c r="J679" s="48"/>
      <c r="R679" s="66"/>
      <c r="S679" s="33"/>
      <c r="T679" s="33"/>
      <c r="U679" s="33"/>
      <c r="V679" s="33"/>
    </row>
    <row r="680" spans="4:22" x14ac:dyDescent="0.25">
      <c r="D680" s="46"/>
      <c r="F680" s="47"/>
      <c r="H680" s="47"/>
      <c r="J680" s="48"/>
      <c r="R680" s="66"/>
      <c r="S680" s="33"/>
      <c r="T680" s="33"/>
      <c r="U680" s="33"/>
      <c r="V680" s="33"/>
    </row>
    <row r="681" spans="4:22" x14ac:dyDescent="0.25">
      <c r="D681" s="46"/>
      <c r="F681" s="47"/>
      <c r="H681" s="47"/>
      <c r="J681" s="48"/>
      <c r="R681" s="66"/>
      <c r="S681" s="33"/>
      <c r="T681" s="33"/>
      <c r="U681" s="33"/>
      <c r="V681" s="33"/>
    </row>
    <row r="682" spans="4:22" x14ac:dyDescent="0.25">
      <c r="D682" s="46"/>
      <c r="F682" s="47"/>
      <c r="H682" s="47"/>
      <c r="J682" s="48"/>
      <c r="R682" s="66"/>
      <c r="S682" s="33"/>
      <c r="T682" s="33"/>
      <c r="U682" s="33"/>
      <c r="V682" s="33"/>
    </row>
    <row r="683" spans="4:22" x14ac:dyDescent="0.25">
      <c r="D683" s="46"/>
      <c r="F683" s="47"/>
      <c r="H683" s="47"/>
      <c r="J683" s="48"/>
      <c r="R683" s="66"/>
      <c r="S683" s="33"/>
      <c r="T683" s="33"/>
      <c r="U683" s="33"/>
      <c r="V683" s="33"/>
    </row>
    <row r="684" spans="4:22" x14ac:dyDescent="0.25">
      <c r="D684" s="46"/>
      <c r="F684" s="47"/>
      <c r="H684" s="47"/>
      <c r="J684" s="48"/>
      <c r="R684" s="66"/>
      <c r="S684" s="33"/>
      <c r="T684" s="33"/>
      <c r="U684" s="33"/>
      <c r="V684" s="33"/>
    </row>
    <row r="685" spans="4:22" x14ac:dyDescent="0.25">
      <c r="D685" s="46"/>
      <c r="F685" s="47"/>
      <c r="H685" s="47"/>
      <c r="J685" s="48"/>
      <c r="R685" s="66"/>
      <c r="S685" s="33"/>
      <c r="T685" s="33"/>
      <c r="U685" s="33"/>
      <c r="V685" s="33"/>
    </row>
    <row r="686" spans="4:22" x14ac:dyDescent="0.25">
      <c r="D686" s="46"/>
      <c r="F686" s="47"/>
      <c r="H686" s="47"/>
      <c r="J686" s="48"/>
      <c r="R686" s="66"/>
      <c r="S686" s="33"/>
      <c r="T686" s="33"/>
      <c r="U686" s="33"/>
      <c r="V686" s="33"/>
    </row>
    <row r="687" spans="4:22" x14ac:dyDescent="0.25">
      <c r="D687" s="46"/>
      <c r="F687" s="47"/>
      <c r="H687" s="47"/>
      <c r="J687" s="48"/>
      <c r="R687" s="66"/>
      <c r="S687" s="33"/>
      <c r="T687" s="33"/>
      <c r="U687" s="33"/>
      <c r="V687" s="33"/>
    </row>
    <row r="688" spans="4:22" x14ac:dyDescent="0.25">
      <c r="D688" s="46"/>
      <c r="F688" s="47"/>
      <c r="H688" s="47"/>
      <c r="J688" s="48"/>
      <c r="R688" s="66"/>
      <c r="S688" s="33"/>
      <c r="T688" s="33"/>
      <c r="U688" s="33"/>
      <c r="V688" s="33"/>
    </row>
    <row r="689" spans="4:22" x14ac:dyDescent="0.25">
      <c r="D689" s="46"/>
      <c r="F689" s="47"/>
      <c r="H689" s="47"/>
      <c r="J689" s="48"/>
      <c r="R689" s="66"/>
      <c r="S689" s="33"/>
      <c r="T689" s="33"/>
      <c r="U689" s="33"/>
      <c r="V689" s="33"/>
    </row>
    <row r="690" spans="4:22" x14ac:dyDescent="0.25">
      <c r="D690" s="46"/>
      <c r="F690" s="47"/>
      <c r="H690" s="47"/>
      <c r="J690" s="48"/>
      <c r="R690" s="66"/>
      <c r="S690" s="33"/>
      <c r="T690" s="33"/>
      <c r="U690" s="33"/>
      <c r="V690" s="33"/>
    </row>
    <row r="691" spans="4:22" x14ac:dyDescent="0.25">
      <c r="D691" s="46"/>
      <c r="F691" s="47"/>
      <c r="H691" s="47"/>
      <c r="J691" s="48"/>
      <c r="R691" s="66"/>
      <c r="S691" s="33"/>
      <c r="T691" s="33"/>
      <c r="U691" s="33"/>
      <c r="V691" s="33"/>
    </row>
    <row r="692" spans="4:22" x14ac:dyDescent="0.25">
      <c r="D692" s="46"/>
      <c r="F692" s="47"/>
      <c r="H692" s="47"/>
      <c r="J692" s="48"/>
      <c r="R692" s="66"/>
      <c r="S692" s="33"/>
      <c r="T692" s="33"/>
      <c r="U692" s="33"/>
      <c r="V692" s="33"/>
    </row>
    <row r="693" spans="4:22" x14ac:dyDescent="0.25">
      <c r="D693" s="46"/>
      <c r="F693" s="47"/>
      <c r="H693" s="47"/>
      <c r="J693" s="48"/>
      <c r="R693" s="66"/>
      <c r="S693" s="33"/>
      <c r="T693" s="33"/>
      <c r="U693" s="33"/>
      <c r="V693" s="33"/>
    </row>
    <row r="694" spans="4:22" x14ac:dyDescent="0.25">
      <c r="D694" s="46"/>
      <c r="F694" s="47"/>
      <c r="H694" s="47"/>
      <c r="J694" s="48"/>
      <c r="R694" s="66"/>
      <c r="S694" s="33"/>
      <c r="T694" s="33"/>
      <c r="U694" s="33"/>
      <c r="V694" s="33"/>
    </row>
    <row r="695" spans="4:22" x14ac:dyDescent="0.25">
      <c r="D695" s="46"/>
      <c r="F695" s="47"/>
      <c r="H695" s="47"/>
      <c r="J695" s="48"/>
      <c r="R695" s="66"/>
      <c r="S695" s="33"/>
      <c r="T695" s="33"/>
      <c r="U695" s="33"/>
      <c r="V695" s="33"/>
    </row>
    <row r="696" spans="4:22" x14ac:dyDescent="0.25">
      <c r="D696" s="46"/>
      <c r="F696" s="47"/>
      <c r="H696" s="47"/>
      <c r="J696" s="48"/>
      <c r="R696" s="66"/>
      <c r="S696" s="33"/>
      <c r="T696" s="33"/>
      <c r="U696" s="33"/>
      <c r="V696" s="33"/>
    </row>
    <row r="697" spans="4:22" x14ac:dyDescent="0.25">
      <c r="D697" s="46"/>
      <c r="F697" s="47"/>
      <c r="H697" s="47"/>
      <c r="J697" s="48"/>
      <c r="R697" s="66"/>
      <c r="S697" s="33"/>
      <c r="T697" s="33"/>
      <c r="U697" s="33"/>
      <c r="V697" s="33"/>
    </row>
    <row r="698" spans="4:22" x14ac:dyDescent="0.25">
      <c r="D698" s="46"/>
      <c r="F698" s="47"/>
      <c r="H698" s="47"/>
      <c r="J698" s="48"/>
      <c r="R698" s="66"/>
      <c r="S698" s="33"/>
      <c r="T698" s="33"/>
      <c r="U698" s="33"/>
      <c r="V698" s="33"/>
    </row>
    <row r="699" spans="4:22" x14ac:dyDescent="0.25">
      <c r="D699" s="46"/>
      <c r="F699" s="47"/>
      <c r="H699" s="47"/>
      <c r="J699" s="48"/>
      <c r="R699" s="66"/>
      <c r="S699" s="33"/>
      <c r="T699" s="33"/>
      <c r="U699" s="33"/>
      <c r="V699" s="33"/>
    </row>
    <row r="700" spans="4:22" x14ac:dyDescent="0.25">
      <c r="D700" s="46"/>
      <c r="F700" s="47"/>
      <c r="H700" s="47"/>
      <c r="J700" s="48"/>
      <c r="R700" s="66"/>
      <c r="S700" s="33"/>
      <c r="T700" s="33"/>
      <c r="U700" s="33"/>
      <c r="V700" s="33"/>
    </row>
    <row r="701" spans="4:22" x14ac:dyDescent="0.25">
      <c r="D701" s="46"/>
      <c r="F701" s="47"/>
      <c r="H701" s="47"/>
      <c r="J701" s="48"/>
      <c r="R701" s="66"/>
      <c r="S701" s="33"/>
      <c r="T701" s="33"/>
      <c r="U701" s="33"/>
      <c r="V701" s="33"/>
    </row>
    <row r="702" spans="4:22" x14ac:dyDescent="0.25">
      <c r="D702" s="46"/>
      <c r="F702" s="47"/>
      <c r="H702" s="47"/>
      <c r="J702" s="48"/>
      <c r="R702" s="66"/>
      <c r="S702" s="33"/>
      <c r="T702" s="33"/>
      <c r="U702" s="33"/>
      <c r="V702" s="33"/>
    </row>
    <row r="703" spans="4:22" x14ac:dyDescent="0.25">
      <c r="D703" s="46"/>
      <c r="F703" s="47"/>
      <c r="H703" s="47"/>
      <c r="J703" s="48"/>
      <c r="R703" s="66"/>
      <c r="S703" s="33"/>
      <c r="T703" s="33"/>
      <c r="U703" s="33"/>
      <c r="V703" s="33"/>
    </row>
    <row r="704" spans="4:22" x14ac:dyDescent="0.25">
      <c r="D704" s="46"/>
      <c r="F704" s="47"/>
      <c r="H704" s="47"/>
      <c r="J704" s="48"/>
      <c r="R704" s="66"/>
      <c r="S704" s="33"/>
      <c r="T704" s="33"/>
      <c r="U704" s="33"/>
      <c r="V704" s="33"/>
    </row>
    <row r="705" spans="4:22" x14ac:dyDescent="0.25">
      <c r="D705" s="46"/>
      <c r="F705" s="47"/>
      <c r="H705" s="47"/>
      <c r="J705" s="48"/>
      <c r="R705" s="66"/>
      <c r="S705" s="33"/>
      <c r="T705" s="33"/>
      <c r="U705" s="33"/>
      <c r="V705" s="33"/>
    </row>
    <row r="706" spans="4:22" x14ac:dyDescent="0.25">
      <c r="D706" s="46"/>
      <c r="F706" s="47"/>
      <c r="H706" s="47"/>
      <c r="J706" s="48"/>
      <c r="R706" s="66"/>
      <c r="S706" s="33"/>
      <c r="T706" s="33"/>
      <c r="U706" s="33"/>
      <c r="V706" s="33"/>
    </row>
    <row r="707" spans="4:22" x14ac:dyDescent="0.25">
      <c r="D707" s="46"/>
      <c r="F707" s="47"/>
      <c r="H707" s="47"/>
      <c r="J707" s="48"/>
      <c r="R707" s="66"/>
      <c r="S707" s="33"/>
      <c r="T707" s="33"/>
      <c r="U707" s="33"/>
      <c r="V707" s="33"/>
    </row>
    <row r="708" spans="4:22" x14ac:dyDescent="0.25">
      <c r="D708" s="46"/>
      <c r="F708" s="47"/>
      <c r="H708" s="47"/>
      <c r="J708" s="48"/>
      <c r="R708" s="66"/>
      <c r="S708" s="33"/>
      <c r="T708" s="33"/>
      <c r="U708" s="33"/>
      <c r="V708" s="33"/>
    </row>
    <row r="709" spans="4:22" x14ac:dyDescent="0.25">
      <c r="D709" s="46"/>
      <c r="F709" s="47"/>
      <c r="H709" s="47"/>
      <c r="J709" s="48"/>
      <c r="R709" s="66"/>
      <c r="S709" s="33"/>
      <c r="T709" s="33"/>
      <c r="U709" s="33"/>
      <c r="V709" s="33"/>
    </row>
    <row r="710" spans="4:22" x14ac:dyDescent="0.25">
      <c r="D710" s="46"/>
      <c r="F710" s="47"/>
      <c r="H710" s="47"/>
      <c r="J710" s="48"/>
      <c r="R710" s="66"/>
      <c r="S710" s="33"/>
      <c r="T710" s="33"/>
      <c r="U710" s="33"/>
      <c r="V710" s="33"/>
    </row>
    <row r="711" spans="4:22" x14ac:dyDescent="0.25">
      <c r="D711" s="46"/>
      <c r="F711" s="47"/>
      <c r="H711" s="47"/>
      <c r="J711" s="48"/>
      <c r="R711" s="66"/>
      <c r="S711" s="33"/>
      <c r="T711" s="33"/>
      <c r="U711" s="33"/>
      <c r="V711" s="33"/>
    </row>
    <row r="712" spans="4:22" x14ac:dyDescent="0.25">
      <c r="D712" s="46"/>
      <c r="F712" s="47"/>
      <c r="H712" s="47"/>
      <c r="J712" s="48"/>
      <c r="R712" s="66"/>
      <c r="S712" s="33"/>
      <c r="T712" s="33"/>
      <c r="U712" s="33"/>
      <c r="V712" s="33"/>
    </row>
    <row r="713" spans="4:22" x14ac:dyDescent="0.25">
      <c r="D713" s="46"/>
      <c r="F713" s="47"/>
      <c r="H713" s="47"/>
      <c r="J713" s="48"/>
      <c r="R713" s="66"/>
      <c r="S713" s="33"/>
      <c r="T713" s="33"/>
      <c r="U713" s="33"/>
      <c r="V713" s="33"/>
    </row>
    <row r="714" spans="4:22" x14ac:dyDescent="0.25">
      <c r="D714" s="46"/>
      <c r="F714" s="47"/>
      <c r="H714" s="47"/>
      <c r="J714" s="48"/>
      <c r="R714" s="66"/>
      <c r="S714" s="33"/>
      <c r="T714" s="33"/>
      <c r="U714" s="33"/>
      <c r="V714" s="33"/>
    </row>
    <row r="715" spans="4:22" x14ac:dyDescent="0.25">
      <c r="D715" s="46"/>
      <c r="F715" s="47"/>
      <c r="H715" s="47"/>
      <c r="J715" s="48"/>
      <c r="R715" s="66"/>
      <c r="S715" s="33"/>
      <c r="T715" s="33"/>
      <c r="U715" s="33"/>
      <c r="V715" s="33"/>
    </row>
    <row r="716" spans="4:22" x14ac:dyDescent="0.25">
      <c r="D716" s="46"/>
      <c r="F716" s="47"/>
      <c r="H716" s="47"/>
      <c r="J716" s="48"/>
      <c r="R716" s="66"/>
      <c r="S716" s="33"/>
      <c r="T716" s="33"/>
      <c r="U716" s="33"/>
      <c r="V716" s="33"/>
    </row>
    <row r="717" spans="4:22" x14ac:dyDescent="0.25">
      <c r="D717" s="46"/>
      <c r="F717" s="47"/>
      <c r="H717" s="47"/>
      <c r="J717" s="48"/>
      <c r="R717" s="66"/>
      <c r="S717" s="33"/>
      <c r="T717" s="33"/>
      <c r="U717" s="33"/>
      <c r="V717" s="33"/>
    </row>
    <row r="718" spans="4:22" x14ac:dyDescent="0.25">
      <c r="D718" s="46"/>
      <c r="F718" s="47"/>
      <c r="H718" s="47"/>
      <c r="J718" s="48"/>
      <c r="R718" s="66"/>
      <c r="S718" s="33"/>
      <c r="T718" s="33"/>
      <c r="U718" s="33"/>
      <c r="V718" s="33"/>
    </row>
    <row r="719" spans="4:22" x14ac:dyDescent="0.25">
      <c r="D719" s="46"/>
      <c r="F719" s="47"/>
      <c r="H719" s="47"/>
      <c r="J719" s="48"/>
      <c r="R719" s="66"/>
      <c r="S719" s="33"/>
      <c r="T719" s="33"/>
      <c r="U719" s="33"/>
      <c r="V719" s="33"/>
    </row>
    <row r="720" spans="4:22" x14ac:dyDescent="0.25">
      <c r="D720" s="46"/>
      <c r="F720" s="47"/>
      <c r="H720" s="47"/>
      <c r="J720" s="48"/>
      <c r="R720" s="66"/>
      <c r="S720" s="33"/>
      <c r="T720" s="33"/>
      <c r="U720" s="33"/>
      <c r="V720" s="33"/>
    </row>
    <row r="721" spans="4:22" x14ac:dyDescent="0.25">
      <c r="D721" s="46"/>
      <c r="F721" s="47"/>
      <c r="H721" s="47"/>
      <c r="J721" s="48"/>
      <c r="R721" s="66"/>
      <c r="S721" s="33"/>
      <c r="T721" s="33"/>
      <c r="U721" s="33"/>
      <c r="V721" s="33"/>
    </row>
    <row r="722" spans="4:22" x14ac:dyDescent="0.25">
      <c r="D722" s="46"/>
      <c r="F722" s="47"/>
      <c r="H722" s="47"/>
      <c r="J722" s="48"/>
      <c r="R722" s="66"/>
      <c r="S722" s="33"/>
      <c r="T722" s="33"/>
      <c r="U722" s="33"/>
      <c r="V722" s="33"/>
    </row>
    <row r="723" spans="4:22" x14ac:dyDescent="0.25">
      <c r="D723" s="46"/>
      <c r="F723" s="47"/>
      <c r="H723" s="47"/>
      <c r="J723" s="48"/>
      <c r="R723" s="66"/>
      <c r="S723" s="33"/>
      <c r="T723" s="33"/>
      <c r="U723" s="33"/>
      <c r="V723" s="33"/>
    </row>
    <row r="724" spans="4:22" x14ac:dyDescent="0.25">
      <c r="D724" s="46"/>
      <c r="F724" s="47"/>
      <c r="H724" s="47"/>
      <c r="J724" s="48"/>
      <c r="R724" s="66"/>
      <c r="S724" s="33"/>
      <c r="T724" s="33"/>
      <c r="U724" s="33"/>
      <c r="V724" s="33"/>
    </row>
    <row r="725" spans="4:22" x14ac:dyDescent="0.25">
      <c r="D725" s="46"/>
      <c r="F725" s="47"/>
      <c r="H725" s="47"/>
      <c r="J725" s="48"/>
      <c r="R725" s="66"/>
      <c r="S725" s="33"/>
      <c r="T725" s="33"/>
      <c r="U725" s="33"/>
      <c r="V725" s="33"/>
    </row>
    <row r="726" spans="4:22" x14ac:dyDescent="0.25">
      <c r="D726" s="46"/>
      <c r="F726" s="47"/>
      <c r="H726" s="47"/>
      <c r="J726" s="48"/>
      <c r="R726" s="66"/>
      <c r="S726" s="33"/>
      <c r="T726" s="33"/>
      <c r="U726" s="33"/>
      <c r="V726" s="33"/>
    </row>
    <row r="727" spans="4:22" x14ac:dyDescent="0.25">
      <c r="D727" s="46"/>
      <c r="F727" s="47"/>
      <c r="H727" s="47"/>
      <c r="J727" s="48"/>
      <c r="R727" s="66"/>
      <c r="S727" s="33"/>
      <c r="T727" s="33"/>
      <c r="U727" s="33"/>
      <c r="V727" s="33"/>
    </row>
    <row r="728" spans="4:22" x14ac:dyDescent="0.25">
      <c r="D728" s="46"/>
      <c r="F728" s="47"/>
      <c r="H728" s="47"/>
      <c r="J728" s="48"/>
      <c r="R728" s="66"/>
      <c r="S728" s="33"/>
      <c r="T728" s="33"/>
      <c r="U728" s="33"/>
      <c r="V728" s="33"/>
    </row>
    <row r="729" spans="4:22" x14ac:dyDescent="0.25">
      <c r="D729" s="46"/>
      <c r="F729" s="47"/>
      <c r="H729" s="47"/>
      <c r="J729" s="48"/>
      <c r="R729" s="66"/>
      <c r="S729" s="33"/>
      <c r="T729" s="33"/>
      <c r="U729" s="33"/>
      <c r="V729" s="33"/>
    </row>
    <row r="730" spans="4:22" x14ac:dyDescent="0.25">
      <c r="D730" s="46"/>
      <c r="F730" s="47"/>
      <c r="H730" s="47"/>
      <c r="J730" s="48"/>
      <c r="R730" s="66"/>
      <c r="S730" s="33"/>
      <c r="T730" s="33"/>
      <c r="U730" s="33"/>
      <c r="V730" s="33"/>
    </row>
    <row r="731" spans="4:22" x14ac:dyDescent="0.25">
      <c r="D731" s="46"/>
      <c r="F731" s="47"/>
      <c r="H731" s="47"/>
      <c r="J731" s="48"/>
      <c r="R731" s="66"/>
      <c r="S731" s="33"/>
      <c r="T731" s="33"/>
      <c r="U731" s="33"/>
      <c r="V731" s="33"/>
    </row>
    <row r="732" spans="4:22" x14ac:dyDescent="0.25">
      <c r="D732" s="46"/>
      <c r="F732" s="47"/>
      <c r="H732" s="47"/>
      <c r="J732" s="48"/>
      <c r="R732" s="66"/>
      <c r="S732" s="33"/>
      <c r="T732" s="33"/>
      <c r="U732" s="33"/>
      <c r="V732" s="33"/>
    </row>
    <row r="733" spans="4:22" x14ac:dyDescent="0.25">
      <c r="D733" s="46"/>
      <c r="F733" s="47"/>
      <c r="H733" s="47"/>
      <c r="J733" s="48"/>
      <c r="R733" s="66"/>
      <c r="S733" s="33"/>
      <c r="T733" s="33"/>
      <c r="U733" s="33"/>
      <c r="V733" s="33"/>
    </row>
    <row r="734" spans="4:22" x14ac:dyDescent="0.25">
      <c r="D734" s="46"/>
      <c r="F734" s="47"/>
      <c r="H734" s="47"/>
      <c r="J734" s="48"/>
      <c r="R734" s="66"/>
      <c r="S734" s="33"/>
      <c r="T734" s="33"/>
      <c r="U734" s="33"/>
      <c r="V734" s="33"/>
    </row>
    <row r="735" spans="4:22" x14ac:dyDescent="0.25">
      <c r="D735" s="46"/>
      <c r="F735" s="47"/>
      <c r="H735" s="47"/>
      <c r="J735" s="48"/>
      <c r="R735" s="66"/>
      <c r="S735" s="33"/>
      <c r="T735" s="33"/>
      <c r="U735" s="33"/>
      <c r="V735" s="33"/>
    </row>
    <row r="736" spans="4:22" x14ac:dyDescent="0.25">
      <c r="D736" s="46"/>
      <c r="F736" s="47"/>
      <c r="H736" s="47"/>
      <c r="J736" s="48"/>
      <c r="R736" s="66"/>
      <c r="S736" s="33"/>
      <c r="T736" s="33"/>
      <c r="U736" s="33"/>
      <c r="V736" s="33"/>
    </row>
    <row r="737" spans="4:22" x14ac:dyDescent="0.25">
      <c r="D737" s="46"/>
      <c r="F737" s="47"/>
      <c r="H737" s="47"/>
      <c r="J737" s="48"/>
      <c r="R737" s="66"/>
      <c r="S737" s="33"/>
      <c r="T737" s="33"/>
      <c r="U737" s="33"/>
      <c r="V737" s="33"/>
    </row>
    <row r="738" spans="4:22" x14ac:dyDescent="0.25">
      <c r="D738" s="46"/>
      <c r="F738" s="47"/>
      <c r="H738" s="47"/>
      <c r="J738" s="48"/>
      <c r="R738" s="66"/>
      <c r="S738" s="33"/>
      <c r="T738" s="33"/>
      <c r="U738" s="33"/>
      <c r="V738" s="33"/>
    </row>
    <row r="739" spans="4:22" x14ac:dyDescent="0.25">
      <c r="D739" s="46"/>
      <c r="F739" s="47"/>
      <c r="H739" s="47"/>
      <c r="J739" s="48"/>
      <c r="R739" s="66"/>
      <c r="S739" s="33"/>
      <c r="T739" s="33"/>
      <c r="U739" s="33"/>
      <c r="V739" s="33"/>
    </row>
    <row r="740" spans="4:22" x14ac:dyDescent="0.25">
      <c r="D740" s="46"/>
      <c r="F740" s="47"/>
      <c r="H740" s="47"/>
      <c r="J740" s="48"/>
      <c r="R740" s="66"/>
      <c r="S740" s="33"/>
      <c r="T740" s="33"/>
      <c r="U740" s="33"/>
      <c r="V740" s="33"/>
    </row>
    <row r="741" spans="4:22" x14ac:dyDescent="0.25">
      <c r="D741" s="46"/>
      <c r="F741" s="47"/>
      <c r="H741" s="47"/>
      <c r="J741" s="48"/>
      <c r="R741" s="66"/>
      <c r="S741" s="33"/>
      <c r="T741" s="33"/>
      <c r="U741" s="33"/>
      <c r="V741" s="33"/>
    </row>
    <row r="742" spans="4:22" x14ac:dyDescent="0.25">
      <c r="D742" s="46"/>
      <c r="F742" s="47"/>
      <c r="H742" s="47"/>
      <c r="J742" s="48"/>
      <c r="R742" s="66"/>
      <c r="S742" s="33"/>
      <c r="T742" s="33"/>
      <c r="U742" s="33"/>
      <c r="V742" s="33"/>
    </row>
    <row r="743" spans="4:22" x14ac:dyDescent="0.25">
      <c r="D743" s="46"/>
      <c r="F743" s="47"/>
      <c r="H743" s="47"/>
      <c r="J743" s="48"/>
      <c r="R743" s="66"/>
      <c r="S743" s="33"/>
      <c r="T743" s="33"/>
      <c r="U743" s="33"/>
      <c r="V743" s="33"/>
    </row>
    <row r="744" spans="4:22" x14ac:dyDescent="0.25">
      <c r="D744" s="46"/>
      <c r="F744" s="47"/>
      <c r="H744" s="47"/>
      <c r="J744" s="48"/>
      <c r="R744" s="66"/>
      <c r="S744" s="33"/>
      <c r="T744" s="33"/>
      <c r="U744" s="33"/>
      <c r="V744" s="33"/>
    </row>
    <row r="745" spans="4:22" x14ac:dyDescent="0.25">
      <c r="D745" s="46"/>
      <c r="F745" s="47"/>
      <c r="H745" s="47"/>
      <c r="J745" s="48"/>
      <c r="R745" s="66"/>
      <c r="S745" s="33"/>
      <c r="T745" s="33"/>
      <c r="U745" s="33"/>
      <c r="V745" s="33"/>
    </row>
    <row r="746" spans="4:22" x14ac:dyDescent="0.25">
      <c r="D746" s="46"/>
      <c r="F746" s="47"/>
      <c r="H746" s="47"/>
      <c r="J746" s="48"/>
      <c r="R746" s="66"/>
      <c r="S746" s="33"/>
      <c r="T746" s="33"/>
      <c r="U746" s="33"/>
      <c r="V746" s="33"/>
    </row>
    <row r="747" spans="4:22" x14ac:dyDescent="0.25">
      <c r="D747" s="46"/>
      <c r="F747" s="47"/>
      <c r="H747" s="47"/>
      <c r="J747" s="48"/>
      <c r="R747" s="66"/>
      <c r="S747" s="33"/>
      <c r="T747" s="33"/>
      <c r="U747" s="33"/>
      <c r="V747" s="33"/>
    </row>
    <row r="748" spans="4:22" x14ac:dyDescent="0.25">
      <c r="D748" s="46"/>
      <c r="F748" s="47"/>
      <c r="H748" s="47"/>
      <c r="J748" s="48"/>
      <c r="R748" s="66"/>
      <c r="S748" s="33"/>
      <c r="T748" s="33"/>
      <c r="U748" s="33"/>
      <c r="V748" s="33"/>
    </row>
    <row r="749" spans="4:22" x14ac:dyDescent="0.25">
      <c r="D749" s="46"/>
      <c r="F749" s="47"/>
      <c r="H749" s="47"/>
      <c r="J749" s="48"/>
      <c r="R749" s="66"/>
      <c r="S749" s="33"/>
      <c r="T749" s="33"/>
      <c r="U749" s="33"/>
      <c r="V749" s="33"/>
    </row>
    <row r="750" spans="4:22" x14ac:dyDescent="0.25">
      <c r="D750" s="46"/>
      <c r="F750" s="47"/>
      <c r="H750" s="47"/>
      <c r="J750" s="48"/>
      <c r="R750" s="66"/>
      <c r="S750" s="33"/>
      <c r="T750" s="33"/>
      <c r="U750" s="33"/>
      <c r="V750" s="33"/>
    </row>
    <row r="751" spans="4:22" x14ac:dyDescent="0.25">
      <c r="D751" s="46"/>
      <c r="F751" s="47"/>
      <c r="H751" s="47"/>
      <c r="J751" s="48"/>
      <c r="R751" s="66"/>
      <c r="S751" s="33"/>
      <c r="T751" s="33"/>
      <c r="U751" s="33"/>
      <c r="V751" s="33"/>
    </row>
    <row r="752" spans="4:22" x14ac:dyDescent="0.25">
      <c r="D752" s="46"/>
      <c r="F752" s="47"/>
      <c r="H752" s="47"/>
      <c r="J752" s="48"/>
      <c r="R752" s="66"/>
      <c r="S752" s="33"/>
      <c r="T752" s="33"/>
      <c r="U752" s="33"/>
      <c r="V752" s="33"/>
    </row>
    <row r="753" spans="4:22" x14ac:dyDescent="0.25">
      <c r="D753" s="46"/>
      <c r="F753" s="47"/>
      <c r="H753" s="47"/>
      <c r="J753" s="48"/>
      <c r="R753" s="66"/>
      <c r="S753" s="33"/>
      <c r="T753" s="33"/>
      <c r="U753" s="33"/>
      <c r="V753" s="33"/>
    </row>
    <row r="754" spans="4:22" x14ac:dyDescent="0.25">
      <c r="D754" s="46"/>
      <c r="F754" s="47"/>
      <c r="H754" s="47"/>
      <c r="J754" s="48"/>
      <c r="R754" s="66"/>
      <c r="S754" s="33"/>
      <c r="T754" s="33"/>
      <c r="U754" s="33"/>
      <c r="V754" s="33"/>
    </row>
    <row r="755" spans="4:22" x14ac:dyDescent="0.25">
      <c r="D755" s="46"/>
      <c r="F755" s="47"/>
      <c r="H755" s="47"/>
      <c r="J755" s="48"/>
      <c r="R755" s="66"/>
      <c r="S755" s="33"/>
      <c r="T755" s="33"/>
      <c r="U755" s="33"/>
      <c r="V755" s="33"/>
    </row>
    <row r="756" spans="4:22" x14ac:dyDescent="0.25">
      <c r="D756" s="46"/>
      <c r="F756" s="47"/>
      <c r="H756" s="47"/>
      <c r="J756" s="48"/>
      <c r="R756" s="66"/>
      <c r="S756" s="33"/>
      <c r="T756" s="33"/>
      <c r="U756" s="33"/>
      <c r="V756" s="33"/>
    </row>
    <row r="757" spans="4:22" x14ac:dyDescent="0.25">
      <c r="D757" s="46"/>
      <c r="F757" s="47"/>
      <c r="H757" s="47"/>
      <c r="J757" s="48"/>
      <c r="R757" s="66"/>
      <c r="S757" s="33"/>
      <c r="T757" s="33"/>
      <c r="U757" s="33"/>
      <c r="V757" s="33"/>
    </row>
    <row r="758" spans="4:22" x14ac:dyDescent="0.25">
      <c r="D758" s="46"/>
      <c r="F758" s="47"/>
      <c r="H758" s="47"/>
      <c r="J758" s="48"/>
      <c r="R758" s="66"/>
      <c r="S758" s="33"/>
      <c r="T758" s="33"/>
      <c r="U758" s="33"/>
      <c r="V758" s="33"/>
    </row>
    <row r="759" spans="4:22" x14ac:dyDescent="0.25">
      <c r="D759" s="46"/>
      <c r="F759" s="47"/>
      <c r="H759" s="47"/>
      <c r="J759" s="48"/>
      <c r="R759" s="66"/>
      <c r="S759" s="33"/>
      <c r="T759" s="33"/>
      <c r="U759" s="33"/>
      <c r="V759" s="33"/>
    </row>
    <row r="760" spans="4:22" x14ac:dyDescent="0.25">
      <c r="D760" s="46"/>
      <c r="F760" s="47"/>
      <c r="H760" s="47"/>
      <c r="J760" s="48"/>
      <c r="R760" s="66"/>
      <c r="S760" s="33"/>
      <c r="T760" s="33"/>
      <c r="U760" s="33"/>
      <c r="V760" s="33"/>
    </row>
    <row r="761" spans="4:22" x14ac:dyDescent="0.25">
      <c r="D761" s="46"/>
      <c r="F761" s="47"/>
      <c r="H761" s="47"/>
      <c r="J761" s="48"/>
      <c r="R761" s="66"/>
      <c r="S761" s="33"/>
      <c r="T761" s="33"/>
      <c r="U761" s="33"/>
      <c r="V761" s="33"/>
    </row>
    <row r="762" spans="4:22" x14ac:dyDescent="0.25">
      <c r="D762" s="46"/>
      <c r="F762" s="47"/>
      <c r="H762" s="47"/>
      <c r="J762" s="48"/>
      <c r="R762" s="66"/>
      <c r="S762" s="33"/>
      <c r="T762" s="33"/>
      <c r="U762" s="33"/>
      <c r="V762" s="33"/>
    </row>
    <row r="763" spans="4:22" x14ac:dyDescent="0.25">
      <c r="D763" s="46"/>
      <c r="F763" s="47"/>
      <c r="H763" s="47"/>
      <c r="J763" s="48"/>
      <c r="R763" s="66"/>
      <c r="S763" s="33"/>
      <c r="T763" s="33"/>
      <c r="U763" s="33"/>
      <c r="V763" s="33"/>
    </row>
    <row r="764" spans="4:22" x14ac:dyDescent="0.25">
      <c r="D764" s="46"/>
      <c r="F764" s="47"/>
      <c r="H764" s="47"/>
      <c r="J764" s="48"/>
      <c r="R764" s="66"/>
      <c r="S764" s="33"/>
      <c r="T764" s="33"/>
      <c r="U764" s="33"/>
      <c r="V764" s="33"/>
    </row>
    <row r="765" spans="4:22" x14ac:dyDescent="0.25">
      <c r="D765" s="46"/>
      <c r="F765" s="47"/>
      <c r="H765" s="47"/>
      <c r="J765" s="48"/>
      <c r="R765" s="66"/>
      <c r="S765" s="33"/>
      <c r="T765" s="33"/>
      <c r="U765" s="33"/>
      <c r="V765" s="33"/>
    </row>
    <row r="766" spans="4:22" x14ac:dyDescent="0.25">
      <c r="D766" s="46"/>
      <c r="F766" s="47"/>
      <c r="H766" s="47"/>
      <c r="J766" s="48"/>
      <c r="R766" s="66"/>
      <c r="S766" s="33"/>
      <c r="T766" s="33"/>
      <c r="U766" s="33"/>
      <c r="V766" s="33"/>
    </row>
    <row r="767" spans="4:22" x14ac:dyDescent="0.25">
      <c r="D767" s="46"/>
      <c r="F767" s="47"/>
      <c r="H767" s="47"/>
      <c r="J767" s="48"/>
      <c r="R767" s="66"/>
      <c r="S767" s="33"/>
      <c r="T767" s="33"/>
      <c r="U767" s="33"/>
      <c r="V767" s="33"/>
    </row>
    <row r="768" spans="4:22" x14ac:dyDescent="0.25">
      <c r="D768" s="46"/>
      <c r="F768" s="47"/>
      <c r="H768" s="47"/>
      <c r="J768" s="48"/>
      <c r="R768" s="66"/>
      <c r="S768" s="33"/>
      <c r="T768" s="33"/>
      <c r="U768" s="33"/>
      <c r="V768" s="33"/>
    </row>
    <row r="769" spans="4:22" x14ac:dyDescent="0.25">
      <c r="D769" s="46"/>
      <c r="F769" s="47"/>
      <c r="H769" s="47"/>
      <c r="J769" s="48"/>
      <c r="R769" s="66"/>
      <c r="S769" s="33"/>
      <c r="T769" s="33"/>
      <c r="U769" s="33"/>
      <c r="V769" s="33"/>
    </row>
    <row r="770" spans="4:22" x14ac:dyDescent="0.25">
      <c r="D770" s="46"/>
      <c r="F770" s="47"/>
      <c r="H770" s="47"/>
      <c r="J770" s="48"/>
      <c r="R770" s="66"/>
      <c r="S770" s="33"/>
      <c r="T770" s="33"/>
      <c r="U770" s="33"/>
      <c r="V770" s="33"/>
    </row>
    <row r="771" spans="4:22" x14ac:dyDescent="0.25">
      <c r="D771" s="46"/>
      <c r="F771" s="47"/>
      <c r="H771" s="47"/>
      <c r="J771" s="48"/>
      <c r="R771" s="66"/>
      <c r="S771" s="33"/>
      <c r="T771" s="33"/>
      <c r="U771" s="33"/>
      <c r="V771" s="33"/>
    </row>
    <row r="772" spans="4:22" x14ac:dyDescent="0.25">
      <c r="D772" s="46"/>
      <c r="F772" s="47"/>
      <c r="H772" s="47"/>
      <c r="J772" s="48"/>
      <c r="R772" s="66"/>
      <c r="S772" s="33"/>
      <c r="T772" s="33"/>
      <c r="U772" s="33"/>
      <c r="V772" s="33"/>
    </row>
    <row r="773" spans="4:22" x14ac:dyDescent="0.25">
      <c r="D773" s="46"/>
      <c r="F773" s="47"/>
      <c r="H773" s="47"/>
      <c r="J773" s="48"/>
      <c r="R773" s="66"/>
      <c r="S773" s="33"/>
      <c r="T773" s="33"/>
      <c r="U773" s="33"/>
      <c r="V773" s="33"/>
    </row>
    <row r="774" spans="4:22" x14ac:dyDescent="0.25">
      <c r="D774" s="46"/>
      <c r="F774" s="47"/>
      <c r="H774" s="47"/>
      <c r="J774" s="48"/>
      <c r="R774" s="66"/>
      <c r="S774" s="33"/>
      <c r="T774" s="33"/>
      <c r="U774" s="33"/>
      <c r="V774" s="33"/>
    </row>
    <row r="775" spans="4:22" x14ac:dyDescent="0.25">
      <c r="D775" s="46"/>
      <c r="F775" s="47"/>
      <c r="H775" s="47"/>
      <c r="J775" s="48"/>
      <c r="R775" s="66"/>
      <c r="S775" s="33"/>
      <c r="T775" s="33"/>
      <c r="U775" s="33"/>
      <c r="V775" s="33"/>
    </row>
    <row r="776" spans="4:22" x14ac:dyDescent="0.25">
      <c r="D776" s="46"/>
      <c r="F776" s="47"/>
      <c r="H776" s="47"/>
      <c r="J776" s="48"/>
      <c r="R776" s="66"/>
      <c r="S776" s="33"/>
      <c r="T776" s="33"/>
      <c r="U776" s="33"/>
      <c r="V776" s="33"/>
    </row>
    <row r="777" spans="4:22" x14ac:dyDescent="0.25">
      <c r="D777" s="46"/>
      <c r="F777" s="47"/>
      <c r="H777" s="47"/>
      <c r="J777" s="48"/>
      <c r="R777" s="66"/>
      <c r="S777" s="33"/>
      <c r="T777" s="33"/>
      <c r="U777" s="33"/>
      <c r="V777" s="33"/>
    </row>
    <row r="778" spans="4:22" x14ac:dyDescent="0.25">
      <c r="D778" s="46"/>
      <c r="F778" s="47"/>
      <c r="H778" s="47"/>
      <c r="J778" s="48"/>
      <c r="R778" s="66"/>
      <c r="S778" s="33"/>
      <c r="T778" s="33"/>
      <c r="U778" s="33"/>
      <c r="V778" s="33"/>
    </row>
    <row r="779" spans="4:22" x14ac:dyDescent="0.25">
      <c r="D779" s="46"/>
      <c r="F779" s="47"/>
      <c r="H779" s="47"/>
      <c r="J779" s="48"/>
      <c r="R779" s="66"/>
      <c r="S779" s="33"/>
      <c r="T779" s="33"/>
      <c r="U779" s="33"/>
      <c r="V779" s="33"/>
    </row>
    <row r="780" spans="4:22" x14ac:dyDescent="0.25">
      <c r="D780" s="46"/>
      <c r="F780" s="47"/>
      <c r="H780" s="47"/>
      <c r="J780" s="48"/>
      <c r="R780" s="66"/>
      <c r="S780" s="33"/>
      <c r="T780" s="33"/>
      <c r="U780" s="33"/>
      <c r="V780" s="33"/>
    </row>
    <row r="781" spans="4:22" x14ac:dyDescent="0.25">
      <c r="D781" s="46"/>
      <c r="F781" s="47"/>
      <c r="H781" s="47"/>
      <c r="J781" s="48"/>
      <c r="R781" s="66"/>
      <c r="S781" s="33"/>
      <c r="T781" s="33"/>
      <c r="U781" s="33"/>
      <c r="V781" s="33"/>
    </row>
    <row r="782" spans="4:22" x14ac:dyDescent="0.25">
      <c r="D782" s="46"/>
      <c r="F782" s="47"/>
      <c r="H782" s="47"/>
      <c r="J782" s="48"/>
      <c r="R782" s="66"/>
      <c r="S782" s="33"/>
      <c r="T782" s="33"/>
      <c r="U782" s="33"/>
      <c r="V782" s="33"/>
    </row>
    <row r="783" spans="4:22" x14ac:dyDescent="0.25">
      <c r="D783" s="46"/>
      <c r="F783" s="47"/>
      <c r="H783" s="47"/>
      <c r="J783" s="48"/>
      <c r="R783" s="66"/>
      <c r="S783" s="33"/>
      <c r="T783" s="33"/>
      <c r="U783" s="33"/>
      <c r="V783" s="33"/>
    </row>
    <row r="784" spans="4:22" x14ac:dyDescent="0.25">
      <c r="D784" s="46"/>
      <c r="F784" s="47"/>
      <c r="H784" s="47"/>
      <c r="J784" s="48"/>
      <c r="R784" s="66"/>
      <c r="S784" s="33"/>
      <c r="T784" s="33"/>
      <c r="U784" s="33"/>
      <c r="V784" s="33"/>
    </row>
    <row r="785" spans="4:22" x14ac:dyDescent="0.25">
      <c r="D785" s="46"/>
      <c r="F785" s="47"/>
      <c r="H785" s="47"/>
      <c r="J785" s="48"/>
      <c r="R785" s="66"/>
      <c r="S785" s="33"/>
      <c r="T785" s="33"/>
      <c r="U785" s="33"/>
      <c r="V785" s="33"/>
    </row>
    <row r="786" spans="4:22" x14ac:dyDescent="0.25">
      <c r="D786" s="46"/>
      <c r="F786" s="47"/>
      <c r="H786" s="47"/>
      <c r="J786" s="48"/>
      <c r="R786" s="66"/>
      <c r="S786" s="33"/>
      <c r="T786" s="33"/>
      <c r="U786" s="33"/>
      <c r="V786" s="33"/>
    </row>
    <row r="787" spans="4:22" x14ac:dyDescent="0.25">
      <c r="D787" s="46"/>
      <c r="F787" s="47"/>
      <c r="H787" s="47"/>
      <c r="J787" s="48"/>
      <c r="R787" s="66"/>
      <c r="S787" s="33"/>
      <c r="T787" s="33"/>
      <c r="U787" s="33"/>
      <c r="V787" s="33"/>
    </row>
    <row r="788" spans="4:22" x14ac:dyDescent="0.25">
      <c r="D788" s="46"/>
      <c r="F788" s="47"/>
      <c r="H788" s="47"/>
      <c r="J788" s="48"/>
      <c r="R788" s="66"/>
      <c r="S788" s="33"/>
      <c r="T788" s="33"/>
      <c r="U788" s="33"/>
      <c r="V788" s="33"/>
    </row>
    <row r="789" spans="4:22" x14ac:dyDescent="0.25">
      <c r="D789" s="46"/>
      <c r="F789" s="47"/>
      <c r="H789" s="47"/>
      <c r="J789" s="48"/>
      <c r="R789" s="66"/>
      <c r="S789" s="33"/>
      <c r="T789" s="33"/>
      <c r="U789" s="33"/>
      <c r="V789" s="33"/>
    </row>
    <row r="790" spans="4:22" x14ac:dyDescent="0.25">
      <c r="D790" s="46"/>
      <c r="F790" s="47"/>
      <c r="H790" s="47"/>
      <c r="J790" s="48"/>
      <c r="R790" s="66"/>
      <c r="S790" s="33"/>
      <c r="T790" s="33"/>
      <c r="U790" s="33"/>
      <c r="V790" s="33"/>
    </row>
    <row r="791" spans="4:22" x14ac:dyDescent="0.25">
      <c r="D791" s="46"/>
      <c r="F791" s="47"/>
      <c r="H791" s="47"/>
      <c r="J791" s="48"/>
      <c r="R791" s="66"/>
      <c r="S791" s="33"/>
      <c r="T791" s="33"/>
      <c r="U791" s="33"/>
      <c r="V791" s="33"/>
    </row>
    <row r="792" spans="4:22" x14ac:dyDescent="0.25">
      <c r="D792" s="46"/>
      <c r="F792" s="47"/>
      <c r="H792" s="47"/>
      <c r="J792" s="48"/>
      <c r="R792" s="66"/>
      <c r="S792" s="33"/>
      <c r="T792" s="33"/>
      <c r="U792" s="33"/>
      <c r="V792" s="33"/>
    </row>
    <row r="793" spans="4:22" x14ac:dyDescent="0.25">
      <c r="D793" s="46"/>
      <c r="F793" s="47"/>
      <c r="H793" s="47"/>
      <c r="J793" s="48"/>
      <c r="R793" s="66"/>
      <c r="S793" s="33"/>
      <c r="T793" s="33"/>
      <c r="U793" s="33"/>
      <c r="V793" s="33"/>
    </row>
    <row r="794" spans="4:22" x14ac:dyDescent="0.25">
      <c r="D794" s="46"/>
      <c r="F794" s="47"/>
      <c r="H794" s="47"/>
      <c r="J794" s="48"/>
      <c r="R794" s="66"/>
      <c r="S794" s="33"/>
      <c r="T794" s="33"/>
      <c r="U794" s="33"/>
      <c r="V794" s="33"/>
    </row>
    <row r="795" spans="4:22" x14ac:dyDescent="0.25">
      <c r="D795" s="46"/>
      <c r="F795" s="47"/>
      <c r="H795" s="47"/>
      <c r="J795" s="48"/>
      <c r="R795" s="66"/>
      <c r="S795" s="33"/>
      <c r="T795" s="33"/>
      <c r="U795" s="33"/>
      <c r="V795" s="33"/>
    </row>
    <row r="796" spans="4:22" x14ac:dyDescent="0.25">
      <c r="D796" s="46"/>
      <c r="F796" s="47"/>
      <c r="H796" s="47"/>
      <c r="J796" s="48"/>
      <c r="R796" s="66"/>
      <c r="S796" s="33"/>
      <c r="T796" s="33"/>
      <c r="U796" s="33"/>
      <c r="V796" s="33"/>
    </row>
    <row r="797" spans="4:22" x14ac:dyDescent="0.25">
      <c r="D797" s="46"/>
      <c r="F797" s="47"/>
      <c r="H797" s="47"/>
      <c r="J797" s="48"/>
      <c r="R797" s="66"/>
      <c r="S797" s="33"/>
      <c r="T797" s="33"/>
      <c r="U797" s="33"/>
      <c r="V797" s="33"/>
    </row>
    <row r="798" spans="4:22" x14ac:dyDescent="0.25">
      <c r="D798" s="46"/>
      <c r="F798" s="47"/>
      <c r="H798" s="47"/>
      <c r="J798" s="48"/>
      <c r="R798" s="66"/>
      <c r="S798" s="33"/>
      <c r="T798" s="33"/>
      <c r="U798" s="33"/>
      <c r="V798" s="33"/>
    </row>
    <row r="799" spans="4:22" x14ac:dyDescent="0.25">
      <c r="D799" s="46"/>
      <c r="F799" s="47"/>
      <c r="H799" s="47"/>
      <c r="J799" s="48"/>
      <c r="R799" s="66"/>
      <c r="S799" s="33"/>
      <c r="T799" s="33"/>
      <c r="U799" s="33"/>
      <c r="V799" s="33"/>
    </row>
    <row r="800" spans="4:22" x14ac:dyDescent="0.25">
      <c r="D800" s="46"/>
      <c r="F800" s="47"/>
      <c r="H800" s="47"/>
      <c r="J800" s="48"/>
      <c r="R800" s="66"/>
      <c r="S800" s="33"/>
      <c r="T800" s="33"/>
      <c r="U800" s="33"/>
      <c r="V800" s="33"/>
    </row>
    <row r="801" spans="4:22" x14ac:dyDescent="0.25">
      <c r="D801" s="46"/>
      <c r="F801" s="47"/>
      <c r="H801" s="47"/>
      <c r="J801" s="48"/>
      <c r="R801" s="66"/>
      <c r="S801" s="33"/>
      <c r="T801" s="33"/>
      <c r="U801" s="33"/>
      <c r="V801" s="33"/>
    </row>
    <row r="802" spans="4:22" x14ac:dyDescent="0.25">
      <c r="D802" s="46"/>
      <c r="F802" s="47"/>
      <c r="H802" s="47"/>
      <c r="J802" s="48"/>
      <c r="R802" s="66"/>
      <c r="S802" s="33"/>
      <c r="T802" s="33"/>
      <c r="U802" s="33"/>
      <c r="V802" s="33"/>
    </row>
    <row r="803" spans="4:22" x14ac:dyDescent="0.25">
      <c r="D803" s="46"/>
      <c r="F803" s="47"/>
      <c r="H803" s="47"/>
      <c r="J803" s="48"/>
      <c r="R803" s="66"/>
      <c r="S803" s="33"/>
      <c r="T803" s="33"/>
      <c r="U803" s="33"/>
      <c r="V803" s="33"/>
    </row>
    <row r="804" spans="4:22" x14ac:dyDescent="0.25">
      <c r="D804" s="46"/>
      <c r="F804" s="47"/>
      <c r="H804" s="47"/>
      <c r="J804" s="48"/>
      <c r="R804" s="66"/>
      <c r="S804" s="33"/>
      <c r="T804" s="33"/>
      <c r="U804" s="33"/>
      <c r="V804" s="33"/>
    </row>
    <row r="805" spans="4:22" x14ac:dyDescent="0.25">
      <c r="D805" s="46"/>
      <c r="F805" s="47"/>
      <c r="H805" s="47"/>
      <c r="J805" s="48"/>
      <c r="R805" s="66"/>
      <c r="S805" s="33"/>
      <c r="T805" s="33"/>
      <c r="U805" s="33"/>
      <c r="V805" s="33"/>
    </row>
    <row r="806" spans="4:22" x14ac:dyDescent="0.25">
      <c r="D806" s="46"/>
      <c r="F806" s="47"/>
      <c r="H806" s="47"/>
      <c r="J806" s="48"/>
      <c r="R806" s="66"/>
      <c r="S806" s="33"/>
      <c r="T806" s="33"/>
      <c r="U806" s="33"/>
      <c r="V806" s="33"/>
    </row>
    <row r="807" spans="4:22" x14ac:dyDescent="0.25">
      <c r="D807" s="46"/>
      <c r="F807" s="47"/>
      <c r="H807" s="47"/>
      <c r="J807" s="48"/>
      <c r="R807" s="66"/>
      <c r="S807" s="33"/>
      <c r="T807" s="33"/>
      <c r="U807" s="33"/>
      <c r="V807" s="33"/>
    </row>
    <row r="808" spans="4:22" x14ac:dyDescent="0.25">
      <c r="D808" s="46"/>
      <c r="F808" s="47"/>
      <c r="H808" s="47"/>
      <c r="J808" s="48"/>
      <c r="R808" s="66"/>
      <c r="S808" s="33"/>
      <c r="T808" s="33"/>
      <c r="U808" s="33"/>
      <c r="V808" s="33"/>
    </row>
    <row r="809" spans="4:22" x14ac:dyDescent="0.25">
      <c r="D809" s="46"/>
      <c r="F809" s="47"/>
      <c r="H809" s="47"/>
      <c r="J809" s="48"/>
      <c r="R809" s="66"/>
      <c r="S809" s="33"/>
      <c r="T809" s="33"/>
      <c r="U809" s="33"/>
      <c r="V809" s="33"/>
    </row>
    <row r="810" spans="4:22" x14ac:dyDescent="0.25">
      <c r="D810" s="46"/>
      <c r="F810" s="47"/>
      <c r="H810" s="47"/>
      <c r="J810" s="48"/>
      <c r="R810" s="66"/>
      <c r="S810" s="33"/>
      <c r="T810" s="33"/>
      <c r="U810" s="33"/>
      <c r="V810" s="33"/>
    </row>
    <row r="811" spans="4:22" x14ac:dyDescent="0.25">
      <c r="D811" s="46"/>
      <c r="F811" s="47"/>
      <c r="H811" s="47"/>
      <c r="J811" s="48"/>
      <c r="R811" s="66"/>
      <c r="S811" s="33"/>
      <c r="T811" s="33"/>
      <c r="U811" s="33"/>
      <c r="V811" s="33"/>
    </row>
    <row r="812" spans="4:22" x14ac:dyDescent="0.25">
      <c r="D812" s="46"/>
      <c r="F812" s="47"/>
      <c r="H812" s="47"/>
      <c r="J812" s="48"/>
      <c r="R812" s="66"/>
      <c r="S812" s="33"/>
      <c r="T812" s="33"/>
      <c r="U812" s="33"/>
      <c r="V812" s="33"/>
    </row>
    <row r="813" spans="4:22" x14ac:dyDescent="0.25">
      <c r="D813" s="46"/>
      <c r="F813" s="47"/>
      <c r="H813" s="47"/>
      <c r="J813" s="48"/>
      <c r="R813" s="66"/>
      <c r="S813" s="33"/>
      <c r="T813" s="33"/>
      <c r="U813" s="33"/>
      <c r="V813" s="33"/>
    </row>
    <row r="814" spans="4:22" x14ac:dyDescent="0.25">
      <c r="D814" s="46"/>
      <c r="F814" s="47"/>
      <c r="H814" s="47"/>
      <c r="J814" s="48"/>
      <c r="R814" s="66"/>
      <c r="S814" s="33"/>
      <c r="T814" s="33"/>
      <c r="U814" s="33"/>
      <c r="V814" s="33"/>
    </row>
    <row r="815" spans="4:22" x14ac:dyDescent="0.25">
      <c r="D815" s="46"/>
      <c r="F815" s="47"/>
      <c r="H815" s="47"/>
      <c r="J815" s="48"/>
      <c r="R815" s="66"/>
      <c r="S815" s="33"/>
      <c r="T815" s="33"/>
      <c r="U815" s="33"/>
      <c r="V815" s="33"/>
    </row>
    <row r="816" spans="4:22" x14ac:dyDescent="0.25">
      <c r="D816" s="46"/>
      <c r="F816" s="47"/>
      <c r="H816" s="47"/>
      <c r="J816" s="48"/>
      <c r="R816" s="66"/>
      <c r="S816" s="33"/>
      <c r="T816" s="33"/>
      <c r="U816" s="33"/>
      <c r="V816" s="33"/>
    </row>
    <row r="817" spans="4:22" x14ac:dyDescent="0.25">
      <c r="D817" s="46"/>
      <c r="F817" s="47"/>
      <c r="H817" s="47"/>
      <c r="J817" s="48"/>
      <c r="R817" s="66"/>
      <c r="S817" s="33"/>
      <c r="T817" s="33"/>
      <c r="U817" s="33"/>
      <c r="V817" s="33"/>
    </row>
    <row r="818" spans="4:22" x14ac:dyDescent="0.25">
      <c r="D818" s="46"/>
      <c r="F818" s="47"/>
      <c r="H818" s="47"/>
      <c r="J818" s="48"/>
      <c r="R818" s="66"/>
      <c r="S818" s="33"/>
      <c r="T818" s="33"/>
      <c r="U818" s="33"/>
      <c r="V818" s="33"/>
    </row>
    <row r="819" spans="4:22" x14ac:dyDescent="0.25">
      <c r="D819" s="46"/>
      <c r="F819" s="47"/>
      <c r="H819" s="47"/>
      <c r="J819" s="48"/>
      <c r="R819" s="66"/>
      <c r="S819" s="33"/>
      <c r="T819" s="33"/>
      <c r="U819" s="33"/>
      <c r="V819" s="33"/>
    </row>
    <row r="820" spans="4:22" x14ac:dyDescent="0.25">
      <c r="D820" s="46"/>
      <c r="F820" s="47"/>
      <c r="H820" s="47"/>
      <c r="J820" s="48"/>
      <c r="R820" s="66"/>
      <c r="S820" s="33"/>
      <c r="T820" s="33"/>
      <c r="U820" s="33"/>
      <c r="V820" s="33"/>
    </row>
    <row r="821" spans="4:22" x14ac:dyDescent="0.25">
      <c r="D821" s="46"/>
      <c r="F821" s="47"/>
      <c r="H821" s="47"/>
      <c r="J821" s="48"/>
      <c r="R821" s="66"/>
      <c r="S821" s="33"/>
      <c r="T821" s="33"/>
      <c r="U821" s="33"/>
      <c r="V821" s="33"/>
    </row>
    <row r="822" spans="4:22" x14ac:dyDescent="0.25">
      <c r="D822" s="46"/>
      <c r="F822" s="47"/>
      <c r="H822" s="47"/>
      <c r="J822" s="48"/>
      <c r="R822" s="66"/>
      <c r="S822" s="33"/>
      <c r="T822" s="33"/>
      <c r="U822" s="33"/>
      <c r="V822" s="33"/>
    </row>
    <row r="823" spans="4:22" x14ac:dyDescent="0.25">
      <c r="D823" s="46"/>
      <c r="F823" s="47"/>
      <c r="H823" s="47"/>
      <c r="J823" s="48"/>
      <c r="R823" s="66"/>
      <c r="S823" s="33"/>
      <c r="T823" s="33"/>
      <c r="U823" s="33"/>
      <c r="V823" s="33"/>
    </row>
    <row r="824" spans="4:22" x14ac:dyDescent="0.25">
      <c r="D824" s="46"/>
      <c r="F824" s="47"/>
      <c r="H824" s="47"/>
      <c r="J824" s="48"/>
      <c r="R824" s="66"/>
      <c r="S824" s="33"/>
      <c r="T824" s="33"/>
      <c r="U824" s="33"/>
      <c r="V824" s="33"/>
    </row>
    <row r="825" spans="4:22" x14ac:dyDescent="0.25">
      <c r="D825" s="46"/>
      <c r="F825" s="47"/>
      <c r="H825" s="47"/>
      <c r="J825" s="48"/>
      <c r="R825" s="66"/>
      <c r="S825" s="33"/>
      <c r="T825" s="33"/>
      <c r="U825" s="33"/>
      <c r="V825" s="33"/>
    </row>
    <row r="826" spans="4:22" x14ac:dyDescent="0.25">
      <c r="D826" s="46"/>
      <c r="F826" s="47"/>
      <c r="H826" s="47"/>
      <c r="J826" s="48"/>
      <c r="R826" s="66"/>
      <c r="S826" s="33"/>
      <c r="T826" s="33"/>
      <c r="U826" s="33"/>
      <c r="V826" s="33"/>
    </row>
    <row r="827" spans="4:22" x14ac:dyDescent="0.25">
      <c r="D827" s="46"/>
      <c r="F827" s="47"/>
      <c r="H827" s="47"/>
      <c r="J827" s="48"/>
      <c r="R827" s="66"/>
      <c r="S827" s="33"/>
      <c r="T827" s="33"/>
      <c r="U827" s="33"/>
      <c r="V827" s="33"/>
    </row>
    <row r="828" spans="4:22" x14ac:dyDescent="0.25">
      <c r="D828" s="46"/>
      <c r="F828" s="47"/>
      <c r="H828" s="47"/>
      <c r="J828" s="48"/>
      <c r="R828" s="66"/>
      <c r="S828" s="33"/>
      <c r="T828" s="33"/>
      <c r="U828" s="33"/>
      <c r="V828" s="33"/>
    </row>
    <row r="829" spans="4:22" x14ac:dyDescent="0.25">
      <c r="D829" s="46"/>
      <c r="F829" s="47"/>
      <c r="H829" s="47"/>
      <c r="J829" s="48"/>
      <c r="R829" s="66"/>
      <c r="S829" s="33"/>
      <c r="T829" s="33"/>
      <c r="U829" s="33"/>
      <c r="V829" s="33"/>
    </row>
    <row r="830" spans="4:22" x14ac:dyDescent="0.25">
      <c r="D830" s="46"/>
      <c r="F830" s="47"/>
      <c r="H830" s="47"/>
      <c r="J830" s="48"/>
      <c r="R830" s="66"/>
      <c r="S830" s="33"/>
      <c r="T830" s="33"/>
      <c r="U830" s="33"/>
      <c r="V830" s="33"/>
    </row>
    <row r="831" spans="4:22" x14ac:dyDescent="0.25">
      <c r="D831" s="46"/>
      <c r="F831" s="47"/>
      <c r="H831" s="47"/>
      <c r="J831" s="48"/>
      <c r="R831" s="66"/>
      <c r="S831" s="33"/>
      <c r="T831" s="33"/>
      <c r="U831" s="33"/>
      <c r="V831" s="33"/>
    </row>
    <row r="832" spans="4:22" x14ac:dyDescent="0.25">
      <c r="D832" s="46"/>
      <c r="F832" s="47"/>
      <c r="H832" s="47"/>
      <c r="J832" s="48"/>
      <c r="R832" s="66"/>
      <c r="S832" s="33"/>
      <c r="T832" s="33"/>
      <c r="U832" s="33"/>
      <c r="V832" s="33"/>
    </row>
    <row r="833" spans="4:22" x14ac:dyDescent="0.25">
      <c r="D833" s="46"/>
      <c r="F833" s="47"/>
      <c r="H833" s="47"/>
      <c r="J833" s="48"/>
      <c r="R833" s="66"/>
      <c r="S833" s="33"/>
      <c r="T833" s="33"/>
      <c r="U833" s="33"/>
      <c r="V833" s="33"/>
    </row>
    <row r="834" spans="4:22" x14ac:dyDescent="0.25">
      <c r="D834" s="46"/>
      <c r="F834" s="47"/>
      <c r="H834" s="47"/>
      <c r="J834" s="48"/>
      <c r="R834" s="66"/>
      <c r="S834" s="33"/>
      <c r="T834" s="33"/>
      <c r="U834" s="33"/>
      <c r="V834" s="33"/>
    </row>
    <row r="835" spans="4:22" x14ac:dyDescent="0.25">
      <c r="D835" s="46"/>
      <c r="F835" s="47"/>
      <c r="H835" s="47"/>
      <c r="J835" s="48"/>
      <c r="R835" s="66"/>
      <c r="S835" s="33"/>
      <c r="T835" s="33"/>
      <c r="U835" s="33"/>
      <c r="V835" s="33"/>
    </row>
    <row r="836" spans="4:22" x14ac:dyDescent="0.25">
      <c r="D836" s="46"/>
      <c r="F836" s="47"/>
      <c r="H836" s="47"/>
      <c r="J836" s="48"/>
      <c r="R836" s="66"/>
      <c r="S836" s="33"/>
      <c r="T836" s="33"/>
      <c r="U836" s="33"/>
      <c r="V836" s="33"/>
    </row>
    <row r="837" spans="4:22" x14ac:dyDescent="0.25">
      <c r="D837" s="46"/>
      <c r="F837" s="47"/>
      <c r="H837" s="47"/>
      <c r="J837" s="48"/>
      <c r="R837" s="66"/>
      <c r="S837" s="33"/>
      <c r="T837" s="33"/>
      <c r="U837" s="33"/>
      <c r="V837" s="33"/>
    </row>
    <row r="838" spans="4:22" x14ac:dyDescent="0.25">
      <c r="D838" s="46"/>
      <c r="F838" s="47"/>
      <c r="H838" s="36"/>
      <c r="J838" s="48"/>
      <c r="R838" s="66"/>
      <c r="S838" s="33"/>
      <c r="T838" s="33"/>
      <c r="U838" s="33"/>
      <c r="V838" s="33"/>
    </row>
    <row r="839" spans="4:22" x14ac:dyDescent="0.25">
      <c r="D839" s="46"/>
      <c r="F839" s="47"/>
      <c r="H839" s="36"/>
      <c r="J839" s="48"/>
      <c r="R839" s="66"/>
      <c r="S839" s="33"/>
      <c r="T839" s="33"/>
      <c r="U839" s="33"/>
      <c r="V839" s="33"/>
    </row>
    <row r="840" spans="4:22" x14ac:dyDescent="0.25">
      <c r="D840" s="46"/>
      <c r="F840" s="47"/>
      <c r="H840" s="36"/>
      <c r="J840" s="48"/>
      <c r="R840" s="66"/>
      <c r="S840" s="33"/>
      <c r="T840" s="33"/>
      <c r="U840" s="33"/>
      <c r="V840" s="33"/>
    </row>
    <row r="841" spans="4:22" x14ac:dyDescent="0.25">
      <c r="D841" s="46"/>
      <c r="F841" s="47"/>
      <c r="H841" s="36"/>
      <c r="J841" s="48"/>
      <c r="R841" s="66"/>
      <c r="S841" s="33"/>
      <c r="T841" s="33"/>
      <c r="U841" s="33"/>
      <c r="V841" s="33"/>
    </row>
    <row r="842" spans="4:22" x14ac:dyDescent="0.25">
      <c r="D842" s="46"/>
      <c r="F842" s="47"/>
      <c r="H842" s="36"/>
      <c r="J842" s="48"/>
      <c r="R842" s="66"/>
      <c r="S842" s="33"/>
      <c r="T842" s="33"/>
      <c r="U842" s="33"/>
      <c r="V842" s="33"/>
    </row>
    <row r="843" spans="4:22" x14ac:dyDescent="0.25">
      <c r="D843" s="46"/>
      <c r="F843" s="47"/>
      <c r="H843" s="36"/>
      <c r="J843" s="48"/>
      <c r="R843" s="66"/>
      <c r="S843" s="33"/>
      <c r="T843" s="33"/>
      <c r="U843" s="33"/>
      <c r="V843" s="33"/>
    </row>
    <row r="844" spans="4:22" x14ac:dyDescent="0.25">
      <c r="D844" s="46"/>
      <c r="F844" s="47"/>
      <c r="H844" s="36"/>
      <c r="J844" s="48"/>
      <c r="R844" s="66"/>
      <c r="S844" s="33"/>
      <c r="T844" s="33"/>
      <c r="U844" s="33"/>
      <c r="V844" s="33"/>
    </row>
    <row r="845" spans="4:22" x14ac:dyDescent="0.25">
      <c r="D845" s="46"/>
      <c r="F845" s="47"/>
      <c r="H845" s="36"/>
      <c r="J845" s="48"/>
      <c r="R845" s="66"/>
      <c r="S845" s="33"/>
      <c r="T845" s="33"/>
      <c r="U845" s="33"/>
      <c r="V845" s="33"/>
    </row>
    <row r="846" spans="4:22" x14ac:dyDescent="0.25">
      <c r="D846" s="46"/>
      <c r="F846" s="47"/>
      <c r="H846" s="36"/>
      <c r="J846" s="48"/>
      <c r="R846" s="66"/>
      <c r="S846" s="33"/>
      <c r="T846" s="33"/>
      <c r="U846" s="33"/>
      <c r="V846" s="33"/>
    </row>
    <row r="847" spans="4:22" x14ac:dyDescent="0.25">
      <c r="D847" s="46"/>
      <c r="F847" s="47"/>
      <c r="H847" s="36"/>
      <c r="J847" s="48"/>
      <c r="R847" s="66"/>
      <c r="S847" s="33"/>
      <c r="T847" s="33"/>
      <c r="U847" s="33"/>
      <c r="V847" s="33"/>
    </row>
    <row r="848" spans="4:22" x14ac:dyDescent="0.25">
      <c r="D848" s="46"/>
      <c r="F848" s="47"/>
      <c r="H848" s="36"/>
      <c r="J848" s="48"/>
      <c r="R848" s="66"/>
      <c r="S848" s="33"/>
      <c r="T848" s="33"/>
      <c r="U848" s="33"/>
      <c r="V848" s="33"/>
    </row>
    <row r="849" spans="4:22" x14ac:dyDescent="0.25">
      <c r="D849" s="46"/>
      <c r="F849" s="47"/>
      <c r="H849" s="36"/>
      <c r="J849" s="48"/>
      <c r="R849" s="66"/>
      <c r="S849" s="33"/>
      <c r="T849" s="33"/>
      <c r="U849" s="33"/>
      <c r="V849" s="33"/>
    </row>
    <row r="850" spans="4:22" x14ac:dyDescent="0.25">
      <c r="D850" s="46"/>
      <c r="F850" s="47"/>
      <c r="H850" s="36"/>
      <c r="J850" s="48"/>
      <c r="R850" s="66"/>
      <c r="S850" s="33"/>
      <c r="T850" s="33"/>
      <c r="U850" s="33"/>
      <c r="V850" s="33"/>
    </row>
    <row r="851" spans="4:22" x14ac:dyDescent="0.25">
      <c r="D851" s="46"/>
      <c r="F851" s="47"/>
      <c r="H851" s="36"/>
      <c r="J851" s="48"/>
      <c r="R851" s="66"/>
      <c r="S851" s="33"/>
      <c r="T851" s="33"/>
      <c r="U851" s="33"/>
      <c r="V851" s="33"/>
    </row>
    <row r="852" spans="4:22" x14ac:dyDescent="0.25">
      <c r="D852" s="46"/>
      <c r="F852" s="47"/>
      <c r="H852" s="36"/>
      <c r="J852" s="48"/>
      <c r="R852" s="66"/>
      <c r="S852" s="33"/>
      <c r="T852" s="33"/>
      <c r="U852" s="33"/>
      <c r="V852" s="33"/>
    </row>
    <row r="853" spans="4:22" x14ac:dyDescent="0.25">
      <c r="D853" s="46"/>
      <c r="F853" s="47"/>
      <c r="H853" s="36"/>
      <c r="J853" s="48"/>
      <c r="R853" s="66"/>
      <c r="S853" s="33"/>
      <c r="T853" s="33"/>
      <c r="U853" s="33"/>
      <c r="V853" s="33"/>
    </row>
    <row r="854" spans="4:22" x14ac:dyDescent="0.25">
      <c r="D854" s="46"/>
      <c r="F854" s="47"/>
      <c r="H854" s="36"/>
      <c r="J854" s="48"/>
      <c r="R854" s="66"/>
      <c r="S854" s="33"/>
      <c r="T854" s="33"/>
      <c r="U854" s="33"/>
      <c r="V854" s="33"/>
    </row>
    <row r="855" spans="4:22" x14ac:dyDescent="0.25">
      <c r="D855" s="46"/>
      <c r="F855" s="47"/>
      <c r="H855" s="36"/>
      <c r="J855" s="48"/>
      <c r="R855" s="66"/>
      <c r="S855" s="33"/>
      <c r="T855" s="33"/>
      <c r="U855" s="33"/>
      <c r="V855" s="33"/>
    </row>
    <row r="856" spans="4:22" x14ac:dyDescent="0.25">
      <c r="D856" s="46"/>
      <c r="F856" s="47"/>
      <c r="H856" s="36"/>
      <c r="J856" s="48"/>
      <c r="R856" s="66"/>
      <c r="S856" s="33"/>
      <c r="T856" s="33"/>
      <c r="U856" s="33"/>
      <c r="V856" s="33"/>
    </row>
    <row r="857" spans="4:22" x14ac:dyDescent="0.25">
      <c r="D857" s="46"/>
      <c r="F857" s="47"/>
      <c r="H857" s="36"/>
      <c r="J857" s="48"/>
      <c r="R857" s="66"/>
      <c r="S857" s="33"/>
      <c r="T857" s="33"/>
      <c r="U857" s="33"/>
      <c r="V857" s="33"/>
    </row>
    <row r="858" spans="4:22" x14ac:dyDescent="0.25">
      <c r="D858" s="46"/>
      <c r="F858" s="47"/>
      <c r="H858" s="36"/>
      <c r="J858" s="48"/>
      <c r="R858" s="66"/>
      <c r="S858" s="33"/>
      <c r="T858" s="33"/>
      <c r="U858" s="33"/>
      <c r="V858" s="33"/>
    </row>
    <row r="859" spans="4:22" x14ac:dyDescent="0.25">
      <c r="D859" s="46"/>
      <c r="F859" s="47"/>
      <c r="H859" s="36"/>
      <c r="J859" s="48"/>
      <c r="R859" s="66"/>
      <c r="S859" s="33"/>
      <c r="T859" s="33"/>
      <c r="U859" s="33"/>
      <c r="V859" s="33"/>
    </row>
    <row r="860" spans="4:22" x14ac:dyDescent="0.25">
      <c r="D860" s="46"/>
      <c r="F860" s="47"/>
      <c r="H860" s="36"/>
      <c r="J860" s="48"/>
      <c r="R860" s="66"/>
      <c r="S860" s="33"/>
      <c r="T860" s="33"/>
      <c r="U860" s="33"/>
      <c r="V860" s="33"/>
    </row>
    <row r="861" spans="4:22" x14ac:dyDescent="0.25">
      <c r="D861" s="46"/>
      <c r="F861" s="47"/>
      <c r="H861" s="36"/>
      <c r="J861" s="48"/>
      <c r="R861" s="66"/>
      <c r="S861" s="33"/>
      <c r="T861" s="33"/>
      <c r="U861" s="33"/>
      <c r="V861" s="33"/>
    </row>
    <row r="862" spans="4:22" x14ac:dyDescent="0.25">
      <c r="D862" s="46"/>
      <c r="F862" s="47"/>
      <c r="H862" s="36"/>
      <c r="J862" s="48"/>
      <c r="R862" s="66"/>
      <c r="S862" s="33"/>
      <c r="T862" s="33"/>
      <c r="U862" s="33"/>
      <c r="V862" s="33"/>
    </row>
    <row r="863" spans="4:22" x14ac:dyDescent="0.25">
      <c r="D863" s="46"/>
      <c r="F863" s="47"/>
      <c r="H863" s="36"/>
      <c r="J863" s="48"/>
      <c r="R863" s="66"/>
      <c r="S863" s="33"/>
      <c r="T863" s="33"/>
      <c r="U863" s="33"/>
      <c r="V863" s="33"/>
    </row>
    <row r="864" spans="4:22" x14ac:dyDescent="0.25">
      <c r="D864" s="46"/>
      <c r="F864" s="47"/>
      <c r="H864" s="36"/>
      <c r="J864" s="48"/>
      <c r="R864" s="66"/>
      <c r="S864" s="33"/>
      <c r="T864" s="33"/>
      <c r="U864" s="33"/>
      <c r="V864" s="33"/>
    </row>
    <row r="865" spans="4:22" x14ac:dyDescent="0.25">
      <c r="D865" s="46"/>
      <c r="F865" s="47"/>
      <c r="H865" s="36"/>
      <c r="J865" s="48"/>
      <c r="R865" s="66"/>
      <c r="S865" s="33"/>
      <c r="T865" s="33"/>
      <c r="U865" s="33"/>
      <c r="V865" s="33"/>
    </row>
    <row r="866" spans="4:22" x14ac:dyDescent="0.25">
      <c r="D866" s="46"/>
      <c r="F866" s="47"/>
      <c r="H866" s="36"/>
      <c r="J866" s="48"/>
      <c r="R866" s="66"/>
      <c r="S866" s="33"/>
      <c r="T866" s="33"/>
      <c r="U866" s="33"/>
      <c r="V866" s="33"/>
    </row>
    <row r="867" spans="4:22" x14ac:dyDescent="0.25">
      <c r="D867" s="46"/>
      <c r="F867" s="47"/>
      <c r="H867" s="36"/>
      <c r="J867" s="48"/>
      <c r="R867" s="66"/>
      <c r="S867" s="33"/>
      <c r="T867" s="33"/>
      <c r="U867" s="33"/>
      <c r="V867" s="33"/>
    </row>
    <row r="868" spans="4:22" x14ac:dyDescent="0.25">
      <c r="D868" s="46"/>
      <c r="F868" s="47"/>
      <c r="H868" s="36"/>
      <c r="J868" s="48"/>
      <c r="R868" s="66"/>
      <c r="S868" s="33"/>
      <c r="T868" s="33"/>
      <c r="U868" s="33"/>
      <c r="V868" s="33"/>
    </row>
    <row r="869" spans="4:22" x14ac:dyDescent="0.25">
      <c r="D869" s="46"/>
      <c r="F869" s="47"/>
      <c r="H869" s="36"/>
      <c r="J869" s="48"/>
      <c r="R869" s="66"/>
      <c r="S869" s="33"/>
      <c r="T869" s="33"/>
      <c r="U869" s="33"/>
      <c r="V869" s="33"/>
    </row>
    <row r="870" spans="4:22" x14ac:dyDescent="0.25">
      <c r="D870" s="46"/>
      <c r="F870" s="47"/>
      <c r="H870" s="36"/>
      <c r="J870" s="48"/>
      <c r="R870" s="66"/>
      <c r="S870" s="33"/>
      <c r="T870" s="33"/>
      <c r="U870" s="33"/>
      <c r="V870" s="33"/>
    </row>
    <row r="871" spans="4:22" x14ac:dyDescent="0.25">
      <c r="D871" s="46"/>
      <c r="F871" s="47"/>
      <c r="H871" s="36"/>
      <c r="J871" s="48"/>
      <c r="R871" s="66"/>
      <c r="S871" s="33"/>
      <c r="T871" s="33"/>
      <c r="U871" s="33"/>
      <c r="V871" s="33"/>
    </row>
    <row r="872" spans="4:22" x14ac:dyDescent="0.25">
      <c r="D872" s="46"/>
      <c r="F872" s="47"/>
      <c r="H872" s="36"/>
      <c r="J872" s="48"/>
      <c r="R872" s="66"/>
      <c r="S872" s="33"/>
      <c r="T872" s="33"/>
      <c r="U872" s="33"/>
      <c r="V872" s="33"/>
    </row>
    <row r="873" spans="4:22" x14ac:dyDescent="0.25">
      <c r="D873" s="46"/>
      <c r="F873" s="47"/>
      <c r="H873" s="36"/>
      <c r="J873" s="48"/>
      <c r="R873" s="66"/>
      <c r="S873" s="33"/>
      <c r="T873" s="33"/>
      <c r="U873" s="33"/>
      <c r="V873" s="33"/>
    </row>
    <row r="874" spans="4:22" x14ac:dyDescent="0.25">
      <c r="D874" s="46"/>
      <c r="F874" s="47"/>
      <c r="H874" s="36"/>
      <c r="J874" s="48"/>
      <c r="R874" s="66"/>
      <c r="S874" s="33"/>
      <c r="T874" s="33"/>
      <c r="U874" s="33"/>
      <c r="V874" s="33"/>
    </row>
    <row r="875" spans="4:22" x14ac:dyDescent="0.25">
      <c r="D875" s="46"/>
      <c r="F875" s="47"/>
      <c r="H875" s="36"/>
      <c r="J875" s="48"/>
      <c r="R875" s="66"/>
      <c r="S875" s="33"/>
      <c r="T875" s="33"/>
      <c r="U875" s="33"/>
      <c r="V875" s="33"/>
    </row>
    <row r="876" spans="4:22" x14ac:dyDescent="0.25">
      <c r="D876" s="46"/>
      <c r="F876" s="47"/>
      <c r="H876" s="36"/>
      <c r="J876" s="48"/>
      <c r="R876" s="66"/>
      <c r="S876" s="33"/>
      <c r="T876" s="33"/>
      <c r="U876" s="33"/>
      <c r="V876" s="33"/>
    </row>
    <row r="877" spans="4:22" x14ac:dyDescent="0.25">
      <c r="D877" s="46"/>
      <c r="F877" s="47"/>
      <c r="H877" s="36"/>
      <c r="J877" s="48"/>
      <c r="R877" s="66"/>
      <c r="S877" s="33"/>
      <c r="T877" s="33"/>
      <c r="U877" s="33"/>
      <c r="V877" s="33"/>
    </row>
    <row r="878" spans="4:22" x14ac:dyDescent="0.25">
      <c r="D878" s="46"/>
      <c r="F878" s="47"/>
      <c r="H878" s="36"/>
      <c r="J878" s="48"/>
      <c r="R878" s="66"/>
      <c r="S878" s="33"/>
      <c r="T878" s="33"/>
      <c r="U878" s="33"/>
      <c r="V878" s="33"/>
    </row>
    <row r="879" spans="4:22" x14ac:dyDescent="0.25">
      <c r="D879" s="46"/>
      <c r="F879" s="47"/>
      <c r="H879" s="36"/>
      <c r="J879" s="48"/>
      <c r="R879" s="66"/>
      <c r="S879" s="33"/>
      <c r="T879" s="33"/>
      <c r="U879" s="33"/>
      <c r="V879" s="33"/>
    </row>
    <row r="880" spans="4:22" x14ac:dyDescent="0.25">
      <c r="D880" s="46"/>
      <c r="F880" s="47"/>
      <c r="H880" s="36"/>
      <c r="J880" s="48"/>
      <c r="R880" s="66"/>
      <c r="S880" s="33"/>
      <c r="T880" s="33"/>
      <c r="U880" s="33"/>
      <c r="V880" s="33"/>
    </row>
    <row r="881" spans="4:22" x14ac:dyDescent="0.25">
      <c r="D881" s="46"/>
      <c r="F881" s="47"/>
      <c r="H881" s="36"/>
      <c r="J881" s="48"/>
      <c r="S881" s="33"/>
      <c r="T881" s="33"/>
      <c r="U881" s="33"/>
      <c r="V881" s="33"/>
    </row>
    <row r="882" spans="4:22" x14ac:dyDescent="0.25">
      <c r="D882" s="46"/>
      <c r="F882" s="47"/>
      <c r="H882" s="36"/>
      <c r="J882" s="48"/>
      <c r="S882" s="33"/>
      <c r="T882" s="33"/>
      <c r="U882" s="33"/>
      <c r="V882" s="33"/>
    </row>
    <row r="883" spans="4:22" x14ac:dyDescent="0.25">
      <c r="D883" s="46"/>
      <c r="F883" s="47"/>
      <c r="H883" s="36"/>
      <c r="J883" s="48"/>
      <c r="S883" s="33"/>
      <c r="T883" s="33"/>
      <c r="U883" s="33"/>
      <c r="V883" s="33"/>
    </row>
    <row r="884" spans="4:22" x14ac:dyDescent="0.25">
      <c r="D884" s="46"/>
      <c r="F884" s="47"/>
      <c r="H884" s="36"/>
      <c r="J884" s="48"/>
      <c r="S884" s="33"/>
      <c r="T884" s="33"/>
      <c r="U884" s="33"/>
      <c r="V884" s="33"/>
    </row>
    <row r="885" spans="4:22" x14ac:dyDescent="0.25">
      <c r="D885" s="46"/>
      <c r="F885" s="47"/>
      <c r="H885" s="36"/>
      <c r="J885" s="48"/>
      <c r="P885" s="33"/>
      <c r="Q885" s="33"/>
      <c r="R885" s="33"/>
      <c r="S885" s="33"/>
      <c r="T885" s="33"/>
      <c r="U885" s="33"/>
      <c r="V885" s="33"/>
    </row>
    <row r="886" spans="4:22" x14ac:dyDescent="0.25">
      <c r="D886" s="46"/>
      <c r="F886" s="47"/>
      <c r="H886" s="36"/>
      <c r="J886" s="48"/>
      <c r="P886" s="33"/>
      <c r="Q886" s="33"/>
      <c r="R886" s="33"/>
      <c r="S886" s="33"/>
      <c r="T886" s="33"/>
      <c r="U886" s="33"/>
      <c r="V886" s="33"/>
    </row>
    <row r="887" spans="4:22" x14ac:dyDescent="0.25">
      <c r="D887" s="46"/>
      <c r="F887" s="47"/>
      <c r="H887" s="36"/>
      <c r="J887" s="48"/>
      <c r="P887" s="33"/>
      <c r="Q887" s="33"/>
      <c r="R887" s="33"/>
      <c r="S887" s="33"/>
      <c r="T887" s="33"/>
      <c r="U887" s="33"/>
      <c r="V887" s="33"/>
    </row>
    <row r="888" spans="4:22" x14ac:dyDescent="0.25">
      <c r="D888" s="46"/>
      <c r="F888" s="47"/>
      <c r="H888" s="36"/>
      <c r="J888" s="48"/>
      <c r="P888" s="33"/>
      <c r="Q888" s="33"/>
      <c r="R888" s="33"/>
      <c r="S888" s="33"/>
      <c r="T888" s="33"/>
      <c r="U888" s="33"/>
      <c r="V888" s="33"/>
    </row>
    <row r="889" spans="4:22" x14ac:dyDescent="0.25">
      <c r="D889" s="46"/>
      <c r="F889" s="47"/>
      <c r="H889" s="36"/>
      <c r="J889" s="48"/>
      <c r="P889" s="33"/>
      <c r="Q889" s="33"/>
      <c r="R889" s="33"/>
      <c r="S889" s="33"/>
      <c r="T889" s="33"/>
      <c r="U889" s="33"/>
      <c r="V889" s="33"/>
    </row>
    <row r="890" spans="4:22" x14ac:dyDescent="0.25">
      <c r="D890" s="46"/>
      <c r="F890" s="47"/>
      <c r="H890" s="36"/>
      <c r="J890" s="48"/>
      <c r="P890" s="33"/>
      <c r="Q890" s="33"/>
      <c r="R890" s="33"/>
      <c r="S890" s="33"/>
      <c r="T890" s="33"/>
      <c r="U890" s="33"/>
      <c r="V890" s="33"/>
    </row>
    <row r="891" spans="4:22" x14ac:dyDescent="0.25">
      <c r="D891" s="46"/>
      <c r="F891" s="47"/>
      <c r="H891" s="36"/>
      <c r="J891" s="48"/>
      <c r="P891" s="33"/>
      <c r="Q891" s="33"/>
      <c r="R891" s="33"/>
      <c r="S891" s="33"/>
      <c r="T891" s="33"/>
      <c r="U891" s="33"/>
      <c r="V891" s="33"/>
    </row>
    <row r="892" spans="4:22" x14ac:dyDescent="0.25">
      <c r="D892" s="46"/>
      <c r="F892" s="47"/>
      <c r="H892" s="36"/>
      <c r="J892" s="48"/>
      <c r="P892" s="33"/>
      <c r="Q892" s="33"/>
      <c r="R892" s="33"/>
      <c r="S892" s="33"/>
      <c r="T892" s="33"/>
      <c r="U892" s="33"/>
      <c r="V892" s="33"/>
    </row>
    <row r="893" spans="4:22" x14ac:dyDescent="0.25">
      <c r="D893" s="46"/>
      <c r="F893" s="47"/>
      <c r="H893" s="36"/>
      <c r="J893" s="48"/>
      <c r="P893" s="33"/>
      <c r="Q893" s="33"/>
      <c r="R893" s="33"/>
      <c r="S893" s="33"/>
      <c r="T893" s="33"/>
      <c r="U893" s="33"/>
      <c r="V893" s="33"/>
    </row>
    <row r="894" spans="4:22" x14ac:dyDescent="0.25">
      <c r="D894" s="46"/>
      <c r="F894" s="47"/>
      <c r="H894" s="36"/>
      <c r="J894" s="48"/>
      <c r="P894" s="33"/>
      <c r="Q894" s="33"/>
      <c r="R894" s="33"/>
      <c r="S894" s="33"/>
      <c r="T894" s="33"/>
      <c r="U894" s="33"/>
      <c r="V894" s="33"/>
    </row>
    <row r="895" spans="4:22" x14ac:dyDescent="0.25">
      <c r="D895" s="46"/>
      <c r="F895" s="47"/>
      <c r="H895" s="36"/>
      <c r="J895" s="48"/>
      <c r="P895" s="33"/>
      <c r="Q895" s="33"/>
      <c r="R895" s="33"/>
      <c r="S895" s="33"/>
      <c r="T895" s="33"/>
      <c r="U895" s="33"/>
      <c r="V895" s="33"/>
    </row>
    <row r="896" spans="4:22" x14ac:dyDescent="0.25">
      <c r="D896" s="46"/>
      <c r="F896" s="47"/>
      <c r="H896" s="36"/>
      <c r="J896" s="48"/>
      <c r="P896" s="33"/>
      <c r="Q896" s="33"/>
      <c r="R896" s="33"/>
      <c r="S896" s="33"/>
      <c r="T896" s="33"/>
      <c r="U896" s="33"/>
      <c r="V896" s="33"/>
    </row>
    <row r="897" spans="4:22" x14ac:dyDescent="0.25">
      <c r="D897" s="46"/>
      <c r="F897" s="47"/>
      <c r="H897" s="36"/>
      <c r="J897" s="48"/>
      <c r="P897" s="33"/>
      <c r="Q897" s="33"/>
      <c r="R897" s="33"/>
      <c r="S897" s="33"/>
      <c r="T897" s="33"/>
      <c r="U897" s="33"/>
      <c r="V897" s="33"/>
    </row>
    <row r="898" spans="4:22" x14ac:dyDescent="0.25">
      <c r="D898" s="46"/>
      <c r="F898" s="47"/>
      <c r="H898" s="36"/>
      <c r="J898" s="48"/>
      <c r="P898" s="33"/>
      <c r="Q898" s="33"/>
      <c r="R898" s="33"/>
      <c r="S898" s="33"/>
      <c r="T898" s="33"/>
      <c r="U898" s="33"/>
      <c r="V898" s="33"/>
    </row>
    <row r="899" spans="4:22" x14ac:dyDescent="0.25">
      <c r="D899" s="46"/>
      <c r="F899" s="47"/>
      <c r="H899" s="36"/>
      <c r="J899" s="48"/>
      <c r="P899" s="33"/>
      <c r="Q899" s="33"/>
      <c r="R899" s="33"/>
      <c r="S899" s="33"/>
      <c r="T899" s="33"/>
      <c r="U899" s="33"/>
      <c r="V899" s="33"/>
    </row>
    <row r="900" spans="4:22" x14ac:dyDescent="0.25">
      <c r="D900" s="46"/>
      <c r="F900" s="47"/>
      <c r="H900" s="36"/>
      <c r="J900" s="48"/>
      <c r="P900" s="33"/>
      <c r="Q900" s="33"/>
      <c r="R900" s="33"/>
      <c r="S900" s="33"/>
      <c r="T900" s="33"/>
      <c r="U900" s="33"/>
      <c r="V900" s="33"/>
    </row>
    <row r="901" spans="4:22" x14ac:dyDescent="0.25">
      <c r="D901" s="46"/>
      <c r="F901" s="47"/>
      <c r="H901" s="36"/>
      <c r="J901" s="48"/>
      <c r="P901" s="33"/>
      <c r="Q901" s="33"/>
      <c r="R901" s="33"/>
      <c r="S901" s="33"/>
      <c r="T901" s="33"/>
      <c r="U901" s="33"/>
      <c r="V901" s="33"/>
    </row>
    <row r="902" spans="4:22" x14ac:dyDescent="0.25">
      <c r="D902" s="46"/>
      <c r="F902" s="47"/>
      <c r="H902" s="36"/>
      <c r="J902" s="48"/>
      <c r="P902" s="33"/>
      <c r="Q902" s="33"/>
      <c r="R902" s="33"/>
      <c r="S902" s="33"/>
      <c r="T902" s="33"/>
      <c r="U902" s="33"/>
      <c r="V902" s="33"/>
    </row>
    <row r="903" spans="4:22" x14ac:dyDescent="0.25">
      <c r="D903" s="46"/>
      <c r="F903" s="47"/>
      <c r="H903" s="36"/>
      <c r="J903" s="48"/>
      <c r="P903" s="33"/>
      <c r="Q903" s="33"/>
      <c r="R903" s="33"/>
      <c r="S903" s="33"/>
      <c r="T903" s="33"/>
      <c r="U903" s="33"/>
      <c r="V903" s="33"/>
    </row>
    <row r="904" spans="4:22" x14ac:dyDescent="0.25">
      <c r="D904" s="46"/>
      <c r="F904" s="47"/>
      <c r="H904" s="36"/>
      <c r="J904" s="48"/>
      <c r="P904" s="33"/>
      <c r="Q904" s="33"/>
      <c r="R904" s="33"/>
      <c r="S904" s="33"/>
      <c r="T904" s="33"/>
      <c r="U904" s="33"/>
      <c r="V904" s="33"/>
    </row>
    <row r="905" spans="4:22" x14ac:dyDescent="0.25">
      <c r="D905" s="46"/>
      <c r="F905" s="47"/>
      <c r="H905" s="36"/>
      <c r="J905" s="48"/>
      <c r="P905" s="33"/>
      <c r="Q905" s="33"/>
      <c r="R905" s="33"/>
      <c r="S905" s="33"/>
      <c r="T905" s="33"/>
      <c r="U905" s="33"/>
      <c r="V905" s="33"/>
    </row>
    <row r="906" spans="4:22" x14ac:dyDescent="0.25">
      <c r="D906" s="46"/>
      <c r="F906" s="47"/>
      <c r="H906" s="36"/>
      <c r="J906" s="48"/>
      <c r="P906" s="33"/>
      <c r="Q906" s="33"/>
      <c r="R906" s="33"/>
      <c r="S906" s="33"/>
      <c r="T906" s="33"/>
      <c r="U906" s="33"/>
      <c r="V906" s="33"/>
    </row>
    <row r="907" spans="4:22" x14ac:dyDescent="0.25">
      <c r="D907" s="46"/>
      <c r="F907" s="47"/>
      <c r="H907" s="36"/>
      <c r="J907" s="48"/>
      <c r="P907" s="33"/>
      <c r="Q907" s="33"/>
      <c r="R907" s="33"/>
      <c r="S907" s="33"/>
      <c r="T907" s="33"/>
      <c r="U907" s="33"/>
      <c r="V907" s="33"/>
    </row>
    <row r="908" spans="4:22" x14ac:dyDescent="0.25">
      <c r="D908" s="46"/>
      <c r="F908" s="47"/>
      <c r="H908" s="36"/>
      <c r="J908" s="48"/>
      <c r="P908" s="33"/>
      <c r="Q908" s="33"/>
      <c r="R908" s="33"/>
      <c r="S908" s="33"/>
      <c r="T908" s="33"/>
      <c r="U908" s="33"/>
      <c r="V908" s="33"/>
    </row>
    <row r="909" spans="4:22" x14ac:dyDescent="0.25">
      <c r="D909" s="46"/>
      <c r="F909" s="47"/>
      <c r="H909" s="36"/>
      <c r="J909" s="48"/>
      <c r="P909" s="33"/>
      <c r="Q909" s="33"/>
      <c r="R909" s="33"/>
      <c r="S909" s="33"/>
      <c r="T909" s="33"/>
      <c r="U909" s="33"/>
      <c r="V909" s="33"/>
    </row>
    <row r="910" spans="4:22" x14ac:dyDescent="0.25">
      <c r="D910" s="46"/>
      <c r="F910" s="47"/>
      <c r="H910" s="36"/>
      <c r="J910" s="48"/>
      <c r="P910" s="33"/>
      <c r="Q910" s="33"/>
      <c r="R910" s="33"/>
      <c r="S910" s="33"/>
      <c r="T910" s="33"/>
      <c r="U910" s="33"/>
      <c r="V910" s="33"/>
    </row>
    <row r="911" spans="4:22" x14ac:dyDescent="0.25">
      <c r="D911" s="46"/>
      <c r="F911" s="47"/>
      <c r="H911" s="36"/>
      <c r="J911" s="48"/>
      <c r="P911" s="33"/>
      <c r="Q911" s="33"/>
      <c r="R911" s="33"/>
      <c r="S911" s="33"/>
      <c r="T911" s="33"/>
      <c r="U911" s="33"/>
      <c r="V911" s="33"/>
    </row>
    <row r="912" spans="4:22" x14ac:dyDescent="0.25">
      <c r="D912" s="46"/>
      <c r="F912" s="47"/>
      <c r="H912" s="36"/>
      <c r="J912" s="48"/>
      <c r="P912" s="33"/>
      <c r="Q912" s="33"/>
      <c r="R912" s="33"/>
      <c r="S912" s="33"/>
      <c r="T912" s="33"/>
      <c r="U912" s="33"/>
      <c r="V912" s="33"/>
    </row>
    <row r="913" spans="4:22" x14ac:dyDescent="0.25">
      <c r="D913" s="46"/>
      <c r="F913" s="47"/>
      <c r="H913" s="36"/>
      <c r="J913" s="48"/>
      <c r="P913" s="33"/>
      <c r="Q913" s="33"/>
      <c r="R913" s="33"/>
      <c r="S913" s="33"/>
      <c r="T913" s="33"/>
      <c r="U913" s="33"/>
      <c r="V913" s="33"/>
    </row>
    <row r="914" spans="4:22" x14ac:dyDescent="0.25">
      <c r="D914" s="46"/>
      <c r="F914" s="47"/>
      <c r="H914" s="36"/>
      <c r="J914" s="48"/>
      <c r="P914" s="33"/>
      <c r="Q914" s="33"/>
      <c r="R914" s="33"/>
      <c r="S914" s="33"/>
      <c r="T914" s="33"/>
      <c r="U914" s="33"/>
      <c r="V914" s="33"/>
    </row>
    <row r="915" spans="4:22" x14ac:dyDescent="0.25">
      <c r="D915" s="46"/>
      <c r="F915" s="47"/>
      <c r="H915" s="36"/>
      <c r="J915" s="48"/>
      <c r="P915" s="33"/>
      <c r="Q915" s="33"/>
      <c r="R915" s="33"/>
      <c r="S915" s="33"/>
      <c r="T915" s="33"/>
      <c r="U915" s="33"/>
      <c r="V915" s="33"/>
    </row>
    <row r="916" spans="4:22" x14ac:dyDescent="0.25">
      <c r="D916" s="46"/>
      <c r="F916" s="47"/>
      <c r="H916" s="36"/>
      <c r="J916" s="48"/>
      <c r="P916" s="33"/>
      <c r="Q916" s="33"/>
      <c r="R916" s="33"/>
      <c r="S916" s="33"/>
      <c r="T916" s="33"/>
      <c r="U916" s="33"/>
      <c r="V916" s="33"/>
    </row>
    <row r="917" spans="4:22" x14ac:dyDescent="0.25">
      <c r="D917" s="46"/>
      <c r="F917" s="47"/>
      <c r="H917" s="36"/>
      <c r="J917" s="48"/>
      <c r="P917" s="33"/>
      <c r="Q917" s="33"/>
      <c r="R917" s="33"/>
      <c r="S917" s="33"/>
      <c r="T917" s="33"/>
      <c r="U917" s="33"/>
      <c r="V917" s="33"/>
    </row>
    <row r="918" spans="4:22" x14ac:dyDescent="0.25">
      <c r="D918" s="46"/>
      <c r="F918" s="47"/>
      <c r="H918" s="36"/>
      <c r="J918" s="48"/>
      <c r="P918" s="33"/>
      <c r="Q918" s="33"/>
      <c r="R918" s="33"/>
      <c r="S918" s="33"/>
      <c r="T918" s="33"/>
      <c r="U918" s="33"/>
      <c r="V918" s="33"/>
    </row>
    <row r="919" spans="4:22" x14ac:dyDescent="0.25">
      <c r="D919" s="46"/>
      <c r="F919" s="47"/>
      <c r="H919" s="36"/>
      <c r="J919" s="48"/>
      <c r="P919" s="33"/>
      <c r="Q919" s="33"/>
      <c r="R919" s="33"/>
      <c r="S919" s="33"/>
      <c r="T919" s="33"/>
      <c r="U919" s="33"/>
      <c r="V919" s="33"/>
    </row>
    <row r="920" spans="4:22" x14ac:dyDescent="0.25">
      <c r="D920" s="46"/>
      <c r="F920" s="47"/>
      <c r="H920" s="36"/>
      <c r="J920" s="48"/>
      <c r="P920" s="33"/>
      <c r="Q920" s="33"/>
      <c r="R920" s="33"/>
      <c r="S920" s="33"/>
      <c r="T920" s="33"/>
      <c r="U920" s="33"/>
      <c r="V920" s="33"/>
    </row>
    <row r="921" spans="4:22" x14ac:dyDescent="0.25">
      <c r="D921" s="46"/>
      <c r="F921" s="47"/>
      <c r="H921" s="36"/>
      <c r="J921" s="48"/>
      <c r="P921" s="33"/>
      <c r="Q921" s="33"/>
      <c r="R921" s="33"/>
      <c r="S921" s="33"/>
      <c r="T921" s="33"/>
      <c r="U921" s="33"/>
      <c r="V921" s="33"/>
    </row>
    <row r="922" spans="4:22" x14ac:dyDescent="0.25">
      <c r="D922" s="46"/>
      <c r="F922" s="47"/>
      <c r="H922" s="36"/>
      <c r="J922" s="48"/>
      <c r="P922" s="33"/>
      <c r="Q922" s="33"/>
      <c r="R922" s="33"/>
      <c r="S922" s="33"/>
      <c r="T922" s="33"/>
      <c r="U922" s="33"/>
      <c r="V922" s="33"/>
    </row>
    <row r="923" spans="4:22" x14ac:dyDescent="0.25">
      <c r="D923" s="46"/>
      <c r="F923" s="47"/>
      <c r="H923" s="36"/>
      <c r="J923" s="48"/>
      <c r="P923" s="33"/>
      <c r="Q923" s="33"/>
      <c r="R923" s="33"/>
      <c r="S923" s="33"/>
      <c r="T923" s="33"/>
      <c r="U923" s="33"/>
      <c r="V923" s="33"/>
    </row>
    <row r="924" spans="4:22" x14ac:dyDescent="0.25">
      <c r="D924" s="46"/>
      <c r="F924" s="47"/>
      <c r="H924" s="36"/>
      <c r="J924" s="48"/>
      <c r="P924" s="33"/>
      <c r="Q924" s="33"/>
      <c r="R924" s="33"/>
      <c r="S924" s="33"/>
      <c r="T924" s="33"/>
      <c r="U924" s="33"/>
      <c r="V924" s="33"/>
    </row>
    <row r="925" spans="4:22" x14ac:dyDescent="0.25">
      <c r="D925" s="46"/>
      <c r="F925" s="47"/>
      <c r="H925" s="36"/>
      <c r="J925" s="48"/>
      <c r="P925" s="33"/>
      <c r="Q925" s="33"/>
      <c r="R925" s="33"/>
      <c r="S925" s="33"/>
      <c r="T925" s="33"/>
      <c r="U925" s="33"/>
      <c r="V925" s="33"/>
    </row>
    <row r="926" spans="4:22" x14ac:dyDescent="0.25">
      <c r="D926" s="46"/>
      <c r="F926" s="47"/>
      <c r="H926" s="36"/>
      <c r="J926" s="48"/>
      <c r="P926" s="33"/>
      <c r="Q926" s="33"/>
      <c r="R926" s="33"/>
      <c r="S926" s="33"/>
      <c r="T926" s="33"/>
      <c r="U926" s="33"/>
      <c r="V926" s="33"/>
    </row>
    <row r="927" spans="4:22" x14ac:dyDescent="0.25">
      <c r="D927" s="46"/>
      <c r="F927" s="47"/>
      <c r="H927" s="36"/>
      <c r="J927" s="48"/>
      <c r="P927" s="33"/>
      <c r="Q927" s="33"/>
      <c r="R927" s="33"/>
      <c r="S927" s="33"/>
      <c r="T927" s="33"/>
      <c r="U927" s="33"/>
      <c r="V927" s="33"/>
    </row>
    <row r="928" spans="4:22" x14ac:dyDescent="0.25">
      <c r="D928" s="46"/>
      <c r="F928" s="47"/>
      <c r="H928" s="36"/>
      <c r="J928" s="48"/>
      <c r="P928" s="33"/>
      <c r="Q928" s="33"/>
      <c r="R928" s="33"/>
      <c r="S928" s="33"/>
      <c r="T928" s="33"/>
      <c r="U928" s="33"/>
      <c r="V928" s="33"/>
    </row>
    <row r="929" spans="4:22" x14ac:dyDescent="0.25">
      <c r="D929" s="46"/>
      <c r="F929" s="47"/>
      <c r="H929" s="36"/>
      <c r="J929" s="48"/>
      <c r="P929" s="33"/>
      <c r="Q929" s="33"/>
      <c r="R929" s="33"/>
      <c r="S929" s="33"/>
      <c r="T929" s="33"/>
      <c r="U929" s="33"/>
      <c r="V929" s="33"/>
    </row>
    <row r="930" spans="4:22" x14ac:dyDescent="0.25">
      <c r="D930" s="46"/>
      <c r="F930" s="47"/>
      <c r="H930" s="36"/>
      <c r="J930" s="48"/>
      <c r="P930" s="33"/>
      <c r="Q930" s="33"/>
      <c r="R930" s="33"/>
      <c r="S930" s="33"/>
      <c r="T930" s="33"/>
      <c r="U930" s="33"/>
      <c r="V930" s="33"/>
    </row>
    <row r="931" spans="4:22" x14ac:dyDescent="0.25">
      <c r="D931" s="46"/>
      <c r="F931" s="47"/>
      <c r="H931" s="36"/>
      <c r="J931" s="48"/>
      <c r="P931" s="33"/>
      <c r="Q931" s="33"/>
      <c r="R931" s="33"/>
      <c r="S931" s="33"/>
      <c r="T931" s="33"/>
      <c r="U931" s="33"/>
      <c r="V931" s="33"/>
    </row>
    <row r="932" spans="4:22" x14ac:dyDescent="0.25">
      <c r="D932" s="46"/>
      <c r="F932" s="47"/>
      <c r="H932" s="36"/>
      <c r="J932" s="48"/>
      <c r="P932" s="33"/>
      <c r="Q932" s="33"/>
      <c r="R932" s="33"/>
      <c r="S932" s="33"/>
      <c r="T932" s="33"/>
      <c r="U932" s="33"/>
      <c r="V932" s="33"/>
    </row>
    <row r="933" spans="4:22" x14ac:dyDescent="0.25">
      <c r="D933" s="46"/>
      <c r="F933" s="47"/>
      <c r="H933" s="36"/>
      <c r="J933" s="48"/>
      <c r="P933" s="33"/>
      <c r="Q933" s="33"/>
      <c r="R933" s="33"/>
      <c r="S933" s="33"/>
      <c r="T933" s="33"/>
      <c r="U933" s="33"/>
      <c r="V933" s="33"/>
    </row>
    <row r="934" spans="4:22" x14ac:dyDescent="0.25">
      <c r="D934" s="46"/>
      <c r="F934" s="47"/>
      <c r="H934" s="36"/>
      <c r="J934" s="48"/>
      <c r="P934" s="33"/>
      <c r="Q934" s="33"/>
      <c r="R934" s="33"/>
      <c r="S934" s="33"/>
      <c r="T934" s="33"/>
      <c r="U934" s="33"/>
      <c r="V934" s="33"/>
    </row>
    <row r="935" spans="4:22" x14ac:dyDescent="0.25">
      <c r="D935" s="46"/>
      <c r="F935" s="47"/>
      <c r="H935" s="36"/>
      <c r="J935" s="48"/>
      <c r="P935" s="33"/>
      <c r="Q935" s="33"/>
      <c r="R935" s="33"/>
      <c r="S935" s="33"/>
      <c r="T935" s="33"/>
      <c r="U935" s="33"/>
      <c r="V935" s="33"/>
    </row>
    <row r="936" spans="4:22" x14ac:dyDescent="0.25">
      <c r="D936" s="46"/>
      <c r="F936" s="47"/>
      <c r="H936" s="36"/>
      <c r="J936" s="48"/>
      <c r="P936" s="33"/>
      <c r="Q936" s="33"/>
      <c r="R936" s="33"/>
      <c r="S936" s="33"/>
      <c r="T936" s="33"/>
      <c r="U936" s="33"/>
      <c r="V936" s="33"/>
    </row>
    <row r="937" spans="4:22" x14ac:dyDescent="0.25">
      <c r="D937" s="46"/>
      <c r="F937" s="47"/>
      <c r="H937" s="36"/>
      <c r="J937" s="48"/>
      <c r="P937" s="33"/>
      <c r="Q937" s="33"/>
      <c r="R937" s="33"/>
      <c r="S937" s="33"/>
      <c r="T937" s="33"/>
      <c r="U937" s="33"/>
      <c r="V937" s="33"/>
    </row>
    <row r="938" spans="4:22" x14ac:dyDescent="0.25">
      <c r="D938" s="46"/>
      <c r="F938" s="47"/>
      <c r="H938" s="36"/>
      <c r="J938" s="48"/>
      <c r="P938" s="33"/>
      <c r="Q938" s="33"/>
      <c r="R938" s="33"/>
      <c r="S938" s="33"/>
      <c r="T938" s="33"/>
      <c r="U938" s="33"/>
      <c r="V938" s="33"/>
    </row>
    <row r="939" spans="4:22" x14ac:dyDescent="0.25">
      <c r="D939" s="46"/>
      <c r="F939" s="47"/>
      <c r="H939" s="36"/>
      <c r="J939" s="48"/>
      <c r="P939" s="33"/>
      <c r="Q939" s="33"/>
      <c r="R939" s="33"/>
      <c r="S939" s="33"/>
      <c r="T939" s="33"/>
      <c r="U939" s="33"/>
      <c r="V939" s="33"/>
    </row>
    <row r="940" spans="4:22" x14ac:dyDescent="0.25">
      <c r="D940" s="46"/>
      <c r="F940" s="47"/>
      <c r="H940" s="36"/>
      <c r="J940" s="48"/>
      <c r="P940" s="33"/>
      <c r="Q940" s="33"/>
      <c r="R940" s="33"/>
      <c r="S940" s="33"/>
      <c r="T940" s="33"/>
      <c r="U940" s="33"/>
      <c r="V940" s="33"/>
    </row>
    <row r="941" spans="4:22" x14ac:dyDescent="0.25">
      <c r="D941" s="46"/>
      <c r="F941" s="47"/>
      <c r="H941" s="36"/>
      <c r="J941" s="48"/>
      <c r="P941" s="33"/>
      <c r="Q941" s="33"/>
      <c r="R941" s="33"/>
      <c r="S941" s="33"/>
      <c r="T941" s="33"/>
      <c r="U941" s="33"/>
      <c r="V941" s="33"/>
    </row>
    <row r="942" spans="4:22" x14ac:dyDescent="0.25">
      <c r="D942" s="46"/>
      <c r="F942" s="47"/>
      <c r="H942" s="36"/>
      <c r="J942" s="48"/>
      <c r="P942" s="33"/>
      <c r="Q942" s="33"/>
      <c r="R942" s="33"/>
      <c r="S942" s="33"/>
      <c r="T942" s="33"/>
      <c r="U942" s="33"/>
      <c r="V942" s="33"/>
    </row>
    <row r="943" spans="4:22" x14ac:dyDescent="0.25">
      <c r="D943" s="46"/>
      <c r="F943" s="47"/>
      <c r="H943" s="36"/>
      <c r="J943" s="48"/>
      <c r="P943" s="33"/>
      <c r="Q943" s="33"/>
      <c r="R943" s="33"/>
      <c r="S943" s="33"/>
      <c r="T943" s="33"/>
      <c r="U943" s="33"/>
      <c r="V943" s="33"/>
    </row>
    <row r="944" spans="4:22" x14ac:dyDescent="0.25">
      <c r="D944" s="46"/>
      <c r="F944" s="47"/>
      <c r="H944" s="36"/>
      <c r="J944" s="48"/>
      <c r="P944" s="33"/>
      <c r="Q944" s="33"/>
      <c r="R944" s="33"/>
      <c r="S944" s="33"/>
      <c r="T944" s="33"/>
      <c r="U944" s="33"/>
      <c r="V944" s="33"/>
    </row>
    <row r="945" spans="4:22" x14ac:dyDescent="0.25">
      <c r="D945" s="46"/>
      <c r="F945" s="47"/>
      <c r="H945" s="36"/>
      <c r="J945" s="48"/>
      <c r="P945" s="33"/>
      <c r="Q945" s="33"/>
      <c r="R945" s="33"/>
      <c r="S945" s="33"/>
      <c r="T945" s="33"/>
      <c r="U945" s="33"/>
      <c r="V945" s="33"/>
    </row>
    <row r="946" spans="4:22" x14ac:dyDescent="0.25">
      <c r="D946" s="46"/>
      <c r="F946" s="47"/>
      <c r="H946" s="36"/>
      <c r="J946" s="48"/>
      <c r="P946" s="33"/>
      <c r="Q946" s="33"/>
      <c r="R946" s="33"/>
      <c r="S946" s="33"/>
      <c r="T946" s="33"/>
      <c r="U946" s="33"/>
      <c r="V946" s="33"/>
    </row>
    <row r="947" spans="4:22" x14ac:dyDescent="0.25">
      <c r="D947" s="46"/>
      <c r="F947" s="47"/>
      <c r="H947" s="36"/>
      <c r="J947" s="48"/>
      <c r="P947" s="33"/>
      <c r="Q947" s="33"/>
      <c r="R947" s="33"/>
      <c r="S947" s="33"/>
      <c r="T947" s="33"/>
      <c r="U947" s="33"/>
      <c r="V947" s="33"/>
    </row>
    <row r="948" spans="4:22" x14ac:dyDescent="0.25">
      <c r="D948" s="46"/>
      <c r="F948" s="47"/>
      <c r="H948" s="36"/>
      <c r="J948" s="48"/>
      <c r="P948" s="33"/>
      <c r="Q948" s="33"/>
      <c r="R948" s="33"/>
      <c r="S948" s="33"/>
      <c r="T948" s="33"/>
      <c r="U948" s="33"/>
      <c r="V948" s="33"/>
    </row>
    <row r="949" spans="4:22" x14ac:dyDescent="0.25">
      <c r="D949" s="46"/>
      <c r="F949" s="47"/>
      <c r="H949" s="36"/>
      <c r="J949" s="48"/>
      <c r="P949" s="33"/>
      <c r="Q949" s="33"/>
      <c r="R949" s="33"/>
      <c r="S949" s="33"/>
      <c r="T949" s="33"/>
      <c r="U949" s="33"/>
      <c r="V949" s="33"/>
    </row>
    <row r="950" spans="4:22" x14ac:dyDescent="0.25">
      <c r="D950" s="46"/>
      <c r="F950" s="47"/>
      <c r="H950" s="36"/>
      <c r="J950" s="48"/>
      <c r="P950" s="33"/>
      <c r="Q950" s="33"/>
      <c r="R950" s="33"/>
      <c r="S950" s="33"/>
      <c r="T950" s="33"/>
      <c r="U950" s="33"/>
      <c r="V950" s="33"/>
    </row>
    <row r="951" spans="4:22" x14ac:dyDescent="0.25">
      <c r="D951" s="46"/>
      <c r="F951" s="47"/>
      <c r="H951" s="36"/>
      <c r="J951" s="48"/>
      <c r="P951" s="33"/>
      <c r="Q951" s="33"/>
      <c r="R951" s="33"/>
      <c r="S951" s="33"/>
      <c r="T951" s="33"/>
      <c r="U951" s="33"/>
      <c r="V951" s="33"/>
    </row>
    <row r="952" spans="4:22" x14ac:dyDescent="0.25">
      <c r="D952" s="46"/>
      <c r="F952" s="47"/>
      <c r="H952" s="36"/>
      <c r="J952" s="48"/>
      <c r="P952" s="33"/>
      <c r="Q952" s="33"/>
      <c r="R952" s="33"/>
      <c r="S952" s="33"/>
      <c r="T952" s="33"/>
      <c r="U952" s="33"/>
      <c r="V952" s="33"/>
    </row>
    <row r="953" spans="4:22" x14ac:dyDescent="0.25">
      <c r="D953" s="46"/>
      <c r="F953" s="47"/>
      <c r="H953" s="36"/>
      <c r="J953" s="48"/>
      <c r="P953" s="33"/>
      <c r="Q953" s="33"/>
      <c r="R953" s="33"/>
      <c r="S953" s="33"/>
      <c r="T953" s="33"/>
      <c r="U953" s="33"/>
      <c r="V953" s="33"/>
    </row>
    <row r="954" spans="4:22" x14ac:dyDescent="0.25">
      <c r="D954" s="46"/>
      <c r="F954" s="47"/>
      <c r="H954" s="36"/>
      <c r="J954" s="48"/>
      <c r="P954" s="33"/>
      <c r="Q954" s="33"/>
      <c r="R954" s="33"/>
      <c r="S954" s="33"/>
      <c r="T954" s="33"/>
      <c r="U954" s="33"/>
      <c r="V954" s="33"/>
    </row>
    <row r="955" spans="4:22" x14ac:dyDescent="0.25">
      <c r="D955" s="46"/>
      <c r="F955" s="47"/>
      <c r="H955" s="36"/>
      <c r="J955" s="48"/>
      <c r="P955" s="33"/>
      <c r="Q955" s="33"/>
      <c r="R955" s="33"/>
      <c r="S955" s="33"/>
      <c r="T955" s="33"/>
      <c r="U955" s="33"/>
      <c r="V955" s="33"/>
    </row>
    <row r="956" spans="4:22" x14ac:dyDescent="0.25">
      <c r="D956" s="46"/>
      <c r="F956" s="47"/>
      <c r="H956" s="36"/>
      <c r="J956" s="48"/>
      <c r="P956" s="33"/>
      <c r="Q956" s="33"/>
      <c r="R956" s="33"/>
      <c r="S956" s="33"/>
      <c r="T956" s="33"/>
      <c r="U956" s="33"/>
      <c r="V956" s="33"/>
    </row>
    <row r="957" spans="4:22" x14ac:dyDescent="0.25">
      <c r="D957" s="46"/>
      <c r="F957" s="47"/>
      <c r="H957" s="36"/>
      <c r="J957" s="48"/>
      <c r="P957" s="33"/>
      <c r="Q957" s="33"/>
      <c r="R957" s="33"/>
      <c r="S957" s="33"/>
      <c r="T957" s="33"/>
      <c r="U957" s="33"/>
      <c r="V957" s="33"/>
    </row>
    <row r="958" spans="4:22" x14ac:dyDescent="0.25">
      <c r="D958" s="46"/>
      <c r="F958" s="47"/>
      <c r="H958" s="36"/>
      <c r="J958" s="48"/>
      <c r="P958" s="33"/>
      <c r="Q958" s="33"/>
      <c r="R958" s="33"/>
      <c r="S958" s="33"/>
      <c r="T958" s="33"/>
      <c r="U958" s="33"/>
      <c r="V958" s="33"/>
    </row>
    <row r="959" spans="4:22" x14ac:dyDescent="0.25">
      <c r="D959" s="46"/>
      <c r="F959" s="47"/>
      <c r="H959" s="36"/>
      <c r="J959" s="48"/>
      <c r="P959" s="33"/>
      <c r="Q959" s="33"/>
      <c r="R959" s="33"/>
      <c r="S959" s="33"/>
      <c r="T959" s="33"/>
      <c r="U959" s="33"/>
      <c r="V959" s="33"/>
    </row>
    <row r="960" spans="4:22" x14ac:dyDescent="0.25">
      <c r="D960" s="46"/>
      <c r="F960" s="47"/>
      <c r="H960" s="36"/>
      <c r="J960" s="48"/>
      <c r="P960" s="33"/>
      <c r="Q960" s="33"/>
      <c r="R960" s="33"/>
      <c r="S960" s="33"/>
      <c r="T960" s="33"/>
      <c r="U960" s="33"/>
      <c r="V960" s="33"/>
    </row>
    <row r="961" spans="4:22" x14ac:dyDescent="0.25">
      <c r="D961" s="46"/>
      <c r="F961" s="47"/>
      <c r="H961" s="36"/>
      <c r="J961" s="48"/>
      <c r="P961" s="33"/>
      <c r="Q961" s="33"/>
      <c r="R961" s="33"/>
      <c r="S961" s="33"/>
      <c r="T961" s="33"/>
      <c r="U961" s="33"/>
      <c r="V961" s="33"/>
    </row>
    <row r="962" spans="4:22" x14ac:dyDescent="0.25">
      <c r="D962" s="46"/>
      <c r="F962" s="47"/>
      <c r="H962" s="36"/>
      <c r="J962" s="48"/>
      <c r="P962" s="33"/>
      <c r="Q962" s="33"/>
      <c r="R962" s="33"/>
      <c r="S962" s="33"/>
      <c r="T962" s="33"/>
      <c r="U962" s="33"/>
      <c r="V962" s="33"/>
    </row>
    <row r="963" spans="4:22" x14ac:dyDescent="0.25">
      <c r="D963" s="46"/>
      <c r="F963" s="47"/>
      <c r="H963" s="36"/>
      <c r="J963" s="48"/>
      <c r="P963" s="33"/>
      <c r="Q963" s="33"/>
      <c r="R963" s="33"/>
      <c r="S963" s="33"/>
      <c r="T963" s="33"/>
      <c r="U963" s="33"/>
      <c r="V963" s="33"/>
    </row>
    <row r="964" spans="4:22" x14ac:dyDescent="0.25">
      <c r="D964" s="46"/>
      <c r="F964" s="47"/>
      <c r="H964" s="36"/>
      <c r="J964" s="48"/>
      <c r="P964" s="33"/>
      <c r="Q964" s="33"/>
      <c r="R964" s="33"/>
      <c r="S964" s="33"/>
      <c r="T964" s="33"/>
      <c r="U964" s="33"/>
      <c r="V964" s="33"/>
    </row>
    <row r="965" spans="4:22" x14ac:dyDescent="0.25">
      <c r="D965" s="46"/>
      <c r="F965" s="47"/>
      <c r="H965" s="36"/>
      <c r="J965" s="48"/>
      <c r="P965" s="33"/>
      <c r="Q965" s="33"/>
      <c r="R965" s="33"/>
      <c r="S965" s="33"/>
      <c r="T965" s="33"/>
      <c r="U965" s="33"/>
      <c r="V965" s="33"/>
    </row>
    <row r="966" spans="4:22" x14ac:dyDescent="0.25">
      <c r="D966" s="46"/>
      <c r="F966" s="47"/>
      <c r="H966" s="36"/>
      <c r="J966" s="48"/>
      <c r="P966" s="33"/>
      <c r="Q966" s="33"/>
      <c r="R966" s="33"/>
      <c r="S966" s="33"/>
      <c r="T966" s="33"/>
      <c r="U966" s="33"/>
      <c r="V966" s="33"/>
    </row>
    <row r="967" spans="4:22" x14ac:dyDescent="0.25">
      <c r="D967" s="46"/>
      <c r="F967" s="47"/>
      <c r="H967" s="36"/>
      <c r="J967" s="48"/>
      <c r="P967" s="33"/>
      <c r="Q967" s="33"/>
      <c r="R967" s="33"/>
      <c r="S967" s="33"/>
      <c r="T967" s="33"/>
      <c r="U967" s="33"/>
      <c r="V967" s="33"/>
    </row>
    <row r="968" spans="4:22" x14ac:dyDescent="0.25">
      <c r="D968" s="46"/>
      <c r="F968" s="47"/>
      <c r="H968" s="36"/>
      <c r="J968" s="48"/>
      <c r="P968" s="33"/>
      <c r="Q968" s="33"/>
      <c r="R968" s="33"/>
      <c r="S968" s="33"/>
      <c r="T968" s="33"/>
      <c r="U968" s="33"/>
      <c r="V968" s="33"/>
    </row>
    <row r="969" spans="4:22" x14ac:dyDescent="0.25">
      <c r="D969" s="46"/>
      <c r="F969" s="47"/>
      <c r="H969" s="36"/>
      <c r="J969" s="48"/>
      <c r="P969" s="33"/>
      <c r="Q969" s="33"/>
      <c r="R969" s="33"/>
      <c r="S969" s="33"/>
      <c r="T969" s="33"/>
      <c r="U969" s="33"/>
      <c r="V969" s="33"/>
    </row>
  </sheetData>
  <pageMargins left="0.7" right="0.7" top="0.75" bottom="0.75" header="0.3" footer="0.3"/>
  <pageSetup scale="49" fitToHeight="0" orientation="landscape" horizontalDpi="4294967295" verticalDpi="4294967295" r:id="rId1"/>
  <rowBreaks count="11" manualBreakCount="11">
    <brk id="76" max="21" man="1"/>
    <brk id="108" max="21" man="1"/>
    <brk id="157" max="21" man="1"/>
    <brk id="219" max="21" man="1"/>
    <brk id="256" max="21" man="1"/>
    <brk id="305" max="21" man="1"/>
    <brk id="348" max="21" man="1"/>
    <brk id="396" max="21" man="1"/>
    <brk id="455" max="21" man="1"/>
    <brk id="522" max="21" man="1"/>
    <brk id="566"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53"/>
  <sheetViews>
    <sheetView tabSelected="1" zoomScale="80" zoomScaleNormal="80" workbookViewId="0">
      <selection activeCell="A3" sqref="A3"/>
    </sheetView>
  </sheetViews>
  <sheetFormatPr defaultColWidth="9.109375" defaultRowHeight="13.2" x14ac:dyDescent="0.25"/>
  <cols>
    <col min="1" max="1" width="11.6640625" style="33" customWidth="1"/>
    <col min="2" max="2" width="58.33203125" style="33" customWidth="1"/>
    <col min="3" max="3" width="3.109375" style="33" customWidth="1"/>
    <col min="4" max="4" width="16.88671875" style="33" customWidth="1"/>
    <col min="5" max="5" width="2.6640625" style="33" customWidth="1"/>
    <col min="6" max="6" width="9.5546875" style="33" customWidth="1"/>
    <col min="7" max="7" width="1.88671875" style="33" bestFit="1" customWidth="1"/>
    <col min="8" max="8" width="9" style="33" customWidth="1"/>
    <col min="9" max="9" width="2.6640625" style="33" customWidth="1"/>
    <col min="10" max="10" width="9.6640625" style="33" customWidth="1"/>
    <col min="11" max="11" width="2.6640625" style="33" customWidth="1"/>
    <col min="12" max="12" width="23.6640625" style="33" customWidth="1"/>
    <col min="13" max="13" width="2.33203125" style="33" customWidth="1"/>
    <col min="14" max="14" width="20.44140625" style="33" customWidth="1"/>
    <col min="15" max="15" width="2.6640625" style="33" customWidth="1"/>
    <col min="16" max="16" width="16.44140625" style="33" customWidth="1"/>
    <col min="17" max="17" width="15" style="33" bestFit="1" customWidth="1"/>
    <col min="18" max="18" width="12.33203125" style="33" bestFit="1" customWidth="1"/>
    <col min="19" max="19" width="16.109375" style="33" bestFit="1" customWidth="1"/>
    <col min="20" max="16384" width="9.109375" style="33"/>
  </cols>
  <sheetData>
    <row r="1" spans="1:17" ht="17.399999999999999" x14ac:dyDescent="0.3">
      <c r="A1" s="1" t="s">
        <v>222</v>
      </c>
      <c r="B1" s="34"/>
      <c r="C1" s="34"/>
      <c r="D1" s="34"/>
      <c r="E1" s="34"/>
      <c r="F1" s="34"/>
      <c r="G1" s="34"/>
      <c r="H1" s="34"/>
      <c r="I1" s="34"/>
      <c r="J1" s="34"/>
      <c r="K1" s="34"/>
      <c r="L1" s="34"/>
      <c r="M1" s="34"/>
      <c r="N1" s="44"/>
      <c r="O1" s="44"/>
      <c r="P1" s="44"/>
      <c r="Q1" s="52"/>
    </row>
    <row r="2" spans="1:17" ht="37.799999999999997" customHeight="1" x14ac:dyDescent="0.25">
      <c r="A2" s="189" t="s">
        <v>335</v>
      </c>
      <c r="B2" s="34"/>
      <c r="C2" s="34"/>
      <c r="D2" s="34"/>
      <c r="E2" s="34"/>
      <c r="F2" s="34"/>
      <c r="G2" s="34"/>
      <c r="H2" s="34"/>
      <c r="I2" s="34"/>
      <c r="J2" s="34"/>
      <c r="K2" s="34"/>
      <c r="L2" s="34"/>
      <c r="M2" s="34"/>
      <c r="N2" s="44"/>
      <c r="O2" s="44"/>
      <c r="P2" s="44"/>
      <c r="Q2" s="52"/>
    </row>
    <row r="3" spans="1:17" x14ac:dyDescent="0.25">
      <c r="A3" s="34" t="s">
        <v>268</v>
      </c>
      <c r="B3" s="34"/>
      <c r="C3" s="34"/>
      <c r="D3" s="34"/>
      <c r="E3" s="34"/>
      <c r="F3" s="34"/>
      <c r="G3" s="34"/>
      <c r="H3" s="34"/>
      <c r="I3" s="34"/>
      <c r="J3" s="34"/>
      <c r="K3" s="34"/>
      <c r="L3" s="34"/>
      <c r="M3" s="34"/>
      <c r="N3" s="44"/>
      <c r="O3" s="44"/>
      <c r="P3" s="44"/>
      <c r="Q3" s="52"/>
    </row>
    <row r="4" spans="1:17" x14ac:dyDescent="0.25">
      <c r="A4" s="34" t="s">
        <v>266</v>
      </c>
      <c r="B4" s="44"/>
      <c r="C4" s="44"/>
      <c r="D4" s="44"/>
      <c r="E4" s="44"/>
      <c r="F4" s="44"/>
      <c r="G4" s="44"/>
      <c r="H4" s="44"/>
      <c r="I4" s="44"/>
      <c r="J4" s="44"/>
      <c r="K4" s="44"/>
      <c r="L4" s="44"/>
      <c r="M4" s="44"/>
      <c r="N4" s="44"/>
      <c r="O4" s="44"/>
      <c r="P4" s="44"/>
      <c r="Q4" s="52"/>
    </row>
    <row r="5" spans="1:17" x14ac:dyDescent="0.25">
      <c r="A5" s="34"/>
      <c r="B5" s="44"/>
      <c r="C5" s="44"/>
      <c r="D5" s="44"/>
      <c r="E5" s="44"/>
      <c r="F5" s="44"/>
      <c r="G5" s="44"/>
      <c r="H5" s="44"/>
      <c r="I5" s="44"/>
      <c r="J5" s="44"/>
      <c r="K5" s="44"/>
      <c r="L5" s="44"/>
      <c r="M5" s="44"/>
      <c r="Q5" s="52"/>
    </row>
    <row r="6" spans="1:17" x14ac:dyDescent="0.25">
      <c r="A6" s="34"/>
      <c r="B6" s="44"/>
      <c r="C6" s="44"/>
      <c r="D6" s="44"/>
      <c r="E6" s="44"/>
      <c r="F6" s="44"/>
      <c r="G6" s="44"/>
      <c r="H6" s="44"/>
      <c r="I6" s="44"/>
      <c r="J6" s="44"/>
      <c r="K6" s="44"/>
      <c r="L6" s="44"/>
      <c r="M6" s="44"/>
      <c r="Q6" s="52"/>
    </row>
    <row r="7" spans="1:17" x14ac:dyDescent="0.25">
      <c r="D7" s="5" t="s">
        <v>219</v>
      </c>
      <c r="N7" s="5" t="s">
        <v>226</v>
      </c>
      <c r="O7" s="5"/>
      <c r="P7" s="5" t="s">
        <v>226</v>
      </c>
      <c r="Q7" s="52"/>
    </row>
    <row r="8" spans="1:17" x14ac:dyDescent="0.25">
      <c r="D8" s="5" t="s">
        <v>220</v>
      </c>
      <c r="J8" s="5" t="s">
        <v>211</v>
      </c>
      <c r="L8" s="5" t="s">
        <v>213</v>
      </c>
      <c r="N8" s="19" t="s">
        <v>227</v>
      </c>
      <c r="O8" s="5"/>
      <c r="P8" s="19" t="s">
        <v>227</v>
      </c>
      <c r="Q8" s="52"/>
    </row>
    <row r="9" spans="1:17" x14ac:dyDescent="0.25">
      <c r="D9" s="6" t="s">
        <v>221</v>
      </c>
      <c r="F9" s="4" t="s">
        <v>210</v>
      </c>
      <c r="G9" s="4"/>
      <c r="H9" s="4"/>
      <c r="J9" s="6" t="s">
        <v>212</v>
      </c>
      <c r="L9" s="6" t="s">
        <v>214</v>
      </c>
      <c r="N9" s="6" t="s">
        <v>218</v>
      </c>
      <c r="O9" s="5"/>
      <c r="P9" s="6" t="s">
        <v>228</v>
      </c>
      <c r="Q9" s="52"/>
    </row>
    <row r="10" spans="1:17" x14ac:dyDescent="0.25">
      <c r="D10" s="7">
        <v>-1</v>
      </c>
      <c r="F10" s="53">
        <v>-2</v>
      </c>
      <c r="G10" s="44"/>
      <c r="H10" s="44"/>
      <c r="J10" s="7">
        <v>-3</v>
      </c>
      <c r="L10" s="7">
        <v>-4</v>
      </c>
      <c r="M10" s="7"/>
      <c r="N10" s="7">
        <v>-5</v>
      </c>
      <c r="O10" s="7"/>
      <c r="P10" s="7">
        <v>-6</v>
      </c>
      <c r="Q10" s="52"/>
    </row>
    <row r="11" spans="1:17" x14ac:dyDescent="0.25">
      <c r="L11" s="5"/>
      <c r="N11" s="20"/>
      <c r="O11" s="20"/>
      <c r="P11" s="20"/>
      <c r="Q11" s="20"/>
    </row>
    <row r="12" spans="1:17" x14ac:dyDescent="0.25">
      <c r="A12" s="35" t="s">
        <v>0</v>
      </c>
    </row>
    <row r="15" spans="1:17" s="38" customFormat="1" x14ac:dyDescent="0.25">
      <c r="A15" s="41" t="s">
        <v>178</v>
      </c>
      <c r="H15" s="51"/>
      <c r="L15" s="39"/>
      <c r="N15" s="39"/>
      <c r="O15" s="39"/>
      <c r="P15" s="39"/>
      <c r="Q15" s="39"/>
    </row>
    <row r="16" spans="1:17" x14ac:dyDescent="0.25">
      <c r="A16" s="33" t="s">
        <v>6</v>
      </c>
      <c r="B16" s="33" t="s">
        <v>6</v>
      </c>
      <c r="C16" s="38" t="str">
        <f t="shared" ref="C16" si="0">+UPPER(B16)</f>
        <v/>
      </c>
      <c r="H16" s="50"/>
    </row>
    <row r="17" spans="1:17" s="38" customFormat="1" x14ac:dyDescent="0.25">
      <c r="A17" s="38" t="s">
        <v>6</v>
      </c>
      <c r="B17" s="38" t="s">
        <v>41</v>
      </c>
      <c r="H17" s="51"/>
    </row>
    <row r="18" spans="1:17" x14ac:dyDescent="0.25">
      <c r="A18" s="33">
        <v>311</v>
      </c>
      <c r="B18" s="33" t="s">
        <v>42</v>
      </c>
      <c r="C18" s="38"/>
      <c r="D18" s="46">
        <v>46934</v>
      </c>
      <c r="F18" s="47">
        <v>80</v>
      </c>
      <c r="G18" s="33" t="s">
        <v>4</v>
      </c>
      <c r="H18" s="130" t="s">
        <v>310</v>
      </c>
      <c r="J18" s="48">
        <v>-1</v>
      </c>
      <c r="L18" s="36">
        <v>114283077.88</v>
      </c>
      <c r="N18" s="36">
        <v>4415875</v>
      </c>
      <c r="O18" s="36"/>
      <c r="P18" s="52">
        <v>3.86</v>
      </c>
      <c r="Q18" s="52"/>
    </row>
    <row r="19" spans="1:17" x14ac:dyDescent="0.25">
      <c r="A19" s="33">
        <v>312</v>
      </c>
      <c r="B19" s="33" t="s">
        <v>43</v>
      </c>
      <c r="C19" s="38"/>
      <c r="D19" s="46">
        <v>46934</v>
      </c>
      <c r="F19" s="47">
        <v>50</v>
      </c>
      <c r="G19" s="33" t="s">
        <v>4</v>
      </c>
      <c r="H19" s="47" t="s">
        <v>311</v>
      </c>
      <c r="J19" s="48">
        <v>-2</v>
      </c>
      <c r="L19" s="36">
        <v>7864883.4699999997</v>
      </c>
      <c r="N19" s="36">
        <v>539591</v>
      </c>
      <c r="O19" s="36"/>
      <c r="P19" s="52">
        <v>6.86</v>
      </c>
      <c r="Q19" s="52"/>
    </row>
    <row r="20" spans="1:17" x14ac:dyDescent="0.25">
      <c r="A20" s="33">
        <v>314</v>
      </c>
      <c r="B20" s="33" t="s">
        <v>44</v>
      </c>
      <c r="C20" s="38"/>
      <c r="D20" s="46">
        <v>46934</v>
      </c>
      <c r="F20" s="47">
        <v>55</v>
      </c>
      <c r="G20" s="33" t="s">
        <v>4</v>
      </c>
      <c r="H20" s="47" t="s">
        <v>312</v>
      </c>
      <c r="J20" s="48">
        <v>-1</v>
      </c>
      <c r="L20" s="36">
        <v>9839030.5099999998</v>
      </c>
      <c r="N20" s="36">
        <v>363376</v>
      </c>
      <c r="O20" s="36"/>
      <c r="P20" s="52">
        <v>3.69</v>
      </c>
      <c r="Q20" s="52"/>
    </row>
    <row r="21" spans="1:17" x14ac:dyDescent="0.25">
      <c r="A21" s="33">
        <v>315</v>
      </c>
      <c r="B21" s="33" t="s">
        <v>45</v>
      </c>
      <c r="C21" s="38"/>
      <c r="D21" s="46">
        <v>46934</v>
      </c>
      <c r="F21" s="47">
        <v>65</v>
      </c>
      <c r="G21" s="33" t="s">
        <v>4</v>
      </c>
      <c r="H21" s="47" t="s">
        <v>311</v>
      </c>
      <c r="J21" s="48">
        <v>-2</v>
      </c>
      <c r="L21" s="36">
        <v>9833462.4900000002</v>
      </c>
      <c r="N21" s="36">
        <v>312835</v>
      </c>
      <c r="O21" s="36"/>
      <c r="P21" s="52">
        <v>3.18</v>
      </c>
      <c r="Q21" s="52"/>
    </row>
    <row r="22" spans="1:17" x14ac:dyDescent="0.25">
      <c r="A22" s="33">
        <v>316</v>
      </c>
      <c r="B22" s="33" t="s">
        <v>291</v>
      </c>
      <c r="C22" s="38"/>
      <c r="D22" s="46">
        <v>46934</v>
      </c>
      <c r="F22" s="47">
        <v>65</v>
      </c>
      <c r="G22" s="33" t="s">
        <v>4</v>
      </c>
      <c r="H22" s="47" t="s">
        <v>312</v>
      </c>
      <c r="J22" s="48">
        <v>0</v>
      </c>
      <c r="L22" s="32">
        <v>2498111.02</v>
      </c>
      <c r="N22" s="32">
        <v>84712</v>
      </c>
      <c r="O22" s="54"/>
      <c r="P22" s="52">
        <v>3.39</v>
      </c>
      <c r="Q22" s="52"/>
    </row>
    <row r="23" spans="1:17" s="38" customFormat="1" x14ac:dyDescent="0.25">
      <c r="A23" s="38" t="s">
        <v>6</v>
      </c>
      <c r="B23" s="38" t="s">
        <v>46</v>
      </c>
      <c r="D23" s="46"/>
      <c r="E23" s="33"/>
      <c r="F23" s="47"/>
      <c r="G23" s="33"/>
      <c r="H23" s="47"/>
      <c r="I23" s="33"/>
      <c r="J23" s="48"/>
      <c r="L23" s="39">
        <f>+SUBTOTAL(9,L18:L22)</f>
        <v>144318565.37</v>
      </c>
      <c r="N23" s="39">
        <f>+SUBTOTAL(9,N18:N22)</f>
        <v>5716389</v>
      </c>
      <c r="O23" s="39"/>
      <c r="P23" s="56">
        <f>+N23/L23*100</f>
        <v>3.9609519297427029</v>
      </c>
      <c r="Q23" s="52"/>
    </row>
    <row r="24" spans="1:17" x14ac:dyDescent="0.25">
      <c r="A24" s="33" t="s">
        <v>6</v>
      </c>
      <c r="B24" s="33" t="s">
        <v>6</v>
      </c>
      <c r="C24" s="38"/>
      <c r="D24" s="46"/>
      <c r="F24" s="47"/>
      <c r="H24" s="47"/>
      <c r="J24" s="48"/>
      <c r="P24" s="52"/>
      <c r="Q24" s="52"/>
    </row>
    <row r="25" spans="1:17" s="38" customFormat="1" x14ac:dyDescent="0.25">
      <c r="A25" s="38" t="s">
        <v>6</v>
      </c>
      <c r="B25" s="38" t="s">
        <v>47</v>
      </c>
      <c r="D25" s="46"/>
      <c r="E25" s="33"/>
      <c r="F25" s="47"/>
      <c r="G25" s="33"/>
      <c r="H25" s="47"/>
      <c r="I25" s="33"/>
      <c r="J25" s="48"/>
      <c r="P25" s="52"/>
      <c r="Q25" s="52"/>
    </row>
    <row r="26" spans="1:17" x14ac:dyDescent="0.25">
      <c r="A26" s="33">
        <v>311</v>
      </c>
      <c r="B26" s="33" t="s">
        <v>42</v>
      </c>
      <c r="C26" s="38"/>
      <c r="D26" s="46">
        <v>46934</v>
      </c>
      <c r="F26" s="47">
        <v>80</v>
      </c>
      <c r="G26" s="33" t="s">
        <v>4</v>
      </c>
      <c r="H26" s="47" t="s">
        <v>310</v>
      </c>
      <c r="J26" s="48">
        <v>-1</v>
      </c>
      <c r="L26" s="36">
        <v>6968574.0800000001</v>
      </c>
      <c r="N26" s="36">
        <v>174753</v>
      </c>
      <c r="O26" s="36"/>
      <c r="P26" s="52">
        <v>2.5099999999999998</v>
      </c>
      <c r="Q26" s="52"/>
    </row>
    <row r="27" spans="1:17" x14ac:dyDescent="0.25">
      <c r="A27" s="33">
        <v>312</v>
      </c>
      <c r="B27" s="33" t="s">
        <v>43</v>
      </c>
      <c r="C27" s="38"/>
      <c r="D27" s="46">
        <v>46934</v>
      </c>
      <c r="F27" s="47">
        <v>50</v>
      </c>
      <c r="G27" s="33" t="s">
        <v>4</v>
      </c>
      <c r="H27" s="47" t="s">
        <v>311</v>
      </c>
      <c r="J27" s="48">
        <v>-2</v>
      </c>
      <c r="L27" s="36">
        <v>184992667.80000001</v>
      </c>
      <c r="N27" s="36">
        <v>9066830</v>
      </c>
      <c r="O27" s="36"/>
      <c r="P27" s="52">
        <v>4.9000000000000004</v>
      </c>
      <c r="Q27" s="52"/>
    </row>
    <row r="28" spans="1:17" x14ac:dyDescent="0.25">
      <c r="A28" s="33">
        <v>314</v>
      </c>
      <c r="B28" s="33" t="s">
        <v>44</v>
      </c>
      <c r="C28" s="38"/>
      <c r="D28" s="46">
        <v>46934</v>
      </c>
      <c r="F28" s="47">
        <v>55</v>
      </c>
      <c r="G28" s="33" t="s">
        <v>4</v>
      </c>
      <c r="H28" s="47" t="s">
        <v>312</v>
      </c>
      <c r="J28" s="48">
        <v>-1</v>
      </c>
      <c r="L28" s="36">
        <v>74066120.920000002</v>
      </c>
      <c r="N28" s="36">
        <v>3299614</v>
      </c>
      <c r="O28" s="36"/>
      <c r="P28" s="52">
        <v>4.45</v>
      </c>
      <c r="Q28" s="52"/>
    </row>
    <row r="29" spans="1:17" x14ac:dyDescent="0.25">
      <c r="A29" s="33">
        <v>315</v>
      </c>
      <c r="B29" s="33" t="s">
        <v>45</v>
      </c>
      <c r="C29" s="38"/>
      <c r="D29" s="46">
        <v>46934</v>
      </c>
      <c r="F29" s="47">
        <v>65</v>
      </c>
      <c r="G29" s="33" t="s">
        <v>4</v>
      </c>
      <c r="H29" s="47" t="s">
        <v>311</v>
      </c>
      <c r="J29" s="48">
        <v>-2</v>
      </c>
      <c r="L29" s="36">
        <v>14537672.539999999</v>
      </c>
      <c r="N29" s="36">
        <v>686766</v>
      </c>
      <c r="O29" s="36"/>
      <c r="P29" s="52">
        <v>4.72</v>
      </c>
      <c r="Q29" s="52"/>
    </row>
    <row r="30" spans="1:17" x14ac:dyDescent="0.25">
      <c r="A30" s="33">
        <v>316</v>
      </c>
      <c r="B30" s="33" t="s">
        <v>291</v>
      </c>
      <c r="C30" s="38"/>
      <c r="D30" s="46">
        <v>46934</v>
      </c>
      <c r="F30" s="47">
        <v>65</v>
      </c>
      <c r="G30" s="33" t="s">
        <v>4</v>
      </c>
      <c r="H30" s="47" t="s">
        <v>312</v>
      </c>
      <c r="J30" s="48">
        <v>0</v>
      </c>
      <c r="L30" s="32">
        <v>4000322.68</v>
      </c>
      <c r="N30" s="32">
        <v>161896</v>
      </c>
      <c r="O30" s="54"/>
      <c r="P30" s="52">
        <v>4.05</v>
      </c>
      <c r="Q30" s="52"/>
    </row>
    <row r="31" spans="1:17" s="38" customFormat="1" x14ac:dyDescent="0.25">
      <c r="A31" s="38" t="s">
        <v>6</v>
      </c>
      <c r="B31" s="38" t="s">
        <v>48</v>
      </c>
      <c r="D31" s="46"/>
      <c r="E31" s="33"/>
      <c r="F31" s="47"/>
      <c r="G31" s="33"/>
      <c r="H31" s="47"/>
      <c r="I31" s="33"/>
      <c r="J31" s="48"/>
      <c r="L31" s="39">
        <f>+SUBTOTAL(9,L26:L30)</f>
        <v>284565358.02000004</v>
      </c>
      <c r="N31" s="39">
        <f>+SUBTOTAL(9,N26:N30)</f>
        <v>13389859</v>
      </c>
      <c r="O31" s="39"/>
      <c r="P31" s="56">
        <f>+N31/L31*100</f>
        <v>4.7053721131645698</v>
      </c>
      <c r="Q31" s="52"/>
    </row>
    <row r="32" spans="1:17" x14ac:dyDescent="0.25">
      <c r="A32" s="33" t="s">
        <v>6</v>
      </c>
      <c r="B32" s="33" t="s">
        <v>6</v>
      </c>
      <c r="C32" s="38"/>
      <c r="D32" s="46"/>
      <c r="F32" s="47"/>
      <c r="H32" s="47"/>
      <c r="J32" s="48"/>
      <c r="P32" s="52"/>
      <c r="Q32" s="52"/>
    </row>
    <row r="33" spans="1:17" s="38" customFormat="1" x14ac:dyDescent="0.25">
      <c r="A33" s="38" t="s">
        <v>6</v>
      </c>
      <c r="B33" s="38" t="s">
        <v>49</v>
      </c>
      <c r="D33" s="46"/>
      <c r="E33" s="33"/>
      <c r="F33" s="47"/>
      <c r="G33" s="33"/>
      <c r="H33" s="47"/>
      <c r="I33" s="33"/>
      <c r="J33" s="48"/>
      <c r="P33" s="52"/>
      <c r="Q33" s="52"/>
    </row>
    <row r="34" spans="1:17" x14ac:dyDescent="0.25">
      <c r="A34" s="33">
        <v>311</v>
      </c>
      <c r="B34" s="33" t="s">
        <v>42</v>
      </c>
      <c r="C34" s="38"/>
      <c r="D34" s="46">
        <v>46934</v>
      </c>
      <c r="F34" s="47">
        <v>80</v>
      </c>
      <c r="G34" s="33" t="s">
        <v>4</v>
      </c>
      <c r="H34" s="47" t="s">
        <v>310</v>
      </c>
      <c r="J34" s="48">
        <v>-1</v>
      </c>
      <c r="L34" s="36">
        <v>5083211.03</v>
      </c>
      <c r="N34" s="36">
        <v>129842</v>
      </c>
      <c r="O34" s="36"/>
      <c r="P34" s="52">
        <v>2.5499999999999998</v>
      </c>
      <c r="Q34" s="52"/>
    </row>
    <row r="35" spans="1:17" x14ac:dyDescent="0.25">
      <c r="A35" s="33">
        <v>312</v>
      </c>
      <c r="B35" s="33" t="s">
        <v>43</v>
      </c>
      <c r="C35" s="38"/>
      <c r="D35" s="46">
        <v>46934</v>
      </c>
      <c r="F35" s="47">
        <v>50</v>
      </c>
      <c r="G35" s="33" t="s">
        <v>4</v>
      </c>
      <c r="H35" s="47" t="s">
        <v>311</v>
      </c>
      <c r="J35" s="48">
        <v>-2</v>
      </c>
      <c r="L35" s="36">
        <v>187516002.43000001</v>
      </c>
      <c r="N35" s="36">
        <v>9492585</v>
      </c>
      <c r="O35" s="36"/>
      <c r="P35" s="52">
        <v>5.0599999999999996</v>
      </c>
      <c r="Q35" s="52"/>
    </row>
    <row r="36" spans="1:17" x14ac:dyDescent="0.25">
      <c r="A36" s="33">
        <v>314</v>
      </c>
      <c r="B36" s="33" t="s">
        <v>44</v>
      </c>
      <c r="C36" s="38"/>
      <c r="D36" s="46">
        <v>46934</v>
      </c>
      <c r="F36" s="47">
        <v>55</v>
      </c>
      <c r="G36" s="33" t="s">
        <v>4</v>
      </c>
      <c r="H36" s="47" t="s">
        <v>312</v>
      </c>
      <c r="J36" s="48">
        <v>-1</v>
      </c>
      <c r="L36" s="36">
        <v>72134310.349999994</v>
      </c>
      <c r="N36" s="36">
        <v>3031453</v>
      </c>
      <c r="O36" s="36"/>
      <c r="P36" s="52">
        <v>4.2</v>
      </c>
      <c r="Q36" s="52"/>
    </row>
    <row r="37" spans="1:17" x14ac:dyDescent="0.25">
      <c r="A37" s="33">
        <v>315</v>
      </c>
      <c r="B37" s="33" t="s">
        <v>45</v>
      </c>
      <c r="C37" s="38"/>
      <c r="D37" s="46">
        <v>46934</v>
      </c>
      <c r="F37" s="47">
        <v>65</v>
      </c>
      <c r="G37" s="33" t="s">
        <v>4</v>
      </c>
      <c r="H37" s="47" t="s">
        <v>311</v>
      </c>
      <c r="J37" s="48">
        <v>-2</v>
      </c>
      <c r="L37" s="36">
        <v>12511248.529999999</v>
      </c>
      <c r="N37" s="36">
        <v>623025</v>
      </c>
      <c r="O37" s="36"/>
      <c r="P37" s="52">
        <v>4.9800000000000004</v>
      </c>
      <c r="Q37" s="52"/>
    </row>
    <row r="38" spans="1:17" x14ac:dyDescent="0.25">
      <c r="A38" s="33">
        <v>316</v>
      </c>
      <c r="B38" s="33" t="s">
        <v>291</v>
      </c>
      <c r="C38" s="38"/>
      <c r="D38" s="46">
        <v>46934</v>
      </c>
      <c r="F38" s="47">
        <v>65</v>
      </c>
      <c r="G38" s="33" t="s">
        <v>4</v>
      </c>
      <c r="H38" s="47" t="s">
        <v>312</v>
      </c>
      <c r="J38" s="48">
        <v>0</v>
      </c>
      <c r="L38" s="32">
        <v>3520593.83</v>
      </c>
      <c r="N38" s="32">
        <v>158749</v>
      </c>
      <c r="O38" s="54"/>
      <c r="P38" s="52">
        <v>4.51</v>
      </c>
      <c r="Q38" s="52"/>
    </row>
    <row r="39" spans="1:17" s="38" customFormat="1" x14ac:dyDescent="0.25">
      <c r="A39" s="38" t="s">
        <v>6</v>
      </c>
      <c r="B39" s="38" t="s">
        <v>50</v>
      </c>
      <c r="D39" s="46"/>
      <c r="E39" s="33"/>
      <c r="F39" s="47"/>
      <c r="G39" s="33"/>
      <c r="H39" s="47"/>
      <c r="I39" s="33"/>
      <c r="J39" s="48"/>
      <c r="L39" s="23">
        <f>+SUBTOTAL(9,L34:L38)</f>
        <v>280765366.16999996</v>
      </c>
      <c r="N39" s="23">
        <f>+SUBTOTAL(9,N34:N38)</f>
        <v>13435654</v>
      </c>
      <c r="O39" s="24"/>
      <c r="P39" s="56">
        <f>+N39/L39*100</f>
        <v>4.7853672920131034</v>
      </c>
      <c r="Q39" s="52"/>
    </row>
    <row r="40" spans="1:17" s="38" customFormat="1" x14ac:dyDescent="0.25">
      <c r="B40" s="38" t="s">
        <v>6</v>
      </c>
      <c r="D40" s="46"/>
      <c r="E40" s="33"/>
      <c r="F40" s="47"/>
      <c r="G40" s="33"/>
      <c r="H40" s="47"/>
      <c r="I40" s="33"/>
      <c r="J40" s="48"/>
      <c r="L40" s="39"/>
      <c r="N40" s="39"/>
      <c r="O40" s="39"/>
      <c r="P40" s="52"/>
      <c r="Q40" s="52"/>
    </row>
    <row r="41" spans="1:17" s="38" customFormat="1" x14ac:dyDescent="0.25">
      <c r="A41" s="41" t="s">
        <v>179</v>
      </c>
      <c r="D41" s="46"/>
      <c r="E41" s="33"/>
      <c r="F41" s="47"/>
      <c r="G41" s="33"/>
      <c r="H41" s="47"/>
      <c r="I41" s="33"/>
      <c r="J41" s="48"/>
      <c r="L41" s="27">
        <f>+SUBTOTAL(9,L17:L40)</f>
        <v>709649289.56000006</v>
      </c>
      <c r="N41" s="27">
        <f>+SUBTOTAL(9,N17:N40)</f>
        <v>32541902</v>
      </c>
      <c r="O41" s="27"/>
      <c r="P41" s="56">
        <f>+N41/L41*100</f>
        <v>4.5856315899613982</v>
      </c>
      <c r="Q41" s="52"/>
    </row>
    <row r="42" spans="1:17" s="38" customFormat="1" x14ac:dyDescent="0.25">
      <c r="B42" s="38" t="s">
        <v>6</v>
      </c>
      <c r="D42" s="46"/>
      <c r="E42" s="33"/>
      <c r="F42" s="47"/>
      <c r="G42" s="33"/>
      <c r="H42" s="47"/>
      <c r="I42" s="33"/>
      <c r="J42" s="48"/>
      <c r="L42" s="39"/>
      <c r="N42" s="39"/>
      <c r="O42" s="39"/>
      <c r="P42" s="52"/>
      <c r="Q42" s="52"/>
    </row>
    <row r="43" spans="1:17" s="38" customFormat="1" x14ac:dyDescent="0.25">
      <c r="B43" s="38" t="s">
        <v>6</v>
      </c>
      <c r="D43" s="46"/>
      <c r="E43" s="33"/>
      <c r="F43" s="47"/>
      <c r="G43" s="33"/>
      <c r="H43" s="47"/>
      <c r="I43" s="33"/>
      <c r="J43" s="48"/>
      <c r="L43" s="39"/>
      <c r="N43" s="39"/>
      <c r="O43" s="39"/>
      <c r="P43" s="52"/>
      <c r="Q43" s="60"/>
    </row>
    <row r="44" spans="1:17" s="38" customFormat="1" x14ac:dyDescent="0.25">
      <c r="A44" s="41" t="s">
        <v>180</v>
      </c>
      <c r="D44" s="46"/>
      <c r="E44" s="33"/>
      <c r="F44" s="47"/>
      <c r="G44" s="33"/>
      <c r="H44" s="47"/>
      <c r="I44" s="33"/>
      <c r="J44" s="48"/>
      <c r="L44" s="39"/>
      <c r="N44" s="39"/>
      <c r="O44" s="39"/>
      <c r="P44" s="52"/>
      <c r="Q44" s="52"/>
    </row>
    <row r="45" spans="1:17" x14ac:dyDescent="0.25">
      <c r="A45" s="33" t="s">
        <v>6</v>
      </c>
      <c r="B45" s="33" t="s">
        <v>6</v>
      </c>
      <c r="C45" s="38"/>
      <c r="D45" s="46"/>
      <c r="F45" s="47"/>
      <c r="H45" s="47"/>
      <c r="J45" s="48"/>
      <c r="P45" s="52"/>
      <c r="Q45" s="52"/>
    </row>
    <row r="46" spans="1:17" s="38" customFormat="1" x14ac:dyDescent="0.25">
      <c r="A46" s="38" t="s">
        <v>6</v>
      </c>
      <c r="B46" s="38" t="s">
        <v>51</v>
      </c>
      <c r="D46" s="46"/>
      <c r="E46" s="33"/>
      <c r="F46" s="47"/>
      <c r="G46" s="33"/>
      <c r="H46" s="47"/>
      <c r="I46" s="33"/>
      <c r="J46" s="48"/>
      <c r="P46" s="52"/>
      <c r="Q46" s="52"/>
    </row>
    <row r="47" spans="1:17" x14ac:dyDescent="0.25">
      <c r="A47" s="33">
        <v>311</v>
      </c>
      <c r="B47" s="33" t="s">
        <v>42</v>
      </c>
      <c r="C47" s="38"/>
      <c r="D47" s="46">
        <v>48029</v>
      </c>
      <c r="F47" s="47">
        <v>80</v>
      </c>
      <c r="G47" s="33" t="s">
        <v>4</v>
      </c>
      <c r="H47" s="47" t="s">
        <v>310</v>
      </c>
      <c r="J47" s="48">
        <v>-1</v>
      </c>
      <c r="L47" s="36">
        <v>241400701.34999999</v>
      </c>
      <c r="N47" s="36">
        <v>6289289</v>
      </c>
      <c r="O47" s="36"/>
      <c r="P47" s="52">
        <v>2.61</v>
      </c>
      <c r="Q47" s="52"/>
    </row>
    <row r="48" spans="1:17" x14ac:dyDescent="0.25">
      <c r="A48" s="33">
        <v>312</v>
      </c>
      <c r="B48" s="33" t="s">
        <v>43</v>
      </c>
      <c r="C48" s="38"/>
      <c r="D48" s="46">
        <v>48029</v>
      </c>
      <c r="F48" s="47">
        <v>50</v>
      </c>
      <c r="G48" s="33" t="s">
        <v>4</v>
      </c>
      <c r="H48" s="47" t="s">
        <v>311</v>
      </c>
      <c r="J48" s="48">
        <v>-2</v>
      </c>
      <c r="L48" s="36">
        <v>7052454.5199999996</v>
      </c>
      <c r="N48" s="36">
        <v>314418</v>
      </c>
      <c r="O48" s="36"/>
      <c r="P48" s="52">
        <v>4.46</v>
      </c>
      <c r="Q48" s="52"/>
    </row>
    <row r="49" spans="1:17" x14ac:dyDescent="0.25">
      <c r="A49" s="33">
        <v>314</v>
      </c>
      <c r="B49" s="33" t="s">
        <v>44</v>
      </c>
      <c r="C49" s="38"/>
      <c r="D49" s="46">
        <v>48029</v>
      </c>
      <c r="F49" s="47">
        <v>55</v>
      </c>
      <c r="G49" s="33" t="s">
        <v>4</v>
      </c>
      <c r="H49" s="47" t="s">
        <v>312</v>
      </c>
      <c r="J49" s="48">
        <v>-1</v>
      </c>
      <c r="L49" s="36">
        <v>27411865.75</v>
      </c>
      <c r="N49" s="36">
        <v>970549</v>
      </c>
      <c r="O49" s="36"/>
      <c r="P49" s="52">
        <v>3.54</v>
      </c>
      <c r="Q49" s="52"/>
    </row>
    <row r="50" spans="1:17" x14ac:dyDescent="0.25">
      <c r="A50" s="33">
        <v>315</v>
      </c>
      <c r="B50" s="33" t="s">
        <v>45</v>
      </c>
      <c r="C50" s="38"/>
      <c r="D50" s="46">
        <v>48029</v>
      </c>
      <c r="F50" s="47">
        <v>65</v>
      </c>
      <c r="G50" s="33" t="s">
        <v>4</v>
      </c>
      <c r="H50" s="47" t="s">
        <v>311</v>
      </c>
      <c r="J50" s="48">
        <v>-2</v>
      </c>
      <c r="L50" s="36">
        <v>10271933.77</v>
      </c>
      <c r="N50" s="36">
        <v>383303</v>
      </c>
      <c r="O50" s="36"/>
      <c r="P50" s="52">
        <v>3.73</v>
      </c>
      <c r="Q50" s="52"/>
    </row>
    <row r="51" spans="1:17" x14ac:dyDescent="0.25">
      <c r="A51" s="33">
        <v>316</v>
      </c>
      <c r="B51" s="33" t="s">
        <v>291</v>
      </c>
      <c r="C51" s="38"/>
      <c r="D51" s="46">
        <v>48029</v>
      </c>
      <c r="F51" s="47">
        <v>65</v>
      </c>
      <c r="G51" s="33" t="s">
        <v>4</v>
      </c>
      <c r="H51" s="47" t="s">
        <v>312</v>
      </c>
      <c r="J51" s="48">
        <v>0</v>
      </c>
      <c r="L51" s="32">
        <v>3879628.68</v>
      </c>
      <c r="N51" s="32">
        <v>142541</v>
      </c>
      <c r="O51" s="54"/>
      <c r="P51" s="52">
        <v>3.67</v>
      </c>
      <c r="Q51" s="52"/>
    </row>
    <row r="52" spans="1:17" s="38" customFormat="1" x14ac:dyDescent="0.25">
      <c r="A52" s="38" t="s">
        <v>6</v>
      </c>
      <c r="B52" s="38" t="s">
        <v>52</v>
      </c>
      <c r="D52" s="46"/>
      <c r="E52" s="33"/>
      <c r="F52" s="47"/>
      <c r="G52" s="33"/>
      <c r="H52" s="47"/>
      <c r="I52" s="33"/>
      <c r="J52" s="48"/>
      <c r="L52" s="39">
        <f>+SUBTOTAL(9,L47:L51)</f>
        <v>290016584.06999999</v>
      </c>
      <c r="N52" s="39">
        <f>+SUBTOTAL(9,N47:N51)</f>
        <v>8100100</v>
      </c>
      <c r="O52" s="39"/>
      <c r="P52" s="56">
        <f>+N52/L52*100</f>
        <v>2.792978210530511</v>
      </c>
      <c r="Q52" s="52"/>
    </row>
    <row r="53" spans="1:17" x14ac:dyDescent="0.25">
      <c r="A53" s="33" t="s">
        <v>6</v>
      </c>
      <c r="B53" s="33" t="s">
        <v>6</v>
      </c>
      <c r="C53" s="38"/>
      <c r="D53" s="46"/>
      <c r="F53" s="47"/>
      <c r="H53" s="47"/>
      <c r="J53" s="48"/>
      <c r="P53" s="52"/>
      <c r="Q53" s="52"/>
    </row>
    <row r="54" spans="1:17" s="38" customFormat="1" x14ac:dyDescent="0.25">
      <c r="A54" s="38" t="s">
        <v>6</v>
      </c>
      <c r="B54" s="38" t="s">
        <v>53</v>
      </c>
      <c r="D54" s="46"/>
      <c r="E54" s="33"/>
      <c r="F54" s="47"/>
      <c r="G54" s="33"/>
      <c r="H54" s="47"/>
      <c r="I54" s="33"/>
      <c r="J54" s="48"/>
      <c r="P54" s="52"/>
      <c r="Q54" s="52"/>
    </row>
    <row r="55" spans="1:17" x14ac:dyDescent="0.25">
      <c r="A55" s="33">
        <v>312</v>
      </c>
      <c r="B55" s="33" t="s">
        <v>43</v>
      </c>
      <c r="C55" s="38"/>
      <c r="D55" s="46">
        <v>48029</v>
      </c>
      <c r="F55" s="47">
        <v>50</v>
      </c>
      <c r="G55" s="33" t="s">
        <v>4</v>
      </c>
      <c r="H55" s="47" t="s">
        <v>311</v>
      </c>
      <c r="J55" s="48">
        <v>0</v>
      </c>
      <c r="L55" s="32">
        <v>370941.56</v>
      </c>
      <c r="N55" s="32">
        <v>11202</v>
      </c>
      <c r="O55" s="54"/>
      <c r="P55" s="52">
        <v>3.02</v>
      </c>
      <c r="Q55" s="52"/>
    </row>
    <row r="56" spans="1:17" s="38" customFormat="1" x14ac:dyDescent="0.25">
      <c r="A56" s="38" t="s">
        <v>6</v>
      </c>
      <c r="B56" s="38" t="s">
        <v>54</v>
      </c>
      <c r="D56" s="46"/>
      <c r="E56" s="33"/>
      <c r="F56" s="47"/>
      <c r="G56" s="33"/>
      <c r="H56" s="47"/>
      <c r="I56" s="33"/>
      <c r="J56" s="48"/>
      <c r="L56" s="39">
        <f>+SUBTOTAL(9,L55:L55)</f>
        <v>370941.56</v>
      </c>
      <c r="N56" s="39">
        <f>+SUBTOTAL(9,N55:N55)</f>
        <v>11202</v>
      </c>
      <c r="O56" s="39"/>
      <c r="P56" s="52"/>
      <c r="Q56" s="52"/>
    </row>
    <row r="57" spans="1:17" x14ac:dyDescent="0.25">
      <c r="A57" s="33" t="s">
        <v>6</v>
      </c>
      <c r="B57" s="33" t="s">
        <v>6</v>
      </c>
      <c r="C57" s="38"/>
      <c r="D57" s="46"/>
      <c r="F57" s="47"/>
      <c r="H57" s="47"/>
      <c r="J57" s="48"/>
      <c r="P57" s="52"/>
      <c r="Q57" s="52"/>
    </row>
    <row r="58" spans="1:17" s="38" customFormat="1" x14ac:dyDescent="0.25">
      <c r="A58" s="38" t="s">
        <v>6</v>
      </c>
      <c r="B58" s="38" t="s">
        <v>55</v>
      </c>
      <c r="D58" s="46"/>
      <c r="E58" s="33"/>
      <c r="F58" s="47"/>
      <c r="G58" s="33"/>
      <c r="H58" s="47"/>
      <c r="I58" s="33"/>
      <c r="J58" s="48"/>
      <c r="P58" s="52"/>
      <c r="Q58" s="52"/>
    </row>
    <row r="59" spans="1:17" x14ac:dyDescent="0.25">
      <c r="A59" s="33">
        <v>311</v>
      </c>
      <c r="B59" s="33" t="s">
        <v>42</v>
      </c>
      <c r="C59" s="38"/>
      <c r="D59" s="46">
        <v>48029</v>
      </c>
      <c r="F59" s="47">
        <v>80</v>
      </c>
      <c r="G59" s="33" t="s">
        <v>4</v>
      </c>
      <c r="H59" s="47" t="s">
        <v>310</v>
      </c>
      <c r="J59" s="48">
        <v>-1</v>
      </c>
      <c r="L59" s="36">
        <v>16367428.140000001</v>
      </c>
      <c r="N59" s="36">
        <v>420126</v>
      </c>
      <c r="O59" s="36"/>
      <c r="P59" s="52">
        <v>2.57</v>
      </c>
      <c r="Q59" s="52"/>
    </row>
    <row r="60" spans="1:17" x14ac:dyDescent="0.25">
      <c r="A60" s="33">
        <v>312</v>
      </c>
      <c r="B60" s="33" t="s">
        <v>43</v>
      </c>
      <c r="C60" s="38"/>
      <c r="D60" s="46">
        <v>48029</v>
      </c>
      <c r="F60" s="47">
        <v>50</v>
      </c>
      <c r="G60" s="33" t="s">
        <v>4</v>
      </c>
      <c r="H60" s="47" t="s">
        <v>311</v>
      </c>
      <c r="J60" s="48">
        <v>-2</v>
      </c>
      <c r="L60" s="36">
        <v>212347650.78</v>
      </c>
      <c r="N60" s="36">
        <v>8848949</v>
      </c>
      <c r="O60" s="36"/>
      <c r="P60" s="52">
        <v>4.17</v>
      </c>
      <c r="Q60" s="52"/>
    </row>
    <row r="61" spans="1:17" x14ac:dyDescent="0.25">
      <c r="A61" s="33">
        <v>314</v>
      </c>
      <c r="B61" s="33" t="s">
        <v>44</v>
      </c>
      <c r="C61" s="38"/>
      <c r="D61" s="46">
        <v>48029</v>
      </c>
      <c r="F61" s="47">
        <v>55</v>
      </c>
      <c r="G61" s="33" t="s">
        <v>4</v>
      </c>
      <c r="H61" s="47" t="s">
        <v>312</v>
      </c>
      <c r="J61" s="48">
        <v>-1</v>
      </c>
      <c r="L61" s="36">
        <v>89915729.920000002</v>
      </c>
      <c r="N61" s="36">
        <v>3297804</v>
      </c>
      <c r="O61" s="36"/>
      <c r="P61" s="52">
        <v>3.67</v>
      </c>
      <c r="Q61" s="52"/>
    </row>
    <row r="62" spans="1:17" x14ac:dyDescent="0.25">
      <c r="A62" s="33">
        <v>315</v>
      </c>
      <c r="B62" s="33" t="s">
        <v>45</v>
      </c>
      <c r="C62" s="38"/>
      <c r="D62" s="46">
        <v>48029</v>
      </c>
      <c r="F62" s="47">
        <v>65</v>
      </c>
      <c r="G62" s="33" t="s">
        <v>4</v>
      </c>
      <c r="H62" s="47" t="s">
        <v>311</v>
      </c>
      <c r="J62" s="48">
        <v>-2</v>
      </c>
      <c r="L62" s="36">
        <v>24335747.449999999</v>
      </c>
      <c r="N62" s="36">
        <v>848600</v>
      </c>
      <c r="O62" s="36"/>
      <c r="P62" s="52">
        <v>3.49</v>
      </c>
      <c r="Q62" s="52"/>
    </row>
    <row r="63" spans="1:17" x14ac:dyDescent="0.25">
      <c r="A63" s="33">
        <v>316</v>
      </c>
      <c r="B63" s="33" t="s">
        <v>291</v>
      </c>
      <c r="C63" s="38"/>
      <c r="D63" s="46">
        <v>48029</v>
      </c>
      <c r="F63" s="47">
        <v>65</v>
      </c>
      <c r="G63" s="33" t="s">
        <v>4</v>
      </c>
      <c r="H63" s="47" t="s">
        <v>312</v>
      </c>
      <c r="J63" s="48">
        <v>0</v>
      </c>
      <c r="L63" s="32">
        <v>3586002.99</v>
      </c>
      <c r="N63" s="32">
        <v>136103</v>
      </c>
      <c r="O63" s="54"/>
      <c r="P63" s="52">
        <v>3.8</v>
      </c>
      <c r="Q63" s="52"/>
    </row>
    <row r="64" spans="1:17" s="38" customFormat="1" x14ac:dyDescent="0.25">
      <c r="A64" s="38" t="s">
        <v>6</v>
      </c>
      <c r="B64" s="38" t="s">
        <v>56</v>
      </c>
      <c r="D64" s="46"/>
      <c r="E64" s="33"/>
      <c r="F64" s="47"/>
      <c r="G64" s="33"/>
      <c r="H64" s="47"/>
      <c r="I64" s="33"/>
      <c r="J64" s="48"/>
      <c r="L64" s="39">
        <f>+SUBTOTAL(9,L59:L63)</f>
        <v>346552559.28000003</v>
      </c>
      <c r="N64" s="39">
        <f>+SUBTOTAL(9,N59:N63)</f>
        <v>13551582</v>
      </c>
      <c r="O64" s="39"/>
      <c r="P64" s="56">
        <f>+N64/L64*100</f>
        <v>3.9103973227480582</v>
      </c>
      <c r="Q64" s="52"/>
    </row>
    <row r="65" spans="1:17" x14ac:dyDescent="0.25">
      <c r="A65" s="33" t="s">
        <v>6</v>
      </c>
      <c r="B65" s="33" t="s">
        <v>6</v>
      </c>
      <c r="C65" s="38"/>
      <c r="D65" s="46"/>
      <c r="F65" s="47"/>
      <c r="H65" s="47"/>
      <c r="J65" s="48"/>
      <c r="P65" s="52"/>
      <c r="Q65" s="52"/>
    </row>
    <row r="66" spans="1:17" s="38" customFormat="1" x14ac:dyDescent="0.25">
      <c r="A66" s="38" t="s">
        <v>6</v>
      </c>
      <c r="B66" s="38" t="s">
        <v>57</v>
      </c>
      <c r="D66" s="46"/>
      <c r="E66" s="33"/>
      <c r="F66" s="47"/>
      <c r="G66" s="33"/>
      <c r="H66" s="47"/>
      <c r="I66" s="33"/>
      <c r="J66" s="48"/>
      <c r="P66" s="52"/>
      <c r="Q66" s="52"/>
    </row>
    <row r="67" spans="1:17" x14ac:dyDescent="0.25">
      <c r="A67" s="33">
        <v>311</v>
      </c>
      <c r="B67" s="33" t="s">
        <v>42</v>
      </c>
      <c r="C67" s="38"/>
      <c r="D67" s="46">
        <v>48029</v>
      </c>
      <c r="F67" s="47">
        <v>80</v>
      </c>
      <c r="G67" s="33" t="s">
        <v>4</v>
      </c>
      <c r="H67" s="47" t="s">
        <v>310</v>
      </c>
      <c r="J67" s="48">
        <v>-1</v>
      </c>
      <c r="L67" s="36">
        <v>11241256.67</v>
      </c>
      <c r="N67" s="36">
        <v>273240</v>
      </c>
      <c r="O67" s="36"/>
      <c r="P67" s="52">
        <v>2.4300000000000002</v>
      </c>
      <c r="Q67" s="52"/>
    </row>
    <row r="68" spans="1:17" x14ac:dyDescent="0.25">
      <c r="A68" s="33">
        <v>312</v>
      </c>
      <c r="B68" s="33" t="s">
        <v>43</v>
      </c>
      <c r="C68" s="38"/>
      <c r="D68" s="46">
        <v>48029</v>
      </c>
      <c r="F68" s="47">
        <v>50</v>
      </c>
      <c r="G68" s="33" t="s">
        <v>4</v>
      </c>
      <c r="H68" s="47" t="s">
        <v>311</v>
      </c>
      <c r="J68" s="48">
        <v>-2</v>
      </c>
      <c r="L68" s="36">
        <v>214665917.31999999</v>
      </c>
      <c r="N68" s="36">
        <v>9139233</v>
      </c>
      <c r="O68" s="36"/>
      <c r="P68" s="52">
        <v>4.26</v>
      </c>
      <c r="Q68" s="52"/>
    </row>
    <row r="69" spans="1:17" x14ac:dyDescent="0.25">
      <c r="A69" s="33">
        <v>314</v>
      </c>
      <c r="B69" s="33" t="s">
        <v>44</v>
      </c>
      <c r="C69" s="38"/>
      <c r="D69" s="46">
        <v>48029</v>
      </c>
      <c r="F69" s="47">
        <v>55</v>
      </c>
      <c r="G69" s="33" t="s">
        <v>4</v>
      </c>
      <c r="H69" s="47" t="s">
        <v>312</v>
      </c>
      <c r="J69" s="48">
        <v>-1</v>
      </c>
      <c r="L69" s="36">
        <v>82668790.599999994</v>
      </c>
      <c r="N69" s="36">
        <v>3506431</v>
      </c>
      <c r="O69" s="36"/>
      <c r="P69" s="52">
        <v>4.24</v>
      </c>
      <c r="Q69" s="52"/>
    </row>
    <row r="70" spans="1:17" x14ac:dyDescent="0.25">
      <c r="A70" s="33">
        <v>315</v>
      </c>
      <c r="B70" s="33" t="s">
        <v>45</v>
      </c>
      <c r="C70" s="38"/>
      <c r="D70" s="46">
        <v>48029</v>
      </c>
      <c r="F70" s="47">
        <v>65</v>
      </c>
      <c r="G70" s="33" t="s">
        <v>4</v>
      </c>
      <c r="H70" s="47" t="s">
        <v>311</v>
      </c>
      <c r="J70" s="48">
        <v>-2</v>
      </c>
      <c r="L70" s="36">
        <v>22992822.890000001</v>
      </c>
      <c r="N70" s="36">
        <v>908581</v>
      </c>
      <c r="O70" s="36"/>
      <c r="P70" s="52">
        <v>3.95</v>
      </c>
      <c r="Q70" s="52"/>
    </row>
    <row r="71" spans="1:17" x14ac:dyDescent="0.25">
      <c r="A71" s="33">
        <v>316</v>
      </c>
      <c r="B71" s="33" t="s">
        <v>291</v>
      </c>
      <c r="C71" s="38"/>
      <c r="D71" s="46">
        <v>48029</v>
      </c>
      <c r="F71" s="47">
        <v>65</v>
      </c>
      <c r="G71" s="33" t="s">
        <v>4</v>
      </c>
      <c r="H71" s="47" t="s">
        <v>312</v>
      </c>
      <c r="J71" s="48">
        <v>0</v>
      </c>
      <c r="L71" s="32">
        <v>3273365.34</v>
      </c>
      <c r="N71" s="32">
        <v>130052</v>
      </c>
      <c r="O71" s="54"/>
      <c r="P71" s="52">
        <v>3.97</v>
      </c>
      <c r="Q71" s="52"/>
    </row>
    <row r="72" spans="1:17" s="38" customFormat="1" x14ac:dyDescent="0.25">
      <c r="A72" s="38" t="s">
        <v>6</v>
      </c>
      <c r="B72" s="38" t="s">
        <v>58</v>
      </c>
      <c r="D72" s="46"/>
      <c r="E72" s="33"/>
      <c r="F72" s="47"/>
      <c r="G72" s="33"/>
      <c r="H72" s="47"/>
      <c r="I72" s="33"/>
      <c r="J72" s="48"/>
      <c r="L72" s="23">
        <f>+SUBTOTAL(9,L67:L71)</f>
        <v>334842152.81999993</v>
      </c>
      <c r="N72" s="23">
        <f>+SUBTOTAL(9,N67:N71)</f>
        <v>13957537</v>
      </c>
      <c r="O72" s="24"/>
      <c r="P72" s="56">
        <f>+N72/L72*100</f>
        <v>4.1683930420502078</v>
      </c>
      <c r="Q72" s="52"/>
    </row>
    <row r="73" spans="1:17" s="38" customFormat="1" x14ac:dyDescent="0.25">
      <c r="B73" s="38" t="s">
        <v>6</v>
      </c>
      <c r="D73" s="46"/>
      <c r="E73" s="33"/>
      <c r="F73" s="47"/>
      <c r="G73" s="33"/>
      <c r="H73" s="47"/>
      <c r="I73" s="33"/>
      <c r="J73" s="48"/>
      <c r="L73" s="39"/>
      <c r="N73" s="39"/>
      <c r="O73" s="39"/>
      <c r="P73" s="52"/>
      <c r="Q73" s="52"/>
    </row>
    <row r="74" spans="1:17" s="38" customFormat="1" x14ac:dyDescent="0.25">
      <c r="A74" s="41" t="s">
        <v>181</v>
      </c>
      <c r="D74" s="46"/>
      <c r="E74" s="33"/>
      <c r="F74" s="47"/>
      <c r="G74" s="33"/>
      <c r="H74" s="47"/>
      <c r="I74" s="33"/>
      <c r="J74" s="48"/>
      <c r="L74" s="27">
        <f>+SUBTOTAL(9,L46:L73)</f>
        <v>971782237.7299999</v>
      </c>
      <c r="N74" s="27">
        <f>+SUBTOTAL(9,N46:N73)</f>
        <v>35620421</v>
      </c>
      <c r="O74" s="27"/>
      <c r="P74" s="57">
        <f>+N74/L74*100</f>
        <v>3.6654735615672758</v>
      </c>
      <c r="Q74" s="52"/>
    </row>
    <row r="75" spans="1:17" s="38" customFormat="1" x14ac:dyDescent="0.25">
      <c r="A75" s="41"/>
      <c r="B75" s="38" t="s">
        <v>6</v>
      </c>
      <c r="D75" s="46"/>
      <c r="E75" s="33"/>
      <c r="F75" s="47"/>
      <c r="G75" s="33"/>
      <c r="H75" s="47"/>
      <c r="I75" s="33"/>
      <c r="J75" s="48"/>
      <c r="L75" s="39"/>
      <c r="N75" s="39"/>
      <c r="O75" s="39"/>
      <c r="P75" s="52"/>
      <c r="Q75" s="52"/>
    </row>
    <row r="76" spans="1:17" s="38" customFormat="1" x14ac:dyDescent="0.25">
      <c r="A76" s="41"/>
      <c r="B76" s="38" t="s">
        <v>6</v>
      </c>
      <c r="D76" s="46"/>
      <c r="E76" s="33"/>
      <c r="F76" s="47"/>
      <c r="G76" s="33"/>
      <c r="H76" s="47"/>
      <c r="I76" s="33"/>
      <c r="J76" s="48"/>
      <c r="L76" s="39"/>
      <c r="N76" s="39"/>
      <c r="O76" s="39"/>
      <c r="P76" s="52"/>
      <c r="Q76" s="52"/>
    </row>
    <row r="77" spans="1:17" s="38" customFormat="1" x14ac:dyDescent="0.25">
      <c r="A77" s="41" t="s">
        <v>182</v>
      </c>
      <c r="D77" s="46"/>
      <c r="E77" s="33"/>
      <c r="F77" s="47"/>
      <c r="G77" s="33"/>
      <c r="H77" s="47"/>
      <c r="I77" s="33"/>
      <c r="J77" s="48"/>
      <c r="L77" s="39"/>
      <c r="N77" s="39"/>
      <c r="O77" s="39"/>
      <c r="P77" s="52"/>
      <c r="Q77" s="52"/>
    </row>
    <row r="78" spans="1:17" x14ac:dyDescent="0.25">
      <c r="A78" s="33" t="s">
        <v>6</v>
      </c>
      <c r="B78" s="33" t="s">
        <v>6</v>
      </c>
      <c r="C78" s="38"/>
      <c r="D78" s="61"/>
      <c r="F78" s="47"/>
      <c r="H78" s="47"/>
      <c r="J78" s="48"/>
      <c r="P78" s="52"/>
      <c r="Q78" s="52"/>
    </row>
    <row r="79" spans="1:17" s="38" customFormat="1" x14ac:dyDescent="0.25">
      <c r="A79" s="38" t="s">
        <v>6</v>
      </c>
      <c r="B79" s="38" t="s">
        <v>59</v>
      </c>
      <c r="D79" s="46"/>
      <c r="E79" s="33"/>
      <c r="F79" s="47"/>
      <c r="G79" s="33"/>
      <c r="H79" s="47"/>
      <c r="I79" s="33"/>
      <c r="J79" s="48"/>
      <c r="P79" s="52"/>
      <c r="Q79" s="52"/>
    </row>
    <row r="80" spans="1:17" x14ac:dyDescent="0.25">
      <c r="A80" s="33">
        <v>312</v>
      </c>
      <c r="B80" s="33" t="s">
        <v>43</v>
      </c>
      <c r="C80" s="38"/>
      <c r="D80" s="46">
        <v>50951</v>
      </c>
      <c r="F80" s="47">
        <v>50</v>
      </c>
      <c r="G80" s="33" t="s">
        <v>4</v>
      </c>
      <c r="H80" s="47" t="s">
        <v>311</v>
      </c>
      <c r="J80" s="48">
        <v>0</v>
      </c>
      <c r="L80" s="32">
        <v>33149442.199999999</v>
      </c>
      <c r="N80" s="32">
        <v>942509</v>
      </c>
      <c r="O80" s="54"/>
      <c r="P80" s="52">
        <v>2.84</v>
      </c>
      <c r="Q80" s="52"/>
    </row>
    <row r="81" spans="1:17" s="38" customFormat="1" x14ac:dyDescent="0.25">
      <c r="A81" s="38" t="s">
        <v>6</v>
      </c>
      <c r="B81" s="38" t="s">
        <v>60</v>
      </c>
      <c r="D81" s="46"/>
      <c r="E81" s="33"/>
      <c r="F81" s="47"/>
      <c r="G81" s="33"/>
      <c r="H81" s="47"/>
      <c r="I81" s="33"/>
      <c r="J81" s="48"/>
      <c r="L81" s="39">
        <f>+SUBTOTAL(9,L80:L80)</f>
        <v>33149442.199999999</v>
      </c>
      <c r="N81" s="39">
        <f>+SUBTOTAL(9,N80:N80)</f>
        <v>942509</v>
      </c>
      <c r="O81" s="39"/>
      <c r="P81" s="56">
        <f>+N81/L81*100</f>
        <v>2.8432122456648758</v>
      </c>
      <c r="Q81" s="52"/>
    </row>
    <row r="82" spans="1:17" x14ac:dyDescent="0.25">
      <c r="A82" s="33" t="s">
        <v>6</v>
      </c>
      <c r="B82" s="33" t="s">
        <v>6</v>
      </c>
      <c r="C82" s="38"/>
      <c r="D82" s="46"/>
      <c r="F82" s="47"/>
      <c r="H82" s="47"/>
      <c r="J82" s="48"/>
      <c r="P82" s="52"/>
      <c r="Q82" s="52"/>
    </row>
    <row r="83" spans="1:17" s="38" customFormat="1" x14ac:dyDescent="0.25">
      <c r="A83" s="38" t="s">
        <v>6</v>
      </c>
      <c r="B83" s="38" t="s">
        <v>61</v>
      </c>
      <c r="D83" s="46"/>
      <c r="E83" s="33"/>
      <c r="F83" s="47"/>
      <c r="G83" s="33"/>
      <c r="H83" s="47"/>
      <c r="I83" s="33"/>
      <c r="J83" s="48"/>
      <c r="P83" s="52"/>
      <c r="Q83" s="52"/>
    </row>
    <row r="84" spans="1:17" x14ac:dyDescent="0.25">
      <c r="A84" s="33">
        <v>311</v>
      </c>
      <c r="B84" s="33" t="s">
        <v>42</v>
      </c>
      <c r="C84" s="38"/>
      <c r="D84" s="46">
        <v>50951</v>
      </c>
      <c r="F84" s="47">
        <v>80</v>
      </c>
      <c r="G84" s="33" t="s">
        <v>4</v>
      </c>
      <c r="H84" s="47" t="s">
        <v>310</v>
      </c>
      <c r="J84" s="48">
        <v>-1</v>
      </c>
      <c r="L84" s="36">
        <v>40048942.609999999</v>
      </c>
      <c r="N84" s="36">
        <v>1008106</v>
      </c>
      <c r="O84" s="36"/>
      <c r="P84" s="52">
        <v>2.52</v>
      </c>
      <c r="Q84" s="52"/>
    </row>
    <row r="85" spans="1:17" x14ac:dyDescent="0.25">
      <c r="A85" s="33">
        <v>312</v>
      </c>
      <c r="B85" s="33" t="s">
        <v>43</v>
      </c>
      <c r="C85" s="38"/>
      <c r="D85" s="46">
        <v>50951</v>
      </c>
      <c r="F85" s="47">
        <v>50</v>
      </c>
      <c r="G85" s="33" t="s">
        <v>4</v>
      </c>
      <c r="H85" s="47" t="s">
        <v>311</v>
      </c>
      <c r="J85" s="48">
        <v>-4</v>
      </c>
      <c r="L85" s="36">
        <v>26275279.309999999</v>
      </c>
      <c r="N85" s="36">
        <v>803601</v>
      </c>
      <c r="O85" s="36"/>
      <c r="P85" s="52">
        <v>3.06</v>
      </c>
      <c r="Q85" s="52"/>
    </row>
    <row r="86" spans="1:17" x14ac:dyDescent="0.25">
      <c r="A86" s="33">
        <v>314</v>
      </c>
      <c r="B86" s="33" t="s">
        <v>44</v>
      </c>
      <c r="C86" s="38"/>
      <c r="D86" s="46">
        <v>50951</v>
      </c>
      <c r="F86" s="47">
        <v>55</v>
      </c>
      <c r="G86" s="33" t="s">
        <v>4</v>
      </c>
      <c r="H86" s="47" t="s">
        <v>312</v>
      </c>
      <c r="J86" s="48">
        <v>-1</v>
      </c>
      <c r="L86" s="36">
        <v>4409078.75</v>
      </c>
      <c r="N86" s="36">
        <v>128827</v>
      </c>
      <c r="O86" s="36"/>
      <c r="P86" s="52">
        <v>2.92</v>
      </c>
      <c r="Q86" s="52"/>
    </row>
    <row r="87" spans="1:17" x14ac:dyDescent="0.25">
      <c r="A87" s="33">
        <v>315</v>
      </c>
      <c r="B87" s="33" t="s">
        <v>45</v>
      </c>
      <c r="C87" s="38"/>
      <c r="D87" s="46">
        <v>50951</v>
      </c>
      <c r="F87" s="47">
        <v>65</v>
      </c>
      <c r="G87" s="33" t="s">
        <v>4</v>
      </c>
      <c r="H87" s="47" t="s">
        <v>311</v>
      </c>
      <c r="J87" s="48">
        <v>-3</v>
      </c>
      <c r="L87" s="36">
        <v>1246717.6399999999</v>
      </c>
      <c r="N87" s="36">
        <v>32913</v>
      </c>
      <c r="O87" s="36"/>
      <c r="P87" s="52">
        <v>2.64</v>
      </c>
      <c r="Q87" s="52"/>
    </row>
    <row r="88" spans="1:17" x14ac:dyDescent="0.25">
      <c r="A88" s="33">
        <v>316</v>
      </c>
      <c r="B88" s="33" t="s">
        <v>291</v>
      </c>
      <c r="C88" s="38"/>
      <c r="D88" s="46">
        <v>50951</v>
      </c>
      <c r="F88" s="47">
        <v>65</v>
      </c>
      <c r="G88" s="33" t="s">
        <v>4</v>
      </c>
      <c r="H88" s="47" t="s">
        <v>312</v>
      </c>
      <c r="J88" s="48">
        <v>-1</v>
      </c>
      <c r="L88" s="32">
        <v>3720891.68</v>
      </c>
      <c r="N88" s="32">
        <v>106108</v>
      </c>
      <c r="O88" s="54"/>
      <c r="P88" s="52">
        <v>2.85</v>
      </c>
      <c r="Q88" s="52"/>
    </row>
    <row r="89" spans="1:17" s="38" customFormat="1" x14ac:dyDescent="0.25">
      <c r="A89" s="38" t="s">
        <v>6</v>
      </c>
      <c r="B89" s="38" t="s">
        <v>62</v>
      </c>
      <c r="D89" s="46"/>
      <c r="E89" s="33"/>
      <c r="F89" s="47"/>
      <c r="G89" s="33"/>
      <c r="H89" s="47"/>
      <c r="I89" s="33"/>
      <c r="J89" s="48"/>
      <c r="L89" s="39">
        <f>+SUBTOTAL(9,L84:L88)</f>
        <v>75700909.99000001</v>
      </c>
      <c r="N89" s="39">
        <f>+SUBTOTAL(9,N84:N88)</f>
        <v>2079555</v>
      </c>
      <c r="O89" s="39"/>
      <c r="P89" s="56">
        <f>+N89/L89*100</f>
        <v>2.7470673737934015</v>
      </c>
      <c r="Q89" s="52"/>
    </row>
    <row r="90" spans="1:17" x14ac:dyDescent="0.25">
      <c r="A90" s="33" t="s">
        <v>6</v>
      </c>
      <c r="B90" s="33" t="s">
        <v>6</v>
      </c>
      <c r="C90" s="38"/>
      <c r="D90" s="46"/>
      <c r="F90" s="47"/>
      <c r="H90" s="47"/>
      <c r="J90" s="48"/>
      <c r="P90" s="52"/>
      <c r="Q90" s="52"/>
    </row>
    <row r="91" spans="1:17" s="38" customFormat="1" x14ac:dyDescent="0.25">
      <c r="A91" s="38" t="s">
        <v>6</v>
      </c>
      <c r="B91" s="38" t="s">
        <v>293</v>
      </c>
      <c r="D91" s="46"/>
      <c r="E91" s="33"/>
      <c r="F91" s="47"/>
      <c r="G91" s="33"/>
      <c r="H91" s="47"/>
      <c r="I91" s="33"/>
      <c r="J91" s="48"/>
      <c r="P91" s="52"/>
      <c r="Q91" s="52"/>
    </row>
    <row r="92" spans="1:17" x14ac:dyDescent="0.25">
      <c r="A92" s="33">
        <v>311</v>
      </c>
      <c r="B92" s="33" t="s">
        <v>42</v>
      </c>
      <c r="C92" s="38"/>
      <c r="D92" s="46">
        <v>50951</v>
      </c>
      <c r="F92" s="47">
        <v>80</v>
      </c>
      <c r="G92" s="33" t="s">
        <v>4</v>
      </c>
      <c r="H92" s="47" t="s">
        <v>310</v>
      </c>
      <c r="J92" s="48">
        <v>-1</v>
      </c>
      <c r="L92" s="36">
        <v>3049496.26</v>
      </c>
      <c r="N92" s="36">
        <v>74295</v>
      </c>
      <c r="O92" s="36"/>
      <c r="P92" s="52">
        <v>2.44</v>
      </c>
      <c r="Q92" s="52"/>
    </row>
    <row r="93" spans="1:17" x14ac:dyDescent="0.25">
      <c r="A93" s="33">
        <v>312</v>
      </c>
      <c r="B93" s="33" t="s">
        <v>43</v>
      </c>
      <c r="C93" s="38"/>
      <c r="D93" s="46">
        <v>50951</v>
      </c>
      <c r="F93" s="47">
        <v>50</v>
      </c>
      <c r="G93" s="33" t="s">
        <v>4</v>
      </c>
      <c r="H93" s="47" t="s">
        <v>311</v>
      </c>
      <c r="J93" s="48">
        <v>-4</v>
      </c>
      <c r="L93" s="36">
        <v>22708657.52</v>
      </c>
      <c r="N93" s="36">
        <v>731222</v>
      </c>
      <c r="O93" s="36"/>
      <c r="P93" s="52">
        <v>3.22</v>
      </c>
      <c r="Q93" s="52"/>
    </row>
    <row r="94" spans="1:17" x14ac:dyDescent="0.25">
      <c r="A94" s="33">
        <v>314</v>
      </c>
      <c r="B94" s="33" t="s">
        <v>44</v>
      </c>
      <c r="C94" s="38"/>
      <c r="D94" s="46">
        <v>50951</v>
      </c>
      <c r="F94" s="47">
        <v>55</v>
      </c>
      <c r="G94" s="33" t="s">
        <v>4</v>
      </c>
      <c r="H94" s="47" t="s">
        <v>312</v>
      </c>
      <c r="J94" s="48">
        <v>-1</v>
      </c>
      <c r="L94" s="36">
        <v>2878397.99</v>
      </c>
      <c r="N94" s="36">
        <v>127520</v>
      </c>
      <c r="O94" s="36"/>
      <c r="P94" s="52">
        <v>4.43</v>
      </c>
      <c r="Q94" s="52"/>
    </row>
    <row r="95" spans="1:17" x14ac:dyDescent="0.25">
      <c r="A95" s="33">
        <v>315</v>
      </c>
      <c r="B95" s="33" t="s">
        <v>45</v>
      </c>
      <c r="C95" s="38"/>
      <c r="D95" s="46">
        <v>50951</v>
      </c>
      <c r="F95" s="47">
        <v>65</v>
      </c>
      <c r="G95" s="33" t="s">
        <v>4</v>
      </c>
      <c r="H95" s="47" t="s">
        <v>311</v>
      </c>
      <c r="J95" s="48">
        <v>-3</v>
      </c>
      <c r="L95" s="32">
        <v>2865604.55</v>
      </c>
      <c r="N95" s="32">
        <v>123128</v>
      </c>
      <c r="O95" s="54"/>
      <c r="P95" s="52">
        <v>4.3</v>
      </c>
      <c r="Q95" s="52"/>
    </row>
    <row r="96" spans="1:17" s="38" customFormat="1" x14ac:dyDescent="0.25">
      <c r="A96" s="38" t="s">
        <v>6</v>
      </c>
      <c r="B96" s="38" t="s">
        <v>292</v>
      </c>
      <c r="D96" s="46"/>
      <c r="E96" s="33"/>
      <c r="F96" s="47"/>
      <c r="G96" s="33"/>
      <c r="H96" s="47"/>
      <c r="I96" s="33"/>
      <c r="J96" s="48"/>
      <c r="L96" s="39">
        <f>+SUBTOTAL(9,L92:L95)</f>
        <v>31502156.320000004</v>
      </c>
      <c r="N96" s="39">
        <f>+SUBTOTAL(9,N92:N95)</f>
        <v>1056165</v>
      </c>
      <c r="O96" s="39"/>
      <c r="P96" s="56">
        <f>+N96/L96*100</f>
        <v>3.3526752558505493</v>
      </c>
      <c r="Q96" s="52"/>
    </row>
    <row r="97" spans="1:17" x14ac:dyDescent="0.25">
      <c r="A97" s="33" t="s">
        <v>6</v>
      </c>
      <c r="B97" s="33" t="s">
        <v>6</v>
      </c>
      <c r="C97" s="38"/>
      <c r="D97" s="46"/>
      <c r="F97" s="47"/>
      <c r="H97" s="47"/>
      <c r="J97" s="48"/>
      <c r="P97" s="52"/>
      <c r="Q97" s="52"/>
    </row>
    <row r="98" spans="1:17" s="38" customFormat="1" x14ac:dyDescent="0.25">
      <c r="A98" s="38" t="s">
        <v>6</v>
      </c>
      <c r="B98" s="38" t="s">
        <v>63</v>
      </c>
      <c r="D98" s="46"/>
      <c r="E98" s="33"/>
      <c r="F98" s="47"/>
      <c r="G98" s="33"/>
      <c r="H98" s="47"/>
      <c r="I98" s="33"/>
      <c r="J98" s="48"/>
      <c r="P98" s="52"/>
      <c r="Q98" s="52"/>
    </row>
    <row r="99" spans="1:17" x14ac:dyDescent="0.25">
      <c r="A99" s="33">
        <v>311</v>
      </c>
      <c r="B99" s="33" t="s">
        <v>42</v>
      </c>
      <c r="C99" s="38"/>
      <c r="D99" s="46">
        <v>50951</v>
      </c>
      <c r="F99" s="47">
        <v>80</v>
      </c>
      <c r="G99" s="33" t="s">
        <v>4</v>
      </c>
      <c r="H99" s="47" t="s">
        <v>310</v>
      </c>
      <c r="J99" s="48">
        <v>-1</v>
      </c>
      <c r="L99" s="36">
        <v>161759187.53</v>
      </c>
      <c r="N99" s="36">
        <v>5345828</v>
      </c>
      <c r="O99" s="36"/>
      <c r="P99" s="52">
        <v>3.3</v>
      </c>
      <c r="Q99" s="52"/>
    </row>
    <row r="100" spans="1:17" x14ac:dyDescent="0.25">
      <c r="A100" s="33">
        <v>312</v>
      </c>
      <c r="B100" s="33" t="s">
        <v>43</v>
      </c>
      <c r="C100" s="38"/>
      <c r="D100" s="46">
        <v>50951</v>
      </c>
      <c r="F100" s="47">
        <v>50</v>
      </c>
      <c r="G100" s="33" t="s">
        <v>4</v>
      </c>
      <c r="H100" s="47" t="s">
        <v>311</v>
      </c>
      <c r="J100" s="48">
        <v>-4</v>
      </c>
      <c r="L100" s="36">
        <v>682720321.07000005</v>
      </c>
      <c r="N100" s="36">
        <v>24868117</v>
      </c>
      <c r="O100" s="36"/>
      <c r="P100" s="52">
        <v>3.64</v>
      </c>
      <c r="Q100" s="52"/>
    </row>
    <row r="101" spans="1:17" x14ac:dyDescent="0.25">
      <c r="A101" s="33">
        <v>314</v>
      </c>
      <c r="B101" s="33" t="s">
        <v>44</v>
      </c>
      <c r="C101" s="38"/>
      <c r="D101" s="46">
        <v>50951</v>
      </c>
      <c r="F101" s="47">
        <v>55</v>
      </c>
      <c r="G101" s="33" t="s">
        <v>4</v>
      </c>
      <c r="H101" s="47" t="s">
        <v>312</v>
      </c>
      <c r="J101" s="48">
        <v>-1</v>
      </c>
      <c r="L101" s="36">
        <v>124903380.64</v>
      </c>
      <c r="N101" s="36">
        <v>3607288</v>
      </c>
      <c r="O101" s="36"/>
      <c r="P101" s="52">
        <v>2.89</v>
      </c>
      <c r="Q101" s="52"/>
    </row>
    <row r="102" spans="1:17" x14ac:dyDescent="0.25">
      <c r="A102" s="33">
        <v>315</v>
      </c>
      <c r="B102" s="33" t="s">
        <v>45</v>
      </c>
      <c r="C102" s="38"/>
      <c r="D102" s="46">
        <v>50951</v>
      </c>
      <c r="F102" s="47">
        <v>65</v>
      </c>
      <c r="G102" s="33" t="s">
        <v>4</v>
      </c>
      <c r="H102" s="47" t="s">
        <v>311</v>
      </c>
      <c r="J102" s="48">
        <v>-3</v>
      </c>
      <c r="L102" s="36">
        <v>50198263.530000001</v>
      </c>
      <c r="N102" s="36">
        <v>1712746</v>
      </c>
      <c r="O102" s="36"/>
      <c r="P102" s="52">
        <v>3.41</v>
      </c>
      <c r="Q102" s="52"/>
    </row>
    <row r="103" spans="1:17" x14ac:dyDescent="0.25">
      <c r="A103" s="33">
        <v>316</v>
      </c>
      <c r="B103" s="33" t="s">
        <v>291</v>
      </c>
      <c r="C103" s="38"/>
      <c r="D103" s="46">
        <v>50951</v>
      </c>
      <c r="F103" s="47">
        <v>65</v>
      </c>
      <c r="G103" s="33" t="s">
        <v>4</v>
      </c>
      <c r="H103" s="47" t="s">
        <v>312</v>
      </c>
      <c r="J103" s="48">
        <v>-1</v>
      </c>
      <c r="L103" s="32">
        <v>5202651.3499999996</v>
      </c>
      <c r="N103" s="32">
        <v>168161</v>
      </c>
      <c r="O103" s="54"/>
      <c r="P103" s="52">
        <v>3.23</v>
      </c>
      <c r="Q103" s="52"/>
    </row>
    <row r="104" spans="1:17" s="38" customFormat="1" x14ac:dyDescent="0.25">
      <c r="A104" s="38" t="s">
        <v>6</v>
      </c>
      <c r="B104" s="38" t="s">
        <v>64</v>
      </c>
      <c r="D104" s="46"/>
      <c r="E104" s="33"/>
      <c r="F104" s="47"/>
      <c r="G104" s="33"/>
      <c r="H104" s="47"/>
      <c r="I104" s="33"/>
      <c r="J104" s="48"/>
      <c r="L104" s="23">
        <f>+SUBTOTAL(9,L99:L103)</f>
        <v>1024783804.12</v>
      </c>
      <c r="N104" s="23">
        <f>+SUBTOTAL(9,N99:N103)</f>
        <v>35702140</v>
      </c>
      <c r="O104" s="24"/>
      <c r="P104" s="56">
        <f>+N104/L104*100</f>
        <v>3.4838704374976008</v>
      </c>
      <c r="Q104" s="52"/>
    </row>
    <row r="105" spans="1:17" s="38" customFormat="1" x14ac:dyDescent="0.25">
      <c r="B105" s="38" t="s">
        <v>6</v>
      </c>
      <c r="D105" s="46"/>
      <c r="E105" s="33"/>
      <c r="F105" s="47"/>
      <c r="G105" s="33"/>
      <c r="H105" s="47"/>
      <c r="I105" s="33"/>
      <c r="J105" s="48"/>
      <c r="L105" s="39"/>
      <c r="N105" s="39"/>
      <c r="O105" s="39"/>
      <c r="P105" s="52"/>
      <c r="Q105" s="52"/>
    </row>
    <row r="106" spans="1:17" s="38" customFormat="1" x14ac:dyDescent="0.25">
      <c r="A106" s="41" t="s">
        <v>183</v>
      </c>
      <c r="D106" s="46"/>
      <c r="E106" s="33"/>
      <c r="F106" s="47"/>
      <c r="G106" s="33"/>
      <c r="H106" s="47"/>
      <c r="I106" s="33"/>
      <c r="J106" s="48"/>
      <c r="L106" s="27">
        <f>+SUBTOTAL(9,L78:L105)</f>
        <v>1165136312.6300001</v>
      </c>
      <c r="N106" s="27">
        <f>+SUBTOTAL(9,N78:N105)</f>
        <v>39780369</v>
      </c>
      <c r="O106" s="27"/>
      <c r="P106" s="57">
        <f>+N106/L106*100</f>
        <v>3.4142244618748423</v>
      </c>
      <c r="Q106" s="52"/>
    </row>
    <row r="107" spans="1:17" s="38" customFormat="1" x14ac:dyDescent="0.25">
      <c r="B107" s="38" t="s">
        <v>6</v>
      </c>
      <c r="D107" s="46"/>
      <c r="E107" s="33"/>
      <c r="F107" s="47"/>
      <c r="G107" s="33"/>
      <c r="H107" s="47"/>
      <c r="I107" s="33"/>
      <c r="J107" s="48"/>
      <c r="L107" s="39"/>
      <c r="N107" s="39"/>
      <c r="O107" s="39"/>
      <c r="P107" s="52"/>
      <c r="Q107" s="52"/>
    </row>
    <row r="108" spans="1:17" s="38" customFormat="1" x14ac:dyDescent="0.25">
      <c r="B108" s="38" t="s">
        <v>6</v>
      </c>
      <c r="D108" s="46"/>
      <c r="E108" s="33"/>
      <c r="F108" s="47"/>
      <c r="G108" s="33"/>
      <c r="H108" s="47"/>
      <c r="I108" s="33"/>
      <c r="J108" s="48"/>
      <c r="L108" s="39"/>
      <c r="N108" s="39"/>
      <c r="O108" s="39"/>
      <c r="P108" s="52"/>
      <c r="Q108" s="52"/>
    </row>
    <row r="109" spans="1:17" s="38" customFormat="1" x14ac:dyDescent="0.25">
      <c r="A109" s="41" t="s">
        <v>184</v>
      </c>
      <c r="D109" s="46"/>
      <c r="E109" s="33"/>
      <c r="F109" s="47"/>
      <c r="G109" s="33"/>
      <c r="H109" s="47"/>
      <c r="I109" s="33"/>
      <c r="J109" s="48"/>
      <c r="L109" s="39"/>
      <c r="N109" s="39"/>
      <c r="O109" s="39"/>
      <c r="P109" s="52"/>
      <c r="Q109" s="52"/>
    </row>
    <row r="110" spans="1:17" x14ac:dyDescent="0.25">
      <c r="A110" s="33" t="s">
        <v>6</v>
      </c>
      <c r="B110" s="33" t="s">
        <v>6</v>
      </c>
      <c r="C110" s="38"/>
      <c r="D110" s="46"/>
      <c r="F110" s="47"/>
      <c r="H110" s="47"/>
      <c r="J110" s="48"/>
      <c r="P110" s="52"/>
      <c r="Q110" s="52"/>
    </row>
    <row r="111" spans="1:17" s="38" customFormat="1" x14ac:dyDescent="0.25">
      <c r="A111" s="38" t="s">
        <v>6</v>
      </c>
      <c r="B111" s="38" t="s">
        <v>304</v>
      </c>
      <c r="D111" s="46"/>
      <c r="E111" s="33"/>
      <c r="F111" s="47"/>
      <c r="G111" s="33"/>
      <c r="H111" s="47"/>
      <c r="I111" s="33"/>
      <c r="J111" s="48"/>
      <c r="P111" s="52"/>
      <c r="Q111" s="52"/>
    </row>
    <row r="112" spans="1:17" x14ac:dyDescent="0.25">
      <c r="A112" s="33">
        <v>311</v>
      </c>
      <c r="B112" s="33" t="s">
        <v>42</v>
      </c>
      <c r="C112" s="38"/>
      <c r="D112" s="46">
        <v>50586</v>
      </c>
      <c r="F112" s="47">
        <v>80</v>
      </c>
      <c r="G112" s="33" t="s">
        <v>4</v>
      </c>
      <c r="H112" s="47" t="s">
        <v>310</v>
      </c>
      <c r="J112" s="48">
        <v>-1</v>
      </c>
      <c r="L112" s="36">
        <v>3538785.86</v>
      </c>
      <c r="N112" s="36">
        <v>79596</v>
      </c>
      <c r="O112" s="36"/>
      <c r="P112" s="52">
        <v>2.25</v>
      </c>
      <c r="Q112" s="52"/>
    </row>
    <row r="113" spans="1:17" x14ac:dyDescent="0.25">
      <c r="A113" s="33">
        <v>312</v>
      </c>
      <c r="B113" s="33" t="s">
        <v>43</v>
      </c>
      <c r="C113" s="38"/>
      <c r="D113" s="46">
        <v>50586</v>
      </c>
      <c r="F113" s="47">
        <v>50</v>
      </c>
      <c r="G113" s="33" t="s">
        <v>4</v>
      </c>
      <c r="H113" s="47" t="s">
        <v>311</v>
      </c>
      <c r="J113" s="48">
        <v>-4</v>
      </c>
      <c r="L113" s="36">
        <v>30678751.75</v>
      </c>
      <c r="N113" s="36">
        <v>847002</v>
      </c>
      <c r="O113" s="36"/>
      <c r="P113" s="52">
        <v>2.76</v>
      </c>
      <c r="Q113" s="52"/>
    </row>
    <row r="114" spans="1:17" x14ac:dyDescent="0.25">
      <c r="A114" s="33">
        <v>315</v>
      </c>
      <c r="B114" s="33" t="s">
        <v>45</v>
      </c>
      <c r="C114" s="38"/>
      <c r="D114" s="46">
        <v>50586</v>
      </c>
      <c r="F114" s="47">
        <v>65</v>
      </c>
      <c r="G114" s="33" t="s">
        <v>4</v>
      </c>
      <c r="H114" s="47" t="s">
        <v>311</v>
      </c>
      <c r="J114" s="48">
        <v>-3</v>
      </c>
      <c r="L114" s="36">
        <v>3748249.87</v>
      </c>
      <c r="N114" s="36">
        <v>91308</v>
      </c>
      <c r="O114" s="36"/>
      <c r="P114" s="52">
        <v>2.44</v>
      </c>
      <c r="Q114" s="52"/>
    </row>
    <row r="115" spans="1:17" x14ac:dyDescent="0.25">
      <c r="A115" s="33">
        <v>316</v>
      </c>
      <c r="B115" s="33" t="s">
        <v>291</v>
      </c>
      <c r="C115" s="38"/>
      <c r="D115" s="46">
        <v>50586</v>
      </c>
      <c r="F115" s="47">
        <v>65</v>
      </c>
      <c r="G115" s="33" t="s">
        <v>4</v>
      </c>
      <c r="H115" s="47" t="s">
        <v>312</v>
      </c>
      <c r="J115" s="48">
        <v>-1</v>
      </c>
      <c r="L115" s="32">
        <v>298312.17</v>
      </c>
      <c r="N115" s="32">
        <v>7148</v>
      </c>
      <c r="O115" s="54"/>
      <c r="P115" s="52">
        <v>2.4</v>
      </c>
      <c r="Q115" s="52"/>
    </row>
    <row r="116" spans="1:17" s="38" customFormat="1" x14ac:dyDescent="0.25">
      <c r="A116" s="38" t="s">
        <v>6</v>
      </c>
      <c r="B116" s="38" t="s">
        <v>305</v>
      </c>
      <c r="D116" s="46"/>
      <c r="E116" s="33"/>
      <c r="F116" s="47"/>
      <c r="G116" s="33"/>
      <c r="H116" s="47"/>
      <c r="I116" s="33"/>
      <c r="J116" s="48"/>
      <c r="L116" s="39">
        <f>+SUBTOTAL(9,L112:L115)</f>
        <v>38264099.649999999</v>
      </c>
      <c r="N116" s="39">
        <f>+SUBTOTAL(9,N112:N115)</f>
        <v>1025054</v>
      </c>
      <c r="O116" s="39"/>
      <c r="P116" s="56">
        <f>+N116/L116*100</f>
        <v>2.6788922498533165</v>
      </c>
      <c r="Q116" s="52"/>
    </row>
    <row r="117" spans="1:17" x14ac:dyDescent="0.25">
      <c r="A117" s="33" t="s">
        <v>6</v>
      </c>
      <c r="B117" s="33" t="s">
        <v>6</v>
      </c>
      <c r="C117" s="38"/>
      <c r="D117" s="46"/>
      <c r="F117" s="47"/>
      <c r="H117" s="47"/>
      <c r="J117" s="48"/>
      <c r="P117" s="52"/>
      <c r="Q117" s="52"/>
    </row>
    <row r="118" spans="1:17" s="38" customFormat="1" x14ac:dyDescent="0.25">
      <c r="A118" s="38" t="s">
        <v>6</v>
      </c>
      <c r="B118" s="38" t="s">
        <v>65</v>
      </c>
      <c r="D118" s="46"/>
      <c r="E118" s="33"/>
      <c r="F118" s="47"/>
      <c r="G118" s="33"/>
      <c r="H118" s="47"/>
      <c r="I118" s="33"/>
      <c r="J118" s="48"/>
      <c r="P118" s="52"/>
      <c r="Q118" s="52"/>
    </row>
    <row r="119" spans="1:17" x14ac:dyDescent="0.25">
      <c r="A119" s="33">
        <v>312</v>
      </c>
      <c r="B119" s="33" t="s">
        <v>43</v>
      </c>
      <c r="C119" s="38"/>
      <c r="D119" s="46">
        <v>50586</v>
      </c>
      <c r="F119" s="47">
        <v>50</v>
      </c>
      <c r="G119" s="33" t="s">
        <v>4</v>
      </c>
      <c r="H119" s="47" t="s">
        <v>311</v>
      </c>
      <c r="J119" s="48">
        <v>0</v>
      </c>
      <c r="L119" s="32">
        <v>52104.91</v>
      </c>
      <c r="N119" s="32">
        <v>1339</v>
      </c>
      <c r="O119" s="54"/>
      <c r="P119" s="52">
        <v>2.57</v>
      </c>
      <c r="Q119" s="52"/>
    </row>
    <row r="120" spans="1:17" s="38" customFormat="1" x14ac:dyDescent="0.25">
      <c r="A120" s="38" t="s">
        <v>6</v>
      </c>
      <c r="B120" s="38" t="s">
        <v>66</v>
      </c>
      <c r="D120" s="46"/>
      <c r="E120" s="33"/>
      <c r="F120" s="47"/>
      <c r="G120" s="33"/>
      <c r="H120" s="47"/>
      <c r="I120" s="33"/>
      <c r="J120" s="48"/>
      <c r="L120" s="39">
        <f>+SUBTOTAL(9,L119:L119)</f>
        <v>52104.91</v>
      </c>
      <c r="N120" s="39">
        <f>+SUBTOTAL(9,N119:N119)</f>
        <v>1339</v>
      </c>
      <c r="O120" s="39"/>
      <c r="P120" s="56">
        <f>+N120/L120*100</f>
        <v>2.569815397435673</v>
      </c>
      <c r="Q120" s="52"/>
    </row>
    <row r="121" spans="1:17" x14ac:dyDescent="0.25">
      <c r="A121" s="33" t="s">
        <v>6</v>
      </c>
      <c r="B121" s="33" t="s">
        <v>6</v>
      </c>
      <c r="C121" s="38"/>
      <c r="D121" s="46"/>
      <c r="F121" s="47"/>
      <c r="H121" s="47"/>
      <c r="J121" s="48"/>
      <c r="P121" s="52"/>
      <c r="Q121" s="52"/>
    </row>
    <row r="122" spans="1:17" s="38" customFormat="1" x14ac:dyDescent="0.25">
      <c r="A122" s="38" t="s">
        <v>6</v>
      </c>
      <c r="B122" s="38" t="s">
        <v>67</v>
      </c>
      <c r="D122" s="46"/>
      <c r="E122" s="33"/>
      <c r="F122" s="47"/>
      <c r="G122" s="33"/>
      <c r="H122" s="47"/>
      <c r="I122" s="33"/>
      <c r="J122" s="48"/>
      <c r="P122" s="52"/>
      <c r="Q122" s="52"/>
    </row>
    <row r="123" spans="1:17" x14ac:dyDescent="0.25">
      <c r="A123" s="33">
        <v>311</v>
      </c>
      <c r="B123" s="33" t="s">
        <v>42</v>
      </c>
      <c r="C123" s="38"/>
      <c r="D123" s="46">
        <v>50586</v>
      </c>
      <c r="F123" s="47">
        <v>80</v>
      </c>
      <c r="G123" s="33" t="s">
        <v>4</v>
      </c>
      <c r="H123" s="47" t="s">
        <v>310</v>
      </c>
      <c r="J123" s="48">
        <v>-1</v>
      </c>
      <c r="L123" s="36">
        <v>33324990.640000001</v>
      </c>
      <c r="N123" s="36">
        <v>785929</v>
      </c>
      <c r="O123" s="36"/>
      <c r="P123" s="52">
        <v>2.36</v>
      </c>
      <c r="Q123" s="52"/>
    </row>
    <row r="124" spans="1:17" x14ac:dyDescent="0.25">
      <c r="A124" s="33">
        <v>312</v>
      </c>
      <c r="B124" s="33" t="s">
        <v>43</v>
      </c>
      <c r="C124" s="38"/>
      <c r="D124" s="46">
        <v>50586</v>
      </c>
      <c r="F124" s="47">
        <v>50</v>
      </c>
      <c r="G124" s="33" t="s">
        <v>4</v>
      </c>
      <c r="H124" s="47" t="s">
        <v>311</v>
      </c>
      <c r="J124" s="48">
        <v>-4</v>
      </c>
      <c r="L124" s="36">
        <v>3714735.93</v>
      </c>
      <c r="N124" s="36">
        <v>108192</v>
      </c>
      <c r="O124" s="36"/>
      <c r="P124" s="52">
        <v>2.91</v>
      </c>
      <c r="Q124" s="52"/>
    </row>
    <row r="125" spans="1:17" x14ac:dyDescent="0.25">
      <c r="A125" s="33">
        <v>314</v>
      </c>
      <c r="B125" s="33" t="s">
        <v>44</v>
      </c>
      <c r="C125" s="38"/>
      <c r="D125" s="46">
        <v>50586</v>
      </c>
      <c r="F125" s="47">
        <v>55</v>
      </c>
      <c r="G125" s="33" t="s">
        <v>4</v>
      </c>
      <c r="H125" s="47" t="s">
        <v>312</v>
      </c>
      <c r="J125" s="48">
        <v>-1</v>
      </c>
      <c r="L125" s="36">
        <v>2511326.3199999998</v>
      </c>
      <c r="N125" s="36">
        <v>65168</v>
      </c>
      <c r="O125" s="36"/>
      <c r="P125" s="52">
        <v>2.59</v>
      </c>
      <c r="Q125" s="52"/>
    </row>
    <row r="126" spans="1:17" x14ac:dyDescent="0.25">
      <c r="A126" s="33">
        <v>315</v>
      </c>
      <c r="B126" s="33" t="s">
        <v>45</v>
      </c>
      <c r="C126" s="38"/>
      <c r="D126" s="46">
        <v>50586</v>
      </c>
      <c r="F126" s="47">
        <v>65</v>
      </c>
      <c r="G126" s="33" t="s">
        <v>4</v>
      </c>
      <c r="H126" s="47" t="s">
        <v>311</v>
      </c>
      <c r="J126" s="48">
        <v>-3</v>
      </c>
      <c r="L126" s="36">
        <v>5865106.7999999998</v>
      </c>
      <c r="N126" s="36">
        <v>149388</v>
      </c>
      <c r="O126" s="36"/>
      <c r="P126" s="52">
        <v>2.5499999999999998</v>
      </c>
      <c r="Q126" s="52"/>
    </row>
    <row r="127" spans="1:17" x14ac:dyDescent="0.25">
      <c r="A127" s="33">
        <v>316</v>
      </c>
      <c r="B127" s="33" t="s">
        <v>291</v>
      </c>
      <c r="C127" s="38"/>
      <c r="D127" s="46">
        <v>50586</v>
      </c>
      <c r="F127" s="47">
        <v>65</v>
      </c>
      <c r="G127" s="33" t="s">
        <v>4</v>
      </c>
      <c r="H127" s="47" t="s">
        <v>312</v>
      </c>
      <c r="J127" s="48">
        <v>-1</v>
      </c>
      <c r="L127" s="32">
        <v>1607470.4</v>
      </c>
      <c r="N127" s="32">
        <v>43309</v>
      </c>
      <c r="O127" s="54"/>
      <c r="P127" s="52">
        <v>2.69</v>
      </c>
      <c r="Q127" s="52"/>
    </row>
    <row r="128" spans="1:17" s="38" customFormat="1" x14ac:dyDescent="0.25">
      <c r="A128" s="38" t="s">
        <v>6</v>
      </c>
      <c r="B128" s="38" t="s">
        <v>68</v>
      </c>
      <c r="D128" s="46"/>
      <c r="E128" s="33"/>
      <c r="F128" s="47"/>
      <c r="G128" s="33"/>
      <c r="H128" s="47"/>
      <c r="I128" s="33"/>
      <c r="J128" s="48"/>
      <c r="L128" s="39">
        <f>+SUBTOTAL(9,L123:L127)</f>
        <v>47023630.089999996</v>
      </c>
      <c r="N128" s="39">
        <f>+SUBTOTAL(9,N123:N127)</f>
        <v>1151986</v>
      </c>
      <c r="O128" s="39"/>
      <c r="P128" s="56">
        <f>+N128/L128*100</f>
        <v>2.449802360632682</v>
      </c>
      <c r="Q128" s="52"/>
    </row>
    <row r="129" spans="1:17" x14ac:dyDescent="0.25">
      <c r="A129" s="33" t="s">
        <v>6</v>
      </c>
      <c r="B129" s="33" t="s">
        <v>6</v>
      </c>
      <c r="C129" s="38"/>
      <c r="D129" s="46"/>
      <c r="F129" s="47"/>
      <c r="H129" s="47"/>
      <c r="J129" s="48"/>
      <c r="P129" s="52"/>
      <c r="Q129" s="52"/>
    </row>
    <row r="130" spans="1:17" s="38" customFormat="1" x14ac:dyDescent="0.25">
      <c r="A130" s="38" t="s">
        <v>6</v>
      </c>
      <c r="B130" s="38" t="s">
        <v>306</v>
      </c>
      <c r="D130" s="46"/>
      <c r="E130" s="33"/>
      <c r="F130" s="47"/>
      <c r="G130" s="33"/>
      <c r="H130" s="47"/>
      <c r="I130" s="33"/>
      <c r="J130" s="48"/>
      <c r="P130" s="52"/>
      <c r="Q130" s="52"/>
    </row>
    <row r="131" spans="1:17" x14ac:dyDescent="0.25">
      <c r="A131" s="33">
        <v>311</v>
      </c>
      <c r="B131" s="33" t="s">
        <v>42</v>
      </c>
      <c r="C131" s="38"/>
      <c r="D131" s="46">
        <v>50586</v>
      </c>
      <c r="F131" s="47">
        <v>80</v>
      </c>
      <c r="G131" s="33" t="s">
        <v>4</v>
      </c>
      <c r="H131" s="47" t="s">
        <v>310</v>
      </c>
      <c r="J131" s="48">
        <v>-1</v>
      </c>
      <c r="L131" s="36">
        <v>2158590.42</v>
      </c>
      <c r="N131" s="36">
        <v>50250</v>
      </c>
      <c r="O131" s="36"/>
      <c r="P131" s="52">
        <v>2.33</v>
      </c>
      <c r="Q131" s="52"/>
    </row>
    <row r="132" spans="1:17" x14ac:dyDescent="0.25">
      <c r="A132" s="33">
        <v>312</v>
      </c>
      <c r="B132" s="33" t="s">
        <v>43</v>
      </c>
      <c r="C132" s="38"/>
      <c r="D132" s="46">
        <v>50586</v>
      </c>
      <c r="F132" s="47">
        <v>50</v>
      </c>
      <c r="G132" s="33" t="s">
        <v>4</v>
      </c>
      <c r="H132" s="47" t="s">
        <v>311</v>
      </c>
      <c r="J132" s="48">
        <v>-4</v>
      </c>
      <c r="L132" s="36">
        <v>16972047.609999999</v>
      </c>
      <c r="N132" s="36">
        <v>458090</v>
      </c>
      <c r="O132" s="36"/>
      <c r="P132" s="52">
        <v>2.7</v>
      </c>
      <c r="Q132" s="52"/>
    </row>
    <row r="133" spans="1:17" x14ac:dyDescent="0.25">
      <c r="A133" s="33">
        <v>315</v>
      </c>
      <c r="B133" s="33" t="s">
        <v>45</v>
      </c>
      <c r="C133" s="38"/>
      <c r="D133" s="46">
        <v>50586</v>
      </c>
      <c r="F133" s="47">
        <v>65</v>
      </c>
      <c r="G133" s="33" t="s">
        <v>4</v>
      </c>
      <c r="H133" s="47" t="s">
        <v>311</v>
      </c>
      <c r="J133" s="48">
        <v>-3</v>
      </c>
      <c r="L133" s="36">
        <v>52222.78</v>
      </c>
      <c r="N133" s="36">
        <v>1353</v>
      </c>
      <c r="O133" s="36"/>
      <c r="P133" s="52">
        <v>2.59</v>
      </c>
      <c r="Q133" s="52"/>
    </row>
    <row r="134" spans="1:17" x14ac:dyDescent="0.25">
      <c r="A134" s="33">
        <v>316</v>
      </c>
      <c r="B134" s="33" t="s">
        <v>291</v>
      </c>
      <c r="C134" s="38"/>
      <c r="D134" s="46">
        <v>50586</v>
      </c>
      <c r="F134" s="47">
        <v>65</v>
      </c>
      <c r="G134" s="33" t="s">
        <v>4</v>
      </c>
      <c r="H134" s="47" t="s">
        <v>312</v>
      </c>
      <c r="J134" s="48">
        <v>-1</v>
      </c>
      <c r="L134" s="32">
        <v>153865.69</v>
      </c>
      <c r="N134" s="32">
        <v>4644</v>
      </c>
      <c r="O134" s="54"/>
      <c r="P134" s="52">
        <v>3.02</v>
      </c>
      <c r="Q134" s="52"/>
    </row>
    <row r="135" spans="1:17" s="38" customFormat="1" x14ac:dyDescent="0.25">
      <c r="A135" s="38" t="s">
        <v>6</v>
      </c>
      <c r="B135" s="38" t="s">
        <v>307</v>
      </c>
      <c r="D135" s="46"/>
      <c r="E135" s="33"/>
      <c r="F135" s="47"/>
      <c r="G135" s="33"/>
      <c r="H135" s="47"/>
      <c r="I135" s="33"/>
      <c r="J135" s="48"/>
      <c r="L135" s="39">
        <f>+SUBTOTAL(9,L131:L134)</f>
        <v>19336726.500000004</v>
      </c>
      <c r="N135" s="39">
        <f>+SUBTOTAL(9,N131:N134)</f>
        <v>514337</v>
      </c>
      <c r="O135" s="39"/>
      <c r="P135" s="56">
        <f>+N135/L135*100</f>
        <v>2.6598969582571277</v>
      </c>
      <c r="Q135" s="52"/>
    </row>
    <row r="136" spans="1:17" x14ac:dyDescent="0.25">
      <c r="A136" s="33" t="s">
        <v>6</v>
      </c>
      <c r="B136" s="33" t="s">
        <v>6</v>
      </c>
      <c r="C136" s="38"/>
      <c r="D136" s="46"/>
      <c r="F136" s="47"/>
      <c r="H136" s="47"/>
      <c r="J136" s="48"/>
      <c r="P136" s="52"/>
      <c r="Q136" s="52"/>
    </row>
    <row r="137" spans="1:17" s="38" customFormat="1" x14ac:dyDescent="0.25">
      <c r="A137" s="38" t="s">
        <v>6</v>
      </c>
      <c r="B137" s="38" t="s">
        <v>69</v>
      </c>
      <c r="D137" s="46"/>
      <c r="E137" s="33"/>
      <c r="F137" s="47"/>
      <c r="G137" s="33"/>
      <c r="H137" s="47"/>
      <c r="I137" s="33"/>
      <c r="J137" s="48"/>
      <c r="P137" s="52"/>
      <c r="Q137" s="52"/>
    </row>
    <row r="138" spans="1:17" x14ac:dyDescent="0.25">
      <c r="A138" s="33">
        <v>311</v>
      </c>
      <c r="B138" s="33" t="s">
        <v>42</v>
      </c>
      <c r="C138" s="38"/>
      <c r="D138" s="46">
        <v>50586</v>
      </c>
      <c r="F138" s="47">
        <v>80</v>
      </c>
      <c r="G138" s="33" t="s">
        <v>4</v>
      </c>
      <c r="H138" s="47" t="s">
        <v>310</v>
      </c>
      <c r="J138" s="48">
        <v>-1</v>
      </c>
      <c r="L138" s="36">
        <v>9098352.4900000002</v>
      </c>
      <c r="N138" s="36">
        <v>200634</v>
      </c>
      <c r="O138" s="36"/>
      <c r="P138" s="52">
        <v>2.21</v>
      </c>
      <c r="Q138" s="52"/>
    </row>
    <row r="139" spans="1:17" x14ac:dyDescent="0.25">
      <c r="A139" s="33">
        <v>312</v>
      </c>
      <c r="B139" s="33" t="s">
        <v>43</v>
      </c>
      <c r="C139" s="38"/>
      <c r="D139" s="46">
        <v>50586</v>
      </c>
      <c r="F139" s="47">
        <v>50</v>
      </c>
      <c r="G139" s="33" t="s">
        <v>4</v>
      </c>
      <c r="H139" s="47" t="s">
        <v>311</v>
      </c>
      <c r="J139" s="48">
        <v>-4</v>
      </c>
      <c r="L139" s="36">
        <v>100163071.93000001</v>
      </c>
      <c r="N139" s="36">
        <v>3116984</v>
      </c>
      <c r="O139" s="36"/>
      <c r="P139" s="52">
        <v>3.11</v>
      </c>
      <c r="Q139" s="52"/>
    </row>
    <row r="140" spans="1:17" x14ac:dyDescent="0.25">
      <c r="A140" s="33">
        <v>314</v>
      </c>
      <c r="B140" s="33" t="s">
        <v>44</v>
      </c>
      <c r="C140" s="38"/>
      <c r="D140" s="46">
        <v>50586</v>
      </c>
      <c r="F140" s="47">
        <v>55</v>
      </c>
      <c r="G140" s="33" t="s">
        <v>4</v>
      </c>
      <c r="H140" s="47" t="s">
        <v>312</v>
      </c>
      <c r="J140" s="48">
        <v>-1</v>
      </c>
      <c r="L140" s="36">
        <v>31632809.399999999</v>
      </c>
      <c r="N140" s="36">
        <v>1015238</v>
      </c>
      <c r="O140" s="36"/>
      <c r="P140" s="52">
        <v>3.21</v>
      </c>
      <c r="Q140" s="52"/>
    </row>
    <row r="141" spans="1:17" x14ac:dyDescent="0.25">
      <c r="A141" s="33">
        <v>315</v>
      </c>
      <c r="B141" s="33" t="s">
        <v>45</v>
      </c>
      <c r="C141" s="38"/>
      <c r="D141" s="46">
        <v>50586</v>
      </c>
      <c r="F141" s="47">
        <v>65</v>
      </c>
      <c r="G141" s="33" t="s">
        <v>4</v>
      </c>
      <c r="H141" s="47" t="s">
        <v>311</v>
      </c>
      <c r="J141" s="48">
        <v>-3</v>
      </c>
      <c r="L141" s="36">
        <v>12543007.01</v>
      </c>
      <c r="N141" s="36">
        <v>329472</v>
      </c>
      <c r="O141" s="36"/>
      <c r="P141" s="52">
        <v>2.63</v>
      </c>
      <c r="Q141" s="52"/>
    </row>
    <row r="142" spans="1:17" x14ac:dyDescent="0.25">
      <c r="A142" s="33">
        <v>316</v>
      </c>
      <c r="B142" s="33" t="s">
        <v>291</v>
      </c>
      <c r="C142" s="38"/>
      <c r="D142" s="46">
        <v>50586</v>
      </c>
      <c r="F142" s="47">
        <v>65</v>
      </c>
      <c r="G142" s="33" t="s">
        <v>4</v>
      </c>
      <c r="H142" s="47" t="s">
        <v>312</v>
      </c>
      <c r="J142" s="48">
        <v>-1</v>
      </c>
      <c r="L142" s="32">
        <v>2049400.34</v>
      </c>
      <c r="N142" s="32">
        <v>51999</v>
      </c>
      <c r="O142" s="54"/>
      <c r="P142" s="52">
        <v>2.54</v>
      </c>
      <c r="Q142" s="52"/>
    </row>
    <row r="143" spans="1:17" s="38" customFormat="1" x14ac:dyDescent="0.25">
      <c r="A143" s="38" t="s">
        <v>6</v>
      </c>
      <c r="B143" s="38" t="s">
        <v>70</v>
      </c>
      <c r="D143" s="46"/>
      <c r="E143" s="33"/>
      <c r="F143" s="47"/>
      <c r="G143" s="33"/>
      <c r="H143" s="47"/>
      <c r="I143" s="33"/>
      <c r="J143" s="48"/>
      <c r="L143" s="39">
        <f>+SUBTOTAL(9,L138:L142)</f>
        <v>155486641.16999999</v>
      </c>
      <c r="N143" s="39">
        <f>+SUBTOTAL(9,N138:N142)</f>
        <v>4714327</v>
      </c>
      <c r="O143" s="39"/>
      <c r="P143" s="56">
        <f>+N143/L143*100</f>
        <v>3.0319820175712913</v>
      </c>
      <c r="Q143" s="52"/>
    </row>
    <row r="144" spans="1:17" x14ac:dyDescent="0.25">
      <c r="A144" s="33" t="s">
        <v>6</v>
      </c>
      <c r="B144" s="33" t="s">
        <v>6</v>
      </c>
      <c r="C144" s="38"/>
      <c r="D144" s="46"/>
      <c r="F144" s="47"/>
      <c r="H144" s="47"/>
      <c r="J144" s="48"/>
      <c r="P144" s="52"/>
      <c r="Q144" s="52"/>
    </row>
    <row r="145" spans="1:19" s="38" customFormat="1" x14ac:dyDescent="0.25">
      <c r="A145" s="38" t="s">
        <v>6</v>
      </c>
      <c r="B145" s="38" t="s">
        <v>71</v>
      </c>
      <c r="D145" s="46"/>
      <c r="E145" s="33"/>
      <c r="F145" s="47"/>
      <c r="G145" s="33"/>
      <c r="H145" s="47"/>
      <c r="I145" s="33"/>
      <c r="J145" s="48"/>
      <c r="P145" s="52"/>
      <c r="Q145" s="52"/>
    </row>
    <row r="146" spans="1:19" x14ac:dyDescent="0.25">
      <c r="A146" s="33">
        <v>311</v>
      </c>
      <c r="B146" s="33" t="s">
        <v>42</v>
      </c>
      <c r="C146" s="38"/>
      <c r="D146" s="46">
        <v>50586</v>
      </c>
      <c r="F146" s="47">
        <v>80</v>
      </c>
      <c r="G146" s="33" t="s">
        <v>4</v>
      </c>
      <c r="H146" s="47" t="s">
        <v>310</v>
      </c>
      <c r="J146" s="48">
        <v>-1</v>
      </c>
      <c r="L146" s="36">
        <v>7123662.1600000001</v>
      </c>
      <c r="N146" s="36">
        <v>154254</v>
      </c>
      <c r="O146" s="36"/>
      <c r="P146" s="52">
        <v>2.17</v>
      </c>
      <c r="Q146" s="52"/>
    </row>
    <row r="147" spans="1:19" x14ac:dyDescent="0.25">
      <c r="A147" s="33">
        <v>312</v>
      </c>
      <c r="B147" s="33" t="s">
        <v>43</v>
      </c>
      <c r="C147" s="38"/>
      <c r="D147" s="46">
        <v>50586</v>
      </c>
      <c r="F147" s="47">
        <v>50</v>
      </c>
      <c r="G147" s="33" t="s">
        <v>4</v>
      </c>
      <c r="H147" s="47" t="s">
        <v>311</v>
      </c>
      <c r="J147" s="48">
        <v>-4</v>
      </c>
      <c r="L147" s="36">
        <v>89481418.799999997</v>
      </c>
      <c r="N147" s="36">
        <v>2765419</v>
      </c>
      <c r="O147" s="36"/>
      <c r="P147" s="52">
        <v>3.09</v>
      </c>
      <c r="Q147" s="52"/>
    </row>
    <row r="148" spans="1:19" x14ac:dyDescent="0.25">
      <c r="A148" s="33">
        <v>314</v>
      </c>
      <c r="B148" s="33" t="s">
        <v>44</v>
      </c>
      <c r="C148" s="38"/>
      <c r="D148" s="46">
        <v>50586</v>
      </c>
      <c r="F148" s="47">
        <v>55</v>
      </c>
      <c r="G148" s="33" t="s">
        <v>4</v>
      </c>
      <c r="H148" s="47" t="s">
        <v>312</v>
      </c>
      <c r="J148" s="48">
        <v>-1</v>
      </c>
      <c r="L148" s="36">
        <v>28267581.84</v>
      </c>
      <c r="N148" s="36">
        <v>906800</v>
      </c>
      <c r="O148" s="36"/>
      <c r="P148" s="52">
        <v>3.21</v>
      </c>
      <c r="Q148" s="52"/>
    </row>
    <row r="149" spans="1:19" x14ac:dyDescent="0.25">
      <c r="A149" s="33">
        <v>315</v>
      </c>
      <c r="B149" s="33" t="s">
        <v>45</v>
      </c>
      <c r="C149" s="38"/>
      <c r="D149" s="46">
        <v>50586</v>
      </c>
      <c r="F149" s="47">
        <v>65</v>
      </c>
      <c r="G149" s="33" t="s">
        <v>4</v>
      </c>
      <c r="H149" s="47" t="s">
        <v>311</v>
      </c>
      <c r="J149" s="48">
        <v>-3</v>
      </c>
      <c r="L149" s="36">
        <v>10030603.41</v>
      </c>
      <c r="N149" s="36">
        <v>256107</v>
      </c>
      <c r="O149" s="36"/>
      <c r="P149" s="52">
        <v>2.5499999999999998</v>
      </c>
      <c r="Q149" s="52"/>
    </row>
    <row r="150" spans="1:19" x14ac:dyDescent="0.25">
      <c r="A150" s="33">
        <v>316</v>
      </c>
      <c r="B150" s="33" t="s">
        <v>291</v>
      </c>
      <c r="C150" s="38"/>
      <c r="D150" s="46">
        <v>50586</v>
      </c>
      <c r="F150" s="47">
        <v>65</v>
      </c>
      <c r="G150" s="33" t="s">
        <v>4</v>
      </c>
      <c r="H150" s="47" t="s">
        <v>312</v>
      </c>
      <c r="J150" s="48">
        <v>-1</v>
      </c>
      <c r="L150" s="32">
        <v>1560108.42</v>
      </c>
      <c r="N150" s="32">
        <v>38842</v>
      </c>
      <c r="O150" s="54"/>
      <c r="P150" s="52">
        <v>2.4900000000000002</v>
      </c>
      <c r="Q150" s="52"/>
    </row>
    <row r="151" spans="1:19" s="38" customFormat="1" x14ac:dyDescent="0.25">
      <c r="A151" s="38" t="s">
        <v>6</v>
      </c>
      <c r="B151" s="38" t="s">
        <v>72</v>
      </c>
      <c r="D151" s="46"/>
      <c r="E151" s="33"/>
      <c r="F151" s="47"/>
      <c r="G151" s="33"/>
      <c r="H151" s="47"/>
      <c r="I151" s="33"/>
      <c r="J151" s="48"/>
      <c r="L151" s="23">
        <f>+SUBTOTAL(9,L146:L150)</f>
        <v>136463374.63</v>
      </c>
      <c r="N151" s="23">
        <f>+SUBTOTAL(9,N146:N150)</f>
        <v>4121422</v>
      </c>
      <c r="O151" s="24"/>
      <c r="P151" s="56">
        <f>+N151/L151*100</f>
        <v>3.0201671409450475</v>
      </c>
      <c r="Q151" s="52"/>
    </row>
    <row r="152" spans="1:19" s="38" customFormat="1" x14ac:dyDescent="0.25">
      <c r="B152" s="38" t="s">
        <v>6</v>
      </c>
      <c r="D152" s="46"/>
      <c r="E152" s="33"/>
      <c r="F152" s="47"/>
      <c r="G152" s="33"/>
      <c r="H152" s="47"/>
      <c r="I152" s="33"/>
      <c r="J152" s="48"/>
      <c r="L152" s="39"/>
      <c r="N152" s="39"/>
      <c r="O152" s="39"/>
      <c r="P152" s="52"/>
      <c r="Q152" s="52"/>
    </row>
    <row r="153" spans="1:19" s="38" customFormat="1" x14ac:dyDescent="0.25">
      <c r="A153" s="41" t="s">
        <v>185</v>
      </c>
      <c r="D153" s="46"/>
      <c r="E153" s="33"/>
      <c r="F153" s="47"/>
      <c r="G153" s="33"/>
      <c r="H153" s="47"/>
      <c r="I153" s="33"/>
      <c r="J153" s="48"/>
      <c r="L153" s="28">
        <f>+SUBTOTAL(9,L111:L152)</f>
        <v>396626576.94999999</v>
      </c>
      <c r="N153" s="28">
        <f>+SUBTOTAL(9,N111:N152)</f>
        <v>11528465</v>
      </c>
      <c r="O153" s="27"/>
      <c r="P153" s="57">
        <f>+N153/L153*100</f>
        <v>2.9066294771904087</v>
      </c>
      <c r="Q153" s="52"/>
    </row>
    <row r="154" spans="1:19" s="38" customFormat="1" x14ac:dyDescent="0.25">
      <c r="A154" s="41"/>
      <c r="D154" s="46"/>
      <c r="E154" s="33"/>
      <c r="F154" s="47"/>
      <c r="G154" s="33"/>
      <c r="H154" s="47"/>
      <c r="I154" s="33"/>
      <c r="J154" s="48"/>
      <c r="L154" s="43"/>
      <c r="N154" s="43"/>
      <c r="O154" s="27"/>
      <c r="P154" s="57"/>
      <c r="Q154" s="52"/>
    </row>
    <row r="155" spans="1:19" ht="13.8" thickBot="1" x14ac:dyDescent="0.3">
      <c r="A155" s="35" t="s">
        <v>1</v>
      </c>
      <c r="C155" s="38"/>
      <c r="D155" s="46"/>
      <c r="F155" s="47"/>
      <c r="H155" s="47"/>
      <c r="J155" s="48"/>
      <c r="L155" s="15">
        <f>+SUBTOTAL(9,L15:L153)</f>
        <v>3243194416.8700008</v>
      </c>
      <c r="N155" s="15">
        <f>+SUBTOTAL(9,N15:N153)</f>
        <v>119471157</v>
      </c>
      <c r="O155" s="42"/>
      <c r="P155" s="57">
        <f>+N155/L155*100</f>
        <v>3.6837494656056213</v>
      </c>
      <c r="Q155" s="52"/>
      <c r="S155" s="29"/>
    </row>
    <row r="156" spans="1:19" ht="13.8" thickTop="1" x14ac:dyDescent="0.25">
      <c r="B156" s="33" t="s">
        <v>6</v>
      </c>
      <c r="C156" s="38"/>
      <c r="D156" s="46"/>
      <c r="F156" s="47"/>
      <c r="H156" s="47"/>
      <c r="J156" s="48"/>
      <c r="P156" s="52"/>
      <c r="Q156" s="52"/>
      <c r="S156" s="29"/>
    </row>
    <row r="157" spans="1:19" x14ac:dyDescent="0.25">
      <c r="B157" s="33" t="s">
        <v>6</v>
      </c>
      <c r="C157" s="38"/>
      <c r="D157" s="46"/>
      <c r="F157" s="47"/>
      <c r="H157" s="47"/>
      <c r="J157" s="48"/>
      <c r="P157" s="52"/>
      <c r="Q157" s="52"/>
      <c r="S157" s="37"/>
    </row>
    <row r="158" spans="1:19" x14ac:dyDescent="0.25">
      <c r="A158" s="35" t="s">
        <v>2</v>
      </c>
      <c r="C158" s="38"/>
      <c r="D158" s="46"/>
      <c r="F158" s="47"/>
      <c r="H158" s="47"/>
      <c r="J158" s="48"/>
      <c r="P158" s="52"/>
      <c r="Q158" s="52"/>
    </row>
    <row r="159" spans="1:19" x14ac:dyDescent="0.25">
      <c r="C159" s="38"/>
      <c r="D159" s="46"/>
      <c r="F159" s="47"/>
      <c r="H159" s="47"/>
      <c r="J159" s="48"/>
      <c r="P159" s="52"/>
      <c r="Q159" s="52"/>
      <c r="S159" s="29"/>
    </row>
    <row r="160" spans="1:19" x14ac:dyDescent="0.25">
      <c r="A160" s="41" t="s">
        <v>186</v>
      </c>
      <c r="C160" s="38"/>
      <c r="D160" s="46"/>
      <c r="F160" s="47"/>
      <c r="H160" s="47"/>
      <c r="J160" s="48"/>
      <c r="P160" s="52"/>
      <c r="Q160" s="52"/>
    </row>
    <row r="161" spans="1:17" x14ac:dyDescent="0.25">
      <c r="B161" s="33" t="s">
        <v>6</v>
      </c>
      <c r="C161" s="38"/>
      <c r="D161" s="46"/>
      <c r="F161" s="47"/>
      <c r="H161" s="47"/>
      <c r="J161" s="48"/>
      <c r="P161" s="52"/>
      <c r="Q161" s="52"/>
    </row>
    <row r="162" spans="1:17" s="38" customFormat="1" x14ac:dyDescent="0.25">
      <c r="B162" s="38" t="s">
        <v>75</v>
      </c>
      <c r="D162" s="46"/>
      <c r="E162" s="33"/>
      <c r="F162" s="47"/>
      <c r="G162" s="33"/>
      <c r="H162" s="47"/>
      <c r="I162" s="33"/>
      <c r="J162" s="48"/>
      <c r="P162" s="52"/>
      <c r="Q162" s="52"/>
    </row>
    <row r="163" spans="1:17" x14ac:dyDescent="0.25">
      <c r="A163" s="33">
        <v>321</v>
      </c>
      <c r="B163" s="33" t="s">
        <v>42</v>
      </c>
      <c r="C163" s="38"/>
      <c r="D163" s="46">
        <v>52351</v>
      </c>
      <c r="F163" s="47">
        <v>100</v>
      </c>
      <c r="G163" s="33" t="s">
        <v>4</v>
      </c>
      <c r="H163" s="47" t="s">
        <v>313</v>
      </c>
      <c r="J163" s="48">
        <v>-1</v>
      </c>
      <c r="L163" s="36">
        <v>397119195.66000003</v>
      </c>
      <c r="N163" s="36">
        <v>9094889</v>
      </c>
      <c r="O163" s="36"/>
      <c r="P163" s="52">
        <v>2.29</v>
      </c>
      <c r="Q163" s="52"/>
    </row>
    <row r="164" spans="1:17" x14ac:dyDescent="0.25">
      <c r="A164" s="33">
        <v>322</v>
      </c>
      <c r="B164" s="33" t="s">
        <v>76</v>
      </c>
      <c r="C164" s="38"/>
      <c r="D164" s="46">
        <v>52351</v>
      </c>
      <c r="F164" s="47">
        <v>60</v>
      </c>
      <c r="G164" s="33" t="s">
        <v>4</v>
      </c>
      <c r="H164" s="47" t="s">
        <v>314</v>
      </c>
      <c r="J164" s="48">
        <v>-2</v>
      </c>
      <c r="L164" s="36">
        <v>55584106.710000001</v>
      </c>
      <c r="N164" s="36">
        <v>1665151</v>
      </c>
      <c r="O164" s="36"/>
      <c r="P164" s="52">
        <v>3</v>
      </c>
      <c r="Q164" s="52"/>
    </row>
    <row r="165" spans="1:17" x14ac:dyDescent="0.25">
      <c r="A165" s="33">
        <v>323</v>
      </c>
      <c r="B165" s="33" t="s">
        <v>44</v>
      </c>
      <c r="C165" s="38"/>
      <c r="D165" s="46">
        <v>52351</v>
      </c>
      <c r="F165" s="47">
        <v>45</v>
      </c>
      <c r="G165" s="33" t="s">
        <v>4</v>
      </c>
      <c r="H165" s="47" t="s">
        <v>312</v>
      </c>
      <c r="J165" s="48">
        <v>0</v>
      </c>
      <c r="L165" s="36">
        <v>12406915.970000001</v>
      </c>
      <c r="N165" s="36">
        <v>431895</v>
      </c>
      <c r="O165" s="36"/>
      <c r="P165" s="52">
        <v>3.48</v>
      </c>
      <c r="Q165" s="52"/>
    </row>
    <row r="166" spans="1:17" x14ac:dyDescent="0.25">
      <c r="A166" s="33">
        <v>324</v>
      </c>
      <c r="B166" s="33" t="s">
        <v>45</v>
      </c>
      <c r="C166" s="38"/>
      <c r="D166" s="46">
        <v>52351</v>
      </c>
      <c r="F166" s="47">
        <v>75</v>
      </c>
      <c r="G166" s="33" t="s">
        <v>4</v>
      </c>
      <c r="H166" s="47" t="s">
        <v>315</v>
      </c>
      <c r="J166" s="48">
        <v>-1</v>
      </c>
      <c r="L166" s="36">
        <v>34379625.869999997</v>
      </c>
      <c r="N166" s="36">
        <v>756459</v>
      </c>
      <c r="O166" s="36"/>
      <c r="P166" s="52">
        <v>2.2000000000000002</v>
      </c>
      <c r="Q166" s="52"/>
    </row>
    <row r="167" spans="1:17" x14ac:dyDescent="0.25">
      <c r="A167" s="33">
        <v>325</v>
      </c>
      <c r="B167" s="33" t="s">
        <v>291</v>
      </c>
      <c r="C167" s="38"/>
      <c r="D167" s="46">
        <v>52351</v>
      </c>
      <c r="F167" s="47">
        <v>50</v>
      </c>
      <c r="G167" s="33" t="s">
        <v>4</v>
      </c>
      <c r="H167" s="47" t="s">
        <v>313</v>
      </c>
      <c r="J167" s="48">
        <v>-3</v>
      </c>
      <c r="L167" s="32">
        <v>20728940.609999999</v>
      </c>
      <c r="N167" s="32">
        <v>611062</v>
      </c>
      <c r="O167" s="54"/>
      <c r="P167" s="52">
        <v>2.95</v>
      </c>
      <c r="Q167" s="52"/>
    </row>
    <row r="168" spans="1:17" s="38" customFormat="1" x14ac:dyDescent="0.25">
      <c r="A168" s="38" t="s">
        <v>6</v>
      </c>
      <c r="B168" s="38" t="s">
        <v>77</v>
      </c>
      <c r="D168" s="46"/>
      <c r="E168" s="33"/>
      <c r="F168" s="47"/>
      <c r="G168" s="33"/>
      <c r="H168" s="47"/>
      <c r="I168" s="33"/>
      <c r="J168" s="48"/>
      <c r="L168" s="39">
        <f>+SUBTOTAL(9,L163:L167)</f>
        <v>520218784.82000005</v>
      </c>
      <c r="N168" s="39">
        <f>+SUBTOTAL(9,N163:N167)</f>
        <v>12559456</v>
      </c>
      <c r="O168" s="39"/>
      <c r="P168" s="56">
        <f>+N168/L168*100</f>
        <v>2.41426422237822</v>
      </c>
      <c r="Q168" s="52"/>
    </row>
    <row r="169" spans="1:17" x14ac:dyDescent="0.25">
      <c r="A169" s="33" t="s">
        <v>6</v>
      </c>
      <c r="B169" s="33" t="s">
        <v>6</v>
      </c>
      <c r="C169" s="38"/>
      <c r="D169" s="46"/>
      <c r="F169" s="47"/>
      <c r="H169" s="47"/>
      <c r="J169" s="48"/>
      <c r="P169" s="52"/>
      <c r="Q169" s="52"/>
    </row>
    <row r="170" spans="1:17" s="38" customFormat="1" x14ac:dyDescent="0.25">
      <c r="A170" s="38" t="s">
        <v>6</v>
      </c>
      <c r="B170" s="38" t="s">
        <v>78</v>
      </c>
      <c r="D170" s="46"/>
      <c r="E170" s="33"/>
      <c r="F170" s="47"/>
      <c r="G170" s="33"/>
      <c r="H170" s="47"/>
      <c r="I170" s="33"/>
      <c r="J170" s="48"/>
      <c r="P170" s="52"/>
      <c r="Q170" s="52"/>
    </row>
    <row r="171" spans="1:17" x14ac:dyDescent="0.25">
      <c r="A171" s="33">
        <v>321</v>
      </c>
      <c r="B171" s="33" t="s">
        <v>42</v>
      </c>
      <c r="C171" s="38"/>
      <c r="D171" s="46">
        <v>49765</v>
      </c>
      <c r="F171" s="47">
        <v>100</v>
      </c>
      <c r="G171" s="33" t="s">
        <v>4</v>
      </c>
      <c r="H171" s="47" t="s">
        <v>313</v>
      </c>
      <c r="J171" s="48">
        <v>-1</v>
      </c>
      <c r="L171" s="36">
        <v>196854866.28999999</v>
      </c>
      <c r="N171" s="36">
        <v>5456908</v>
      </c>
      <c r="O171" s="36"/>
      <c r="P171" s="52">
        <v>2.77</v>
      </c>
      <c r="Q171" s="52"/>
    </row>
    <row r="172" spans="1:17" x14ac:dyDescent="0.25">
      <c r="A172" s="33">
        <v>322</v>
      </c>
      <c r="B172" s="33" t="s">
        <v>76</v>
      </c>
      <c r="C172" s="38"/>
      <c r="D172" s="46">
        <v>49765</v>
      </c>
      <c r="F172" s="47">
        <v>60</v>
      </c>
      <c r="G172" s="33" t="s">
        <v>4</v>
      </c>
      <c r="H172" s="47" t="s">
        <v>314</v>
      </c>
      <c r="J172" s="48">
        <v>-2</v>
      </c>
      <c r="L172" s="36">
        <v>845363775.00999999</v>
      </c>
      <c r="N172" s="36">
        <v>31576691</v>
      </c>
      <c r="O172" s="36"/>
      <c r="P172" s="52">
        <v>3.74</v>
      </c>
      <c r="Q172" s="52"/>
    </row>
    <row r="173" spans="1:17" x14ac:dyDescent="0.25">
      <c r="A173" s="33">
        <v>323</v>
      </c>
      <c r="B173" s="33" t="s">
        <v>44</v>
      </c>
      <c r="C173" s="38"/>
      <c r="D173" s="46">
        <v>49765</v>
      </c>
      <c r="F173" s="47">
        <v>45</v>
      </c>
      <c r="G173" s="33" t="s">
        <v>4</v>
      </c>
      <c r="H173" s="47" t="s">
        <v>312</v>
      </c>
      <c r="J173" s="48">
        <v>0</v>
      </c>
      <c r="L173" s="36">
        <v>413333703.58999997</v>
      </c>
      <c r="N173" s="36">
        <v>18554218</v>
      </c>
      <c r="O173" s="36"/>
      <c r="P173" s="52">
        <v>4.49</v>
      </c>
      <c r="Q173" s="52"/>
    </row>
    <row r="174" spans="1:17" x14ac:dyDescent="0.25">
      <c r="A174" s="33">
        <v>324</v>
      </c>
      <c r="B174" s="33" t="s">
        <v>45</v>
      </c>
      <c r="C174" s="38"/>
      <c r="D174" s="46">
        <v>49765</v>
      </c>
      <c r="F174" s="47">
        <v>75</v>
      </c>
      <c r="G174" s="33" t="s">
        <v>4</v>
      </c>
      <c r="H174" s="47" t="s">
        <v>315</v>
      </c>
      <c r="J174" s="48">
        <v>-1</v>
      </c>
      <c r="L174" s="36">
        <v>120786348.08</v>
      </c>
      <c r="N174" s="36">
        <v>3731554</v>
      </c>
      <c r="O174" s="36"/>
      <c r="P174" s="52">
        <v>3.09</v>
      </c>
      <c r="Q174" s="52"/>
    </row>
    <row r="175" spans="1:17" x14ac:dyDescent="0.25">
      <c r="A175" s="33">
        <v>325</v>
      </c>
      <c r="B175" s="33" t="s">
        <v>291</v>
      </c>
      <c r="C175" s="38"/>
      <c r="D175" s="46">
        <v>49765</v>
      </c>
      <c r="F175" s="47">
        <v>50</v>
      </c>
      <c r="G175" s="33" t="s">
        <v>4</v>
      </c>
      <c r="H175" s="47" t="s">
        <v>313</v>
      </c>
      <c r="J175" s="48">
        <v>-3</v>
      </c>
      <c r="L175" s="32">
        <v>11438745.220000001</v>
      </c>
      <c r="N175" s="32">
        <v>301949</v>
      </c>
      <c r="O175" s="54"/>
      <c r="P175" s="52">
        <v>2.64</v>
      </c>
      <c r="Q175" s="52"/>
    </row>
    <row r="176" spans="1:17" s="38" customFormat="1" x14ac:dyDescent="0.25">
      <c r="A176" s="38" t="s">
        <v>6</v>
      </c>
      <c r="B176" s="38" t="s">
        <v>79</v>
      </c>
      <c r="D176" s="46"/>
      <c r="E176" s="33"/>
      <c r="F176" s="47"/>
      <c r="G176" s="33"/>
      <c r="H176" s="47"/>
      <c r="I176" s="33"/>
      <c r="J176" s="48"/>
      <c r="L176" s="39">
        <f>+SUBTOTAL(9,L171:L175)</f>
        <v>1587777438.1899998</v>
      </c>
      <c r="N176" s="39">
        <f>+SUBTOTAL(9,N171:N175)</f>
        <v>59621320</v>
      </c>
      <c r="O176" s="39"/>
      <c r="P176" s="56">
        <f>+N176/L176*100</f>
        <v>3.7550174581121283</v>
      </c>
      <c r="Q176" s="52"/>
    </row>
    <row r="177" spans="1:17" x14ac:dyDescent="0.25">
      <c r="A177" s="33" t="s">
        <v>6</v>
      </c>
      <c r="B177" s="33" t="s">
        <v>6</v>
      </c>
      <c r="C177" s="38"/>
      <c r="D177" s="46"/>
      <c r="F177" s="47"/>
      <c r="H177" s="47"/>
      <c r="J177" s="48"/>
      <c r="P177" s="52"/>
      <c r="Q177" s="52"/>
    </row>
    <row r="178" spans="1:17" s="38" customFormat="1" x14ac:dyDescent="0.25">
      <c r="A178" s="38" t="s">
        <v>6</v>
      </c>
      <c r="B178" s="38" t="s">
        <v>80</v>
      </c>
      <c r="D178" s="46"/>
      <c r="E178" s="33"/>
      <c r="F178" s="47"/>
      <c r="G178" s="33"/>
      <c r="H178" s="47"/>
      <c r="I178" s="33"/>
      <c r="J178" s="48"/>
      <c r="P178" s="52"/>
      <c r="Q178" s="52"/>
    </row>
    <row r="179" spans="1:17" x14ac:dyDescent="0.25">
      <c r="A179" s="33">
        <v>321</v>
      </c>
      <c r="B179" s="33" t="s">
        <v>42</v>
      </c>
      <c r="C179" s="38"/>
      <c r="D179" s="46">
        <v>52351</v>
      </c>
      <c r="F179" s="47">
        <v>100</v>
      </c>
      <c r="G179" s="33" t="s">
        <v>4</v>
      </c>
      <c r="H179" s="47" t="s">
        <v>313</v>
      </c>
      <c r="J179" s="48">
        <v>-1</v>
      </c>
      <c r="L179" s="36">
        <v>298911837.25999999</v>
      </c>
      <c r="N179" s="36">
        <v>6567385</v>
      </c>
      <c r="O179" s="36"/>
      <c r="P179" s="52">
        <v>2.2000000000000002</v>
      </c>
      <c r="Q179" s="52"/>
    </row>
    <row r="180" spans="1:17" x14ac:dyDescent="0.25">
      <c r="A180" s="33">
        <v>322</v>
      </c>
      <c r="B180" s="33" t="s">
        <v>76</v>
      </c>
      <c r="C180" s="38"/>
      <c r="D180" s="46">
        <v>52351</v>
      </c>
      <c r="F180" s="47">
        <v>60</v>
      </c>
      <c r="G180" s="33" t="s">
        <v>4</v>
      </c>
      <c r="H180" s="47" t="s">
        <v>314</v>
      </c>
      <c r="J180" s="48">
        <v>-2</v>
      </c>
      <c r="L180" s="36">
        <v>1057336501.04</v>
      </c>
      <c r="N180" s="36">
        <v>30941504</v>
      </c>
      <c r="O180" s="36"/>
      <c r="P180" s="52">
        <v>2.93</v>
      </c>
      <c r="Q180" s="52"/>
    </row>
    <row r="181" spans="1:17" x14ac:dyDescent="0.25">
      <c r="A181" s="33">
        <v>323</v>
      </c>
      <c r="B181" s="33" t="s">
        <v>44</v>
      </c>
      <c r="C181" s="38"/>
      <c r="D181" s="46">
        <v>52351</v>
      </c>
      <c r="F181" s="47">
        <v>45</v>
      </c>
      <c r="G181" s="33" t="s">
        <v>4</v>
      </c>
      <c r="H181" s="47" t="s">
        <v>312</v>
      </c>
      <c r="J181" s="48">
        <v>0</v>
      </c>
      <c r="L181" s="36">
        <v>350466490.07999998</v>
      </c>
      <c r="N181" s="36">
        <v>12304351</v>
      </c>
      <c r="O181" s="36"/>
      <c r="P181" s="52">
        <v>3.51</v>
      </c>
      <c r="Q181" s="52"/>
    </row>
    <row r="182" spans="1:17" x14ac:dyDescent="0.25">
      <c r="A182" s="33">
        <v>324</v>
      </c>
      <c r="B182" s="33" t="s">
        <v>45</v>
      </c>
      <c r="C182" s="38"/>
      <c r="D182" s="46">
        <v>52351</v>
      </c>
      <c r="F182" s="47">
        <v>75</v>
      </c>
      <c r="G182" s="33" t="s">
        <v>4</v>
      </c>
      <c r="H182" s="47" t="s">
        <v>315</v>
      </c>
      <c r="J182" s="48">
        <v>-1</v>
      </c>
      <c r="L182" s="36">
        <v>189637024.55000001</v>
      </c>
      <c r="N182" s="36">
        <v>4061030</v>
      </c>
      <c r="O182" s="36"/>
      <c r="P182" s="52">
        <v>2.14</v>
      </c>
      <c r="Q182" s="52"/>
    </row>
    <row r="183" spans="1:17" x14ac:dyDescent="0.25">
      <c r="A183" s="33">
        <v>325</v>
      </c>
      <c r="B183" s="33" t="s">
        <v>291</v>
      </c>
      <c r="C183" s="38"/>
      <c r="D183" s="46">
        <v>52351</v>
      </c>
      <c r="F183" s="47">
        <v>50</v>
      </c>
      <c r="G183" s="33" t="s">
        <v>4</v>
      </c>
      <c r="H183" s="47" t="s">
        <v>313</v>
      </c>
      <c r="J183" s="48">
        <v>-3</v>
      </c>
      <c r="L183" s="32">
        <v>24225433.390000001</v>
      </c>
      <c r="N183" s="32">
        <v>595520</v>
      </c>
      <c r="O183" s="54"/>
      <c r="P183" s="52">
        <v>2.46</v>
      </c>
      <c r="Q183" s="52"/>
    </row>
    <row r="184" spans="1:17" s="38" customFormat="1" x14ac:dyDescent="0.25">
      <c r="A184" s="38" t="s">
        <v>6</v>
      </c>
      <c r="B184" s="38" t="s">
        <v>81</v>
      </c>
      <c r="D184" s="46"/>
      <c r="E184" s="33"/>
      <c r="F184" s="47"/>
      <c r="G184" s="33"/>
      <c r="H184" s="47"/>
      <c r="I184" s="33"/>
      <c r="J184" s="48"/>
      <c r="L184" s="23">
        <f>+SUBTOTAL(9,L179:L183)</f>
        <v>1920577286.3199999</v>
      </c>
      <c r="N184" s="23">
        <f>+SUBTOTAL(9,N179:N183)</f>
        <v>54469790</v>
      </c>
      <c r="O184" s="24"/>
      <c r="P184" s="56">
        <f>+N184/L184*100</f>
        <v>2.8361154944391251</v>
      </c>
      <c r="Q184" s="52"/>
    </row>
    <row r="185" spans="1:17" s="38" customFormat="1" x14ac:dyDescent="0.25">
      <c r="B185" s="38" t="s">
        <v>6</v>
      </c>
      <c r="D185" s="46"/>
      <c r="E185" s="33"/>
      <c r="F185" s="47"/>
      <c r="G185" s="33"/>
      <c r="H185" s="47"/>
      <c r="I185" s="33"/>
      <c r="J185" s="48"/>
      <c r="L185" s="39"/>
      <c r="N185" s="39"/>
      <c r="O185" s="39"/>
      <c r="P185" s="52"/>
      <c r="Q185" s="52"/>
    </row>
    <row r="186" spans="1:17" s="38" customFormat="1" x14ac:dyDescent="0.25">
      <c r="A186" s="41" t="s">
        <v>187</v>
      </c>
      <c r="D186" s="46"/>
      <c r="E186" s="33"/>
      <c r="F186" s="47"/>
      <c r="G186" s="33"/>
      <c r="H186" s="47"/>
      <c r="I186" s="33"/>
      <c r="J186" s="48"/>
      <c r="L186" s="27">
        <f>+SUBTOTAL(9,L163:L185)</f>
        <v>4028573509.3299994</v>
      </c>
      <c r="N186" s="27">
        <f>+SUBTOTAL(9,N163:N185)</f>
        <v>126650566</v>
      </c>
      <c r="O186" s="27"/>
      <c r="P186" s="57">
        <f>+N186/L186*100</f>
        <v>3.143806752109223</v>
      </c>
      <c r="Q186" s="52"/>
    </row>
    <row r="187" spans="1:17" s="38" customFormat="1" x14ac:dyDescent="0.25">
      <c r="A187" s="41"/>
      <c r="B187" s="38" t="s">
        <v>6</v>
      </c>
      <c r="D187" s="46"/>
      <c r="E187" s="33"/>
      <c r="F187" s="47"/>
      <c r="G187" s="33"/>
      <c r="H187" s="47"/>
      <c r="I187" s="33"/>
      <c r="J187" s="48"/>
      <c r="L187" s="39"/>
      <c r="N187" s="39"/>
      <c r="O187" s="39"/>
      <c r="P187" s="52"/>
      <c r="Q187" s="52"/>
    </row>
    <row r="188" spans="1:17" s="38" customFormat="1" x14ac:dyDescent="0.25">
      <c r="A188" s="41"/>
      <c r="B188" s="38" t="s">
        <v>6</v>
      </c>
      <c r="D188" s="46"/>
      <c r="E188" s="33"/>
      <c r="F188" s="47"/>
      <c r="G188" s="33"/>
      <c r="H188" s="47"/>
      <c r="I188" s="33"/>
      <c r="J188" s="48"/>
      <c r="L188" s="39"/>
      <c r="N188" s="39"/>
      <c r="O188" s="39"/>
      <c r="P188" s="52"/>
      <c r="Q188" s="52"/>
    </row>
    <row r="189" spans="1:17" s="38" customFormat="1" x14ac:dyDescent="0.25">
      <c r="A189" s="41" t="s">
        <v>188</v>
      </c>
      <c r="D189" s="46"/>
      <c r="E189" s="33"/>
      <c r="F189" s="47"/>
      <c r="G189" s="33"/>
      <c r="H189" s="47"/>
      <c r="I189" s="33"/>
      <c r="J189" s="48"/>
      <c r="L189" s="39"/>
      <c r="N189" s="39"/>
      <c r="O189" s="39"/>
      <c r="P189" s="52"/>
      <c r="Q189" s="52"/>
    </row>
    <row r="190" spans="1:17" x14ac:dyDescent="0.25">
      <c r="A190" s="33" t="s">
        <v>6</v>
      </c>
      <c r="B190" s="33" t="s">
        <v>6</v>
      </c>
      <c r="C190" s="38"/>
      <c r="D190" s="46"/>
      <c r="F190" s="47"/>
      <c r="H190" s="47"/>
      <c r="J190" s="48"/>
      <c r="P190" s="52"/>
      <c r="Q190" s="52"/>
    </row>
    <row r="191" spans="1:17" s="38" customFormat="1" x14ac:dyDescent="0.25">
      <c r="A191" s="38" t="s">
        <v>6</v>
      </c>
      <c r="B191" s="38" t="s">
        <v>73</v>
      </c>
      <c r="D191" s="46"/>
      <c r="E191" s="33"/>
      <c r="F191" s="47"/>
      <c r="G191" s="33"/>
      <c r="H191" s="47"/>
      <c r="I191" s="33"/>
      <c r="J191" s="48"/>
      <c r="L191" s="39"/>
      <c r="N191" s="39"/>
      <c r="O191" s="39"/>
      <c r="P191" s="52"/>
      <c r="Q191" s="52"/>
    </row>
    <row r="192" spans="1:17" x14ac:dyDescent="0.25">
      <c r="A192" s="33">
        <v>321</v>
      </c>
      <c r="B192" s="33" t="s">
        <v>42</v>
      </c>
      <c r="C192" s="38"/>
      <c r="D192" s="46">
        <v>48699</v>
      </c>
      <c r="F192" s="47">
        <v>100</v>
      </c>
      <c r="G192" s="33" t="s">
        <v>4</v>
      </c>
      <c r="H192" s="47" t="s">
        <v>313</v>
      </c>
      <c r="J192" s="48">
        <v>-1</v>
      </c>
      <c r="L192" s="36">
        <v>380704673.41000003</v>
      </c>
      <c r="N192" s="36">
        <v>14422958</v>
      </c>
      <c r="O192" s="36"/>
      <c r="P192" s="52">
        <v>3.79</v>
      </c>
      <c r="Q192" s="52"/>
    </row>
    <row r="193" spans="1:17" x14ac:dyDescent="0.25">
      <c r="A193" s="33">
        <v>322</v>
      </c>
      <c r="B193" s="33" t="s">
        <v>76</v>
      </c>
      <c r="C193" s="38"/>
      <c r="D193" s="46">
        <v>48699</v>
      </c>
      <c r="F193" s="47">
        <v>60</v>
      </c>
      <c r="G193" s="33" t="s">
        <v>4</v>
      </c>
      <c r="H193" s="47" t="s">
        <v>314</v>
      </c>
      <c r="J193" s="48">
        <v>-2</v>
      </c>
      <c r="L193" s="36">
        <v>144884580.21000001</v>
      </c>
      <c r="N193" s="36">
        <v>7197397</v>
      </c>
      <c r="O193" s="36"/>
      <c r="P193" s="52">
        <v>4.97</v>
      </c>
      <c r="Q193" s="52"/>
    </row>
    <row r="194" spans="1:17" x14ac:dyDescent="0.25">
      <c r="A194" s="33">
        <v>323</v>
      </c>
      <c r="B194" s="33" t="s">
        <v>44</v>
      </c>
      <c r="C194" s="38"/>
      <c r="D194" s="46">
        <v>48699</v>
      </c>
      <c r="F194" s="47">
        <v>45</v>
      </c>
      <c r="G194" s="33" t="s">
        <v>4</v>
      </c>
      <c r="H194" s="47" t="s">
        <v>312</v>
      </c>
      <c r="J194" s="48">
        <v>0</v>
      </c>
      <c r="L194" s="36">
        <v>22821885.52</v>
      </c>
      <c r="N194" s="36">
        <v>1129284</v>
      </c>
      <c r="O194" s="36"/>
      <c r="P194" s="52">
        <v>4.95</v>
      </c>
      <c r="Q194" s="52"/>
    </row>
    <row r="195" spans="1:17" x14ac:dyDescent="0.25">
      <c r="A195" s="33">
        <v>324</v>
      </c>
      <c r="B195" s="33" t="s">
        <v>45</v>
      </c>
      <c r="C195" s="38"/>
      <c r="D195" s="46">
        <v>48699</v>
      </c>
      <c r="F195" s="47">
        <v>75</v>
      </c>
      <c r="G195" s="33" t="s">
        <v>4</v>
      </c>
      <c r="H195" s="47" t="s">
        <v>315</v>
      </c>
      <c r="J195" s="48">
        <v>-1</v>
      </c>
      <c r="L195" s="36">
        <v>56769857.590000004</v>
      </c>
      <c r="N195" s="36">
        <v>1959578</v>
      </c>
      <c r="O195" s="36"/>
      <c r="P195" s="52">
        <v>3.45</v>
      </c>
      <c r="Q195" s="52"/>
    </row>
    <row r="196" spans="1:17" x14ac:dyDescent="0.25">
      <c r="A196" s="33">
        <v>325</v>
      </c>
      <c r="B196" s="33" t="s">
        <v>291</v>
      </c>
      <c r="C196" s="38"/>
      <c r="D196" s="46">
        <v>48699</v>
      </c>
      <c r="F196" s="47">
        <v>50</v>
      </c>
      <c r="G196" s="33" t="s">
        <v>4</v>
      </c>
      <c r="H196" s="47" t="s">
        <v>313</v>
      </c>
      <c r="J196" s="48">
        <v>-3</v>
      </c>
      <c r="L196" s="32">
        <v>39215641.060000002</v>
      </c>
      <c r="N196" s="32">
        <v>1687193</v>
      </c>
      <c r="O196" s="54"/>
      <c r="P196" s="52">
        <v>4.3</v>
      </c>
      <c r="Q196" s="52"/>
    </row>
    <row r="197" spans="1:17" s="38" customFormat="1" x14ac:dyDescent="0.25">
      <c r="A197" s="38" t="s">
        <v>6</v>
      </c>
      <c r="B197" s="38" t="s">
        <v>74</v>
      </c>
      <c r="D197" s="46"/>
      <c r="E197" s="33"/>
      <c r="F197" s="47"/>
      <c r="G197" s="33"/>
      <c r="H197" s="47"/>
      <c r="I197" s="33"/>
      <c r="J197" s="48"/>
      <c r="L197" s="39">
        <f>+SUBTOTAL(9,L192:L196)</f>
        <v>644396637.78999996</v>
      </c>
      <c r="N197" s="39">
        <f>+SUBTOTAL(9,N192:N196)</f>
        <v>26396410</v>
      </c>
      <c r="O197" s="39"/>
      <c r="P197" s="56">
        <f>+N197/L197*100</f>
        <v>4.0962985298198014</v>
      </c>
      <c r="Q197" s="52"/>
    </row>
    <row r="198" spans="1:17" x14ac:dyDescent="0.25">
      <c r="A198" s="33" t="s">
        <v>6</v>
      </c>
      <c r="B198" s="33" t="s">
        <v>6</v>
      </c>
      <c r="C198" s="38"/>
      <c r="D198" s="46"/>
      <c r="F198" s="47"/>
      <c r="H198" s="47"/>
      <c r="J198" s="48"/>
      <c r="P198" s="52"/>
      <c r="Q198" s="52"/>
    </row>
    <row r="199" spans="1:17" s="38" customFormat="1" x14ac:dyDescent="0.25">
      <c r="A199" s="38" t="s">
        <v>6</v>
      </c>
      <c r="B199" s="38" t="s">
        <v>82</v>
      </c>
      <c r="D199" s="46"/>
      <c r="E199" s="33"/>
      <c r="F199" s="47"/>
      <c r="G199" s="33"/>
      <c r="H199" s="47"/>
      <c r="I199" s="33"/>
      <c r="J199" s="48"/>
      <c r="P199" s="52"/>
      <c r="Q199" s="52"/>
    </row>
    <row r="200" spans="1:17" x14ac:dyDescent="0.25">
      <c r="A200" s="33">
        <v>321</v>
      </c>
      <c r="B200" s="33" t="s">
        <v>42</v>
      </c>
      <c r="C200" s="38"/>
      <c r="D200" s="46">
        <v>48426</v>
      </c>
      <c r="F200" s="47">
        <v>100</v>
      </c>
      <c r="G200" s="33" t="s">
        <v>4</v>
      </c>
      <c r="H200" s="47" t="s">
        <v>313</v>
      </c>
      <c r="J200" s="48">
        <v>-1</v>
      </c>
      <c r="L200" s="36">
        <v>185601316.09999999</v>
      </c>
      <c r="N200" s="36">
        <v>8521127</v>
      </c>
      <c r="O200" s="36"/>
      <c r="P200" s="52">
        <v>4.59</v>
      </c>
      <c r="Q200" s="52"/>
    </row>
    <row r="201" spans="1:17" x14ac:dyDescent="0.25">
      <c r="A201" s="33">
        <v>322</v>
      </c>
      <c r="B201" s="33" t="s">
        <v>76</v>
      </c>
      <c r="C201" s="38"/>
      <c r="D201" s="46">
        <v>48426</v>
      </c>
      <c r="F201" s="47">
        <v>60</v>
      </c>
      <c r="G201" s="33" t="s">
        <v>4</v>
      </c>
      <c r="H201" s="47" t="s">
        <v>314</v>
      </c>
      <c r="J201" s="48">
        <v>-2</v>
      </c>
      <c r="L201" s="36">
        <v>595235354.19000006</v>
      </c>
      <c r="N201" s="36">
        <v>26935602</v>
      </c>
      <c r="O201" s="36"/>
      <c r="P201" s="52">
        <v>4.53</v>
      </c>
      <c r="Q201" s="52"/>
    </row>
    <row r="202" spans="1:17" x14ac:dyDescent="0.25">
      <c r="A202" s="33">
        <v>323</v>
      </c>
      <c r="B202" s="33" t="s">
        <v>44</v>
      </c>
      <c r="C202" s="38"/>
      <c r="D202" s="46">
        <v>48426</v>
      </c>
      <c r="F202" s="47">
        <v>45</v>
      </c>
      <c r="G202" s="33" t="s">
        <v>4</v>
      </c>
      <c r="H202" s="47" t="s">
        <v>312</v>
      </c>
      <c r="J202" s="48">
        <v>0</v>
      </c>
      <c r="L202" s="36">
        <v>758820503.48000002</v>
      </c>
      <c r="N202" s="36">
        <v>40789809</v>
      </c>
      <c r="O202" s="36"/>
      <c r="P202" s="52">
        <v>5.38</v>
      </c>
      <c r="Q202" s="52"/>
    </row>
    <row r="203" spans="1:17" x14ac:dyDescent="0.25">
      <c r="A203" s="33">
        <v>324</v>
      </c>
      <c r="B203" s="33" t="s">
        <v>45</v>
      </c>
      <c r="C203" s="38"/>
      <c r="D203" s="46">
        <v>48426</v>
      </c>
      <c r="F203" s="47">
        <v>75</v>
      </c>
      <c r="G203" s="33" t="s">
        <v>4</v>
      </c>
      <c r="H203" s="47" t="s">
        <v>315</v>
      </c>
      <c r="J203" s="48">
        <v>-1</v>
      </c>
      <c r="L203" s="36">
        <v>153810947.63</v>
      </c>
      <c r="N203" s="36">
        <v>5468395</v>
      </c>
      <c r="O203" s="36"/>
      <c r="P203" s="52">
        <v>3.56</v>
      </c>
      <c r="Q203" s="52"/>
    </row>
    <row r="204" spans="1:17" x14ac:dyDescent="0.25">
      <c r="A204" s="33">
        <v>325</v>
      </c>
      <c r="B204" s="33" t="s">
        <v>291</v>
      </c>
      <c r="C204" s="38"/>
      <c r="D204" s="46">
        <v>48426</v>
      </c>
      <c r="F204" s="47">
        <v>50</v>
      </c>
      <c r="G204" s="33" t="s">
        <v>4</v>
      </c>
      <c r="H204" s="47" t="s">
        <v>313</v>
      </c>
      <c r="J204" s="48">
        <v>-3</v>
      </c>
      <c r="L204" s="32">
        <v>16088187.859999999</v>
      </c>
      <c r="N204" s="32">
        <v>834922</v>
      </c>
      <c r="O204" s="54"/>
      <c r="P204" s="52">
        <v>5.19</v>
      </c>
      <c r="Q204" s="52"/>
    </row>
    <row r="205" spans="1:17" s="38" customFormat="1" x14ac:dyDescent="0.25">
      <c r="A205" s="38" t="s">
        <v>6</v>
      </c>
      <c r="B205" s="38" t="s">
        <v>83</v>
      </c>
      <c r="D205" s="46"/>
      <c r="E205" s="33"/>
      <c r="F205" s="47"/>
      <c r="G205" s="33"/>
      <c r="H205" s="47"/>
      <c r="I205" s="33"/>
      <c r="J205" s="48"/>
      <c r="L205" s="39">
        <f>+SUBTOTAL(9,L200:L204)</f>
        <v>1709556309.26</v>
      </c>
      <c r="N205" s="39">
        <f>+SUBTOTAL(9,N200:N204)</f>
        <v>82549855</v>
      </c>
      <c r="O205" s="39"/>
      <c r="P205" s="56">
        <f>+N205/L205*100</f>
        <v>4.8287298027482111</v>
      </c>
      <c r="Q205" s="52"/>
    </row>
    <row r="206" spans="1:17" x14ac:dyDescent="0.25">
      <c r="A206" s="33" t="s">
        <v>6</v>
      </c>
      <c r="B206" s="33" t="s">
        <v>6</v>
      </c>
      <c r="C206" s="38"/>
      <c r="D206" s="46"/>
      <c r="F206" s="47"/>
      <c r="H206" s="47"/>
      <c r="J206" s="48"/>
      <c r="P206" s="52"/>
      <c r="Q206" s="52"/>
    </row>
    <row r="207" spans="1:17" s="38" customFormat="1" x14ac:dyDescent="0.25">
      <c r="A207" s="38" t="s">
        <v>6</v>
      </c>
      <c r="B207" s="38" t="s">
        <v>84</v>
      </c>
      <c r="D207" s="46"/>
      <c r="E207" s="33"/>
      <c r="F207" s="47"/>
      <c r="G207" s="33"/>
      <c r="H207" s="47"/>
      <c r="I207" s="33"/>
      <c r="J207" s="48"/>
      <c r="P207" s="52"/>
      <c r="Q207" s="52"/>
    </row>
    <row r="208" spans="1:17" x14ac:dyDescent="0.25">
      <c r="A208" s="33">
        <v>321</v>
      </c>
      <c r="B208" s="33" t="s">
        <v>42</v>
      </c>
      <c r="C208" s="38"/>
      <c r="D208" s="46">
        <v>48699</v>
      </c>
      <c r="F208" s="47">
        <v>100</v>
      </c>
      <c r="G208" s="33" t="s">
        <v>4</v>
      </c>
      <c r="H208" s="47" t="s">
        <v>313</v>
      </c>
      <c r="J208" s="48">
        <v>-1</v>
      </c>
      <c r="L208" s="36">
        <v>129681129.70999999</v>
      </c>
      <c r="N208" s="36">
        <v>5020912</v>
      </c>
      <c r="O208" s="36"/>
      <c r="P208" s="52">
        <v>3.87</v>
      </c>
      <c r="Q208" s="52"/>
    </row>
    <row r="209" spans="1:19" x14ac:dyDescent="0.25">
      <c r="A209" s="33">
        <v>322</v>
      </c>
      <c r="B209" s="33" t="s">
        <v>76</v>
      </c>
      <c r="C209" s="38"/>
      <c r="D209" s="46">
        <v>48699</v>
      </c>
      <c r="F209" s="47">
        <v>60</v>
      </c>
      <c r="G209" s="33" t="s">
        <v>4</v>
      </c>
      <c r="H209" s="47" t="s">
        <v>314</v>
      </c>
      <c r="J209" s="48">
        <v>-2</v>
      </c>
      <c r="L209" s="36">
        <v>518893110.5</v>
      </c>
      <c r="N209" s="36">
        <v>22427967</v>
      </c>
      <c r="O209" s="36"/>
      <c r="P209" s="52">
        <v>4.32</v>
      </c>
      <c r="Q209" s="52"/>
    </row>
    <row r="210" spans="1:19" x14ac:dyDescent="0.25">
      <c r="A210" s="33">
        <v>323</v>
      </c>
      <c r="B210" s="33" t="s">
        <v>44</v>
      </c>
      <c r="C210" s="38"/>
      <c r="D210" s="46">
        <v>48699</v>
      </c>
      <c r="F210" s="47">
        <v>45</v>
      </c>
      <c r="G210" s="33" t="s">
        <v>4</v>
      </c>
      <c r="H210" s="47" t="s">
        <v>312</v>
      </c>
      <c r="J210" s="48">
        <v>0</v>
      </c>
      <c r="L210" s="36">
        <v>601429270.39999998</v>
      </c>
      <c r="N210" s="36">
        <v>31775840</v>
      </c>
      <c r="O210" s="36"/>
      <c r="P210" s="52">
        <v>5.28</v>
      </c>
      <c r="Q210" s="52"/>
    </row>
    <row r="211" spans="1:19" x14ac:dyDescent="0.25">
      <c r="A211" s="33">
        <v>324</v>
      </c>
      <c r="B211" s="33" t="s">
        <v>45</v>
      </c>
      <c r="C211" s="38"/>
      <c r="D211" s="46">
        <v>48699</v>
      </c>
      <c r="F211" s="47">
        <v>75</v>
      </c>
      <c r="G211" s="33" t="s">
        <v>4</v>
      </c>
      <c r="H211" s="47" t="s">
        <v>315</v>
      </c>
      <c r="J211" s="48">
        <v>-1</v>
      </c>
      <c r="L211" s="36">
        <v>177722654.02000001</v>
      </c>
      <c r="N211" s="36">
        <v>5469807</v>
      </c>
      <c r="O211" s="36"/>
      <c r="P211" s="52">
        <v>3.08</v>
      </c>
      <c r="Q211" s="52"/>
    </row>
    <row r="212" spans="1:19" x14ac:dyDescent="0.25">
      <c r="A212" s="33">
        <v>325</v>
      </c>
      <c r="B212" s="33" t="s">
        <v>291</v>
      </c>
      <c r="C212" s="38"/>
      <c r="D212" s="46">
        <v>48699</v>
      </c>
      <c r="F212" s="47">
        <v>50</v>
      </c>
      <c r="G212" s="33" t="s">
        <v>4</v>
      </c>
      <c r="H212" s="47" t="s">
        <v>313</v>
      </c>
      <c r="J212" s="48">
        <v>-3</v>
      </c>
      <c r="L212" s="32">
        <v>12121306.1</v>
      </c>
      <c r="N212" s="32">
        <v>571133</v>
      </c>
      <c r="O212" s="54"/>
      <c r="P212" s="52">
        <v>4.71</v>
      </c>
      <c r="Q212" s="52"/>
    </row>
    <row r="213" spans="1:19" s="38" customFormat="1" x14ac:dyDescent="0.25">
      <c r="A213" s="38" t="s">
        <v>6</v>
      </c>
      <c r="B213" s="38" t="s">
        <v>85</v>
      </c>
      <c r="D213" s="46"/>
      <c r="E213" s="33"/>
      <c r="F213" s="47"/>
      <c r="G213" s="33"/>
      <c r="H213" s="47"/>
      <c r="I213" s="33"/>
      <c r="J213" s="48"/>
      <c r="L213" s="23">
        <f>+SUBTOTAL(9,L208:L212)</f>
        <v>1439847470.73</v>
      </c>
      <c r="N213" s="23">
        <f>+SUBTOTAL(9,N208:N212)</f>
        <v>65265659</v>
      </c>
      <c r="O213" s="24"/>
      <c r="P213" s="56">
        <f>+N213/L213*100</f>
        <v>4.5328175606622025</v>
      </c>
      <c r="Q213" s="52"/>
    </row>
    <row r="214" spans="1:19" s="38" customFormat="1" x14ac:dyDescent="0.25">
      <c r="B214" s="38" t="s">
        <v>6</v>
      </c>
      <c r="D214" s="46"/>
      <c r="E214" s="33"/>
      <c r="F214" s="47"/>
      <c r="G214" s="33"/>
      <c r="H214" s="47"/>
      <c r="I214" s="33"/>
      <c r="J214" s="48"/>
      <c r="L214" s="24"/>
      <c r="N214" s="24"/>
      <c r="O214" s="24"/>
      <c r="P214" s="52"/>
      <c r="Q214" s="52"/>
    </row>
    <row r="215" spans="1:19" x14ac:dyDescent="0.25">
      <c r="A215" s="41" t="s">
        <v>189</v>
      </c>
      <c r="C215" s="38"/>
      <c r="D215" s="46"/>
      <c r="F215" s="47"/>
      <c r="H215" s="47"/>
      <c r="J215" s="48"/>
      <c r="L215" s="28">
        <f>+SUBTOTAL(9,L191:L214)</f>
        <v>3793800417.7800002</v>
      </c>
      <c r="N215" s="28">
        <f>+SUBTOTAL(9,N191:N214)</f>
        <v>174211924</v>
      </c>
      <c r="O215" s="43"/>
      <c r="P215" s="57">
        <f>+N215/L215*100</f>
        <v>4.5920160476428737</v>
      </c>
      <c r="Q215" s="52"/>
    </row>
    <row r="216" spans="1:19" x14ac:dyDescent="0.25">
      <c r="B216" s="33" t="s">
        <v>6</v>
      </c>
      <c r="C216" s="38"/>
      <c r="D216" s="46"/>
      <c r="F216" s="47"/>
      <c r="H216" s="47"/>
      <c r="J216" s="48"/>
      <c r="P216" s="52"/>
      <c r="Q216" s="52"/>
    </row>
    <row r="217" spans="1:19" s="35" customFormat="1" ht="13.8" thickBot="1" x14ac:dyDescent="0.3">
      <c r="A217" s="35" t="s">
        <v>3</v>
      </c>
      <c r="C217" s="38"/>
      <c r="D217" s="46"/>
      <c r="E217" s="33"/>
      <c r="F217" s="47"/>
      <c r="G217" s="33"/>
      <c r="H217" s="47"/>
      <c r="I217" s="33"/>
      <c r="J217" s="48"/>
      <c r="L217" s="15">
        <f>+SUBTOTAL(9,L163:L216)</f>
        <v>7822373927.1100016</v>
      </c>
      <c r="N217" s="15">
        <f>+SUBTOTAL(9,N163:N216)</f>
        <v>300862490</v>
      </c>
      <c r="O217" s="42"/>
      <c r="P217" s="57">
        <f>+N217/L217*100</f>
        <v>3.8461788301541158</v>
      </c>
      <c r="Q217" s="52"/>
      <c r="S217" s="45"/>
    </row>
    <row r="218" spans="1:19" ht="13.8" thickTop="1" x14ac:dyDescent="0.25">
      <c r="B218" s="33" t="s">
        <v>6</v>
      </c>
      <c r="C218" s="38"/>
      <c r="D218" s="46"/>
      <c r="F218" s="47"/>
      <c r="H218" s="47"/>
      <c r="J218" s="48"/>
      <c r="P218" s="52"/>
      <c r="Q218" s="52"/>
      <c r="S218" s="29"/>
    </row>
    <row r="219" spans="1:19" x14ac:dyDescent="0.25">
      <c r="B219" s="33" t="s">
        <v>6</v>
      </c>
      <c r="C219" s="38"/>
      <c r="D219" s="46"/>
      <c r="F219" s="47"/>
      <c r="H219" s="47"/>
      <c r="J219" s="48"/>
      <c r="P219" s="52"/>
      <c r="Q219" s="52"/>
      <c r="S219" s="37"/>
    </row>
    <row r="220" spans="1:19" x14ac:dyDescent="0.25">
      <c r="A220" s="35" t="s">
        <v>7</v>
      </c>
      <c r="C220" s="38"/>
      <c r="D220" s="46"/>
      <c r="F220" s="47"/>
      <c r="H220" s="47"/>
      <c r="J220" s="48"/>
      <c r="P220" s="52"/>
      <c r="Q220" s="52"/>
    </row>
    <row r="221" spans="1:19" x14ac:dyDescent="0.25">
      <c r="B221" s="33" t="s">
        <v>6</v>
      </c>
      <c r="C221" s="38"/>
      <c r="D221" s="46"/>
      <c r="F221" s="47"/>
      <c r="H221" s="47"/>
      <c r="J221" s="48"/>
      <c r="L221" s="38"/>
      <c r="M221" s="38"/>
      <c r="N221" s="38"/>
      <c r="O221" s="38"/>
      <c r="P221" s="52"/>
      <c r="Q221" s="52"/>
      <c r="S221" s="29"/>
    </row>
    <row r="222" spans="1:19" x14ac:dyDescent="0.25">
      <c r="A222" s="41" t="s">
        <v>190</v>
      </c>
      <c r="C222" s="38"/>
      <c r="D222" s="46"/>
      <c r="F222" s="47"/>
      <c r="H222" s="47"/>
      <c r="J222" s="48"/>
      <c r="L222" s="38"/>
      <c r="M222" s="38"/>
      <c r="N222" s="38"/>
      <c r="O222" s="38"/>
      <c r="P222" s="52"/>
      <c r="Q222" s="52"/>
      <c r="S222" s="37"/>
    </row>
    <row r="223" spans="1:19" x14ac:dyDescent="0.25">
      <c r="B223" s="33" t="s">
        <v>6</v>
      </c>
      <c r="C223" s="38"/>
      <c r="D223" s="46"/>
      <c r="F223" s="47"/>
      <c r="H223" s="47"/>
      <c r="J223" s="48"/>
      <c r="L223" s="38"/>
      <c r="M223" s="38"/>
      <c r="N223" s="38"/>
      <c r="O223" s="38"/>
      <c r="P223" s="52"/>
      <c r="Q223" s="52"/>
    </row>
    <row r="224" spans="1:19" s="38" customFormat="1" x14ac:dyDescent="0.25">
      <c r="B224" s="38" t="s">
        <v>86</v>
      </c>
      <c r="D224" s="46"/>
      <c r="E224" s="33"/>
      <c r="F224" s="47"/>
      <c r="G224" s="33"/>
      <c r="H224" s="47"/>
      <c r="I224" s="33"/>
      <c r="J224" s="48"/>
      <c r="L224" s="36"/>
      <c r="M224" s="33"/>
      <c r="N224" s="36"/>
      <c r="O224" s="36"/>
      <c r="P224" s="52"/>
      <c r="Q224" s="52"/>
    </row>
    <row r="225" spans="1:18" x14ac:dyDescent="0.25">
      <c r="A225" s="33">
        <v>341</v>
      </c>
      <c r="B225" s="33" t="s">
        <v>42</v>
      </c>
      <c r="C225" s="38"/>
      <c r="D225" s="46">
        <v>48760</v>
      </c>
      <c r="F225" s="47">
        <v>80</v>
      </c>
      <c r="G225" s="33" t="s">
        <v>4</v>
      </c>
      <c r="H225" s="47" t="s">
        <v>310</v>
      </c>
      <c r="J225" s="48">
        <v>-2</v>
      </c>
      <c r="L225" s="36">
        <v>87455288.390000001</v>
      </c>
      <c r="N225" s="36">
        <v>2882818</v>
      </c>
      <c r="O225" s="36"/>
      <c r="P225" s="52">
        <v>3.3</v>
      </c>
      <c r="Q225" s="52"/>
    </row>
    <row r="226" spans="1:18" x14ac:dyDescent="0.25">
      <c r="A226" s="33">
        <v>342</v>
      </c>
      <c r="B226" s="33" t="s">
        <v>87</v>
      </c>
      <c r="C226" s="38"/>
      <c r="D226" s="46">
        <v>48760</v>
      </c>
      <c r="F226" s="47">
        <v>50</v>
      </c>
      <c r="G226" s="33" t="s">
        <v>4</v>
      </c>
      <c r="H226" s="47" t="s">
        <v>313</v>
      </c>
      <c r="J226" s="48">
        <v>-3</v>
      </c>
      <c r="L226" s="36">
        <v>11879794.880000001</v>
      </c>
      <c r="N226" s="36">
        <v>458704</v>
      </c>
      <c r="O226" s="36"/>
      <c r="P226" s="52">
        <v>3.86</v>
      </c>
      <c r="Q226" s="52"/>
    </row>
    <row r="227" spans="1:18" x14ac:dyDescent="0.25">
      <c r="A227" s="33">
        <v>343</v>
      </c>
      <c r="B227" s="33" t="s">
        <v>88</v>
      </c>
      <c r="C227" s="38"/>
      <c r="D227" s="46">
        <v>48760</v>
      </c>
      <c r="F227" s="47">
        <v>50</v>
      </c>
      <c r="G227" s="33" t="s">
        <v>4</v>
      </c>
      <c r="H227" s="47" t="s">
        <v>314</v>
      </c>
      <c r="J227" s="48">
        <v>-3</v>
      </c>
      <c r="L227" s="36">
        <v>29161925.579999998</v>
      </c>
      <c r="N227" s="36">
        <v>1685161</v>
      </c>
      <c r="O227" s="36"/>
      <c r="P227" s="52">
        <v>5.78</v>
      </c>
      <c r="Q227" s="52"/>
    </row>
    <row r="228" spans="1:18" x14ac:dyDescent="0.25">
      <c r="A228" s="33">
        <v>343.2</v>
      </c>
      <c r="B228" s="33" t="s">
        <v>290</v>
      </c>
      <c r="C228" s="38"/>
      <c r="D228" s="46">
        <v>48760</v>
      </c>
      <c r="F228" s="47">
        <v>9</v>
      </c>
      <c r="G228" s="33" t="s">
        <v>4</v>
      </c>
      <c r="H228" s="47" t="s">
        <v>316</v>
      </c>
      <c r="J228" s="48">
        <v>35</v>
      </c>
      <c r="L228" s="36">
        <v>37564239.130000003</v>
      </c>
      <c r="N228" s="36">
        <v>2760417</v>
      </c>
      <c r="O228" s="36"/>
      <c r="P228" s="52">
        <v>7.35</v>
      </c>
      <c r="Q228" s="52"/>
    </row>
    <row r="229" spans="1:18" x14ac:dyDescent="0.25">
      <c r="A229" s="33">
        <v>344</v>
      </c>
      <c r="B229" s="33" t="s">
        <v>89</v>
      </c>
      <c r="C229" s="38"/>
      <c r="D229" s="46">
        <v>48760</v>
      </c>
      <c r="F229" s="47">
        <v>60</v>
      </c>
      <c r="G229" s="33" t="s">
        <v>4</v>
      </c>
      <c r="H229" s="47" t="s">
        <v>310</v>
      </c>
      <c r="J229" s="48">
        <v>-3</v>
      </c>
      <c r="L229" s="36">
        <v>702077.8</v>
      </c>
      <c r="N229" s="36">
        <v>26867</v>
      </c>
      <c r="O229" s="36"/>
      <c r="P229" s="52">
        <v>3.83</v>
      </c>
      <c r="Q229" s="52"/>
    </row>
    <row r="230" spans="1:18" x14ac:dyDescent="0.25">
      <c r="A230" s="33">
        <v>345</v>
      </c>
      <c r="B230" s="33" t="s">
        <v>45</v>
      </c>
      <c r="C230" s="38"/>
      <c r="D230" s="46">
        <v>48760</v>
      </c>
      <c r="F230" s="47">
        <v>50</v>
      </c>
      <c r="G230" s="33" t="s">
        <v>4</v>
      </c>
      <c r="H230" s="47" t="s">
        <v>315</v>
      </c>
      <c r="J230" s="48">
        <v>-2</v>
      </c>
      <c r="L230" s="36">
        <v>12506640.1</v>
      </c>
      <c r="N230" s="36">
        <v>382947</v>
      </c>
      <c r="O230" s="36"/>
      <c r="P230" s="52">
        <v>3.06</v>
      </c>
      <c r="Q230" s="52"/>
    </row>
    <row r="231" spans="1:18" s="38" customFormat="1" x14ac:dyDescent="0.25">
      <c r="A231" s="33">
        <v>346</v>
      </c>
      <c r="B231" s="33" t="s">
        <v>291</v>
      </c>
      <c r="D231" s="46">
        <v>48760</v>
      </c>
      <c r="E231" s="33"/>
      <c r="F231" s="47">
        <v>50</v>
      </c>
      <c r="G231" s="33" t="s">
        <v>4</v>
      </c>
      <c r="H231" s="47" t="s">
        <v>317</v>
      </c>
      <c r="I231" s="33"/>
      <c r="J231" s="48">
        <v>-2</v>
      </c>
      <c r="L231" s="32">
        <v>1273680.52</v>
      </c>
      <c r="M231" s="33"/>
      <c r="N231" s="32">
        <v>52286</v>
      </c>
      <c r="O231" s="54"/>
      <c r="P231" s="52">
        <v>4.1100000000000003</v>
      </c>
      <c r="Q231" s="52"/>
    </row>
    <row r="232" spans="1:18" x14ac:dyDescent="0.25">
      <c r="A232" s="33" t="s">
        <v>6</v>
      </c>
      <c r="B232" s="38" t="s">
        <v>91</v>
      </c>
      <c r="C232" s="38"/>
      <c r="D232" s="46"/>
      <c r="F232" s="47"/>
      <c r="H232" s="47"/>
      <c r="J232" s="48"/>
      <c r="L232" s="39">
        <f>+SUBTOTAL(9,L225:L231)</f>
        <v>180543646.40000001</v>
      </c>
      <c r="M232" s="38"/>
      <c r="N232" s="39">
        <f>+SUBTOTAL(9,N225:N231)</f>
        <v>8249200</v>
      </c>
      <c r="O232" s="39"/>
      <c r="P232" s="56">
        <f>+N232/L232*100</f>
        <v>4.5690890621116864</v>
      </c>
      <c r="Q232" s="52"/>
      <c r="R232" s="37"/>
    </row>
    <row r="233" spans="1:18" s="38" customFormat="1" x14ac:dyDescent="0.25">
      <c r="A233" s="38" t="s">
        <v>6</v>
      </c>
      <c r="B233" s="38" t="s">
        <v>6</v>
      </c>
      <c r="D233" s="46"/>
      <c r="E233" s="33"/>
      <c r="F233" s="47"/>
      <c r="G233" s="33"/>
      <c r="H233" s="47"/>
      <c r="I233" s="33"/>
      <c r="J233" s="48"/>
      <c r="L233" s="33"/>
      <c r="M233" s="33"/>
      <c r="N233" s="33"/>
      <c r="O233" s="33"/>
      <c r="P233" s="52"/>
      <c r="Q233" s="52"/>
    </row>
    <row r="234" spans="1:18" x14ac:dyDescent="0.25">
      <c r="A234" s="38" t="s">
        <v>6</v>
      </c>
      <c r="B234" s="38" t="s">
        <v>92</v>
      </c>
      <c r="C234" s="38"/>
      <c r="D234" s="46"/>
      <c r="F234" s="47"/>
      <c r="H234" s="47"/>
      <c r="J234" s="48"/>
      <c r="L234" s="36"/>
      <c r="N234" s="36"/>
      <c r="O234" s="36"/>
      <c r="P234" s="52"/>
      <c r="Q234" s="52"/>
      <c r="R234" s="38"/>
    </row>
    <row r="235" spans="1:18" x14ac:dyDescent="0.25">
      <c r="A235" s="33">
        <v>341</v>
      </c>
      <c r="B235" s="33" t="s">
        <v>42</v>
      </c>
      <c r="C235" s="38"/>
      <c r="D235" s="46">
        <v>48760</v>
      </c>
      <c r="F235" s="47">
        <v>80</v>
      </c>
      <c r="G235" s="33" t="s">
        <v>4</v>
      </c>
      <c r="H235" s="47" t="s">
        <v>310</v>
      </c>
      <c r="J235" s="48">
        <v>-2</v>
      </c>
      <c r="L235" s="36">
        <v>5252476.74</v>
      </c>
      <c r="N235" s="36">
        <v>168116</v>
      </c>
      <c r="O235" s="36"/>
      <c r="P235" s="52">
        <v>3.2</v>
      </c>
      <c r="Q235" s="52"/>
    </row>
    <row r="236" spans="1:18" x14ac:dyDescent="0.25">
      <c r="A236" s="33">
        <v>342</v>
      </c>
      <c r="B236" s="33" t="s">
        <v>87</v>
      </c>
      <c r="C236" s="38"/>
      <c r="D236" s="46">
        <v>48760</v>
      </c>
      <c r="F236" s="47">
        <v>50</v>
      </c>
      <c r="G236" s="33" t="s">
        <v>4</v>
      </c>
      <c r="H236" s="47" t="s">
        <v>313</v>
      </c>
      <c r="J236" s="48">
        <v>-3</v>
      </c>
      <c r="L236" s="36">
        <v>695047.38</v>
      </c>
      <c r="N236" s="36">
        <v>23808</v>
      </c>
      <c r="O236" s="36"/>
      <c r="P236" s="52">
        <v>3.43</v>
      </c>
      <c r="Q236" s="52"/>
    </row>
    <row r="237" spans="1:18" x14ac:dyDescent="0.25">
      <c r="A237" s="33">
        <v>343</v>
      </c>
      <c r="B237" s="33" t="s">
        <v>88</v>
      </c>
      <c r="C237" s="38"/>
      <c r="D237" s="46">
        <v>48760</v>
      </c>
      <c r="F237" s="47">
        <v>50</v>
      </c>
      <c r="G237" s="33" t="s">
        <v>4</v>
      </c>
      <c r="H237" s="47" t="s">
        <v>314</v>
      </c>
      <c r="J237" s="48">
        <v>-3</v>
      </c>
      <c r="L237" s="36">
        <v>130963584.06</v>
      </c>
      <c r="N237" s="36">
        <v>5117407</v>
      </c>
      <c r="O237" s="36"/>
      <c r="P237" s="52">
        <v>3.91</v>
      </c>
      <c r="Q237" s="52"/>
    </row>
    <row r="238" spans="1:18" x14ac:dyDescent="0.25">
      <c r="A238" s="33">
        <v>343.2</v>
      </c>
      <c r="B238" s="33" t="s">
        <v>290</v>
      </c>
      <c r="C238" s="38"/>
      <c r="D238" s="46">
        <v>48760</v>
      </c>
      <c r="F238" s="47">
        <v>9</v>
      </c>
      <c r="G238" s="33" t="s">
        <v>4</v>
      </c>
      <c r="H238" s="47" t="s">
        <v>316</v>
      </c>
      <c r="J238" s="48">
        <v>35</v>
      </c>
      <c r="L238" s="36">
        <v>64498883.460000001</v>
      </c>
      <c r="N238" s="36">
        <v>4732537</v>
      </c>
      <c r="O238" s="36"/>
      <c r="P238" s="52">
        <v>7.34</v>
      </c>
      <c r="Q238" s="52"/>
    </row>
    <row r="239" spans="1:18" x14ac:dyDescent="0.25">
      <c r="A239" s="33">
        <v>344</v>
      </c>
      <c r="B239" s="33" t="s">
        <v>89</v>
      </c>
      <c r="C239" s="38"/>
      <c r="D239" s="46">
        <v>48760</v>
      </c>
      <c r="F239" s="47">
        <v>60</v>
      </c>
      <c r="G239" s="33" t="s">
        <v>4</v>
      </c>
      <c r="H239" s="47" t="s">
        <v>310</v>
      </c>
      <c r="J239" s="48">
        <v>-3</v>
      </c>
      <c r="L239" s="36">
        <v>29715224.530000001</v>
      </c>
      <c r="N239" s="36">
        <v>958327</v>
      </c>
      <c r="O239" s="36"/>
      <c r="P239" s="52">
        <v>3.23</v>
      </c>
      <c r="Q239" s="52"/>
    </row>
    <row r="240" spans="1:18" s="38" customFormat="1" x14ac:dyDescent="0.25">
      <c r="A240" s="33">
        <v>345</v>
      </c>
      <c r="B240" s="33" t="s">
        <v>45</v>
      </c>
      <c r="D240" s="46">
        <v>48760</v>
      </c>
      <c r="E240" s="33"/>
      <c r="F240" s="47">
        <v>50</v>
      </c>
      <c r="G240" s="33" t="s">
        <v>4</v>
      </c>
      <c r="H240" s="47" t="s">
        <v>315</v>
      </c>
      <c r="I240" s="33"/>
      <c r="J240" s="48">
        <v>-2</v>
      </c>
      <c r="L240" s="36">
        <v>30758543.48</v>
      </c>
      <c r="M240" s="33"/>
      <c r="N240" s="36">
        <v>1026889</v>
      </c>
      <c r="O240" s="36"/>
      <c r="P240" s="52">
        <v>3.34</v>
      </c>
      <c r="Q240" s="52"/>
      <c r="R240" s="33"/>
    </row>
    <row r="241" spans="1:18" x14ac:dyDescent="0.25">
      <c r="A241" s="33">
        <v>346</v>
      </c>
      <c r="B241" s="33" t="s">
        <v>291</v>
      </c>
      <c r="C241" s="38"/>
      <c r="D241" s="46">
        <v>48760</v>
      </c>
      <c r="F241" s="47">
        <v>50</v>
      </c>
      <c r="G241" s="33" t="s">
        <v>4</v>
      </c>
      <c r="H241" s="47" t="s">
        <v>317</v>
      </c>
      <c r="J241" s="48">
        <v>-2</v>
      </c>
      <c r="L241" s="32">
        <v>2681785.2799999998</v>
      </c>
      <c r="N241" s="32">
        <v>89560</v>
      </c>
      <c r="O241" s="54"/>
      <c r="P241" s="52">
        <v>3.34</v>
      </c>
      <c r="Q241" s="52"/>
      <c r="R241" s="38"/>
    </row>
    <row r="242" spans="1:18" s="38" customFormat="1" x14ac:dyDescent="0.25">
      <c r="A242" s="33" t="s">
        <v>6</v>
      </c>
      <c r="B242" s="38" t="s">
        <v>93</v>
      </c>
      <c r="D242" s="46"/>
      <c r="E242" s="33"/>
      <c r="F242" s="47"/>
      <c r="G242" s="33"/>
      <c r="H242" s="47"/>
      <c r="I242" s="33"/>
      <c r="J242" s="48"/>
      <c r="L242" s="39">
        <f>+SUBTOTAL(9,L235:L241)</f>
        <v>264565544.93000001</v>
      </c>
      <c r="N242" s="39">
        <f>+SUBTOTAL(9,N235:N241)</f>
        <v>12116644</v>
      </c>
      <c r="O242" s="39"/>
      <c r="P242" s="56">
        <f>+N242/L242*100</f>
        <v>4.5798269019519822</v>
      </c>
      <c r="Q242" s="52"/>
      <c r="R242" s="37"/>
    </row>
    <row r="243" spans="1:18" x14ac:dyDescent="0.25">
      <c r="A243" s="33" t="s">
        <v>6</v>
      </c>
      <c r="B243" s="33" t="s">
        <v>6</v>
      </c>
      <c r="C243" s="38"/>
      <c r="D243" s="46"/>
      <c r="F243" s="47"/>
      <c r="H243" s="47"/>
      <c r="J243" s="48"/>
      <c r="P243" s="52"/>
      <c r="Q243" s="52"/>
      <c r="R243" s="38"/>
    </row>
    <row r="244" spans="1:18" x14ac:dyDescent="0.25">
      <c r="A244" s="38" t="s">
        <v>6</v>
      </c>
      <c r="B244" s="38" t="s">
        <v>94</v>
      </c>
      <c r="C244" s="38"/>
      <c r="D244" s="46"/>
      <c r="F244" s="47"/>
      <c r="H244" s="47"/>
      <c r="J244" s="48"/>
      <c r="L244" s="36"/>
      <c r="N244" s="36"/>
      <c r="O244" s="36"/>
      <c r="P244" s="52"/>
      <c r="Q244" s="52"/>
      <c r="R244" s="38"/>
    </row>
    <row r="245" spans="1:18" x14ac:dyDescent="0.25">
      <c r="A245" s="33">
        <v>341</v>
      </c>
      <c r="B245" s="33" t="s">
        <v>42</v>
      </c>
      <c r="C245" s="38"/>
      <c r="D245" s="46">
        <v>48760</v>
      </c>
      <c r="F245" s="47">
        <v>80</v>
      </c>
      <c r="G245" s="33" t="s">
        <v>4</v>
      </c>
      <c r="H245" s="47" t="s">
        <v>310</v>
      </c>
      <c r="J245" s="48">
        <v>-2</v>
      </c>
      <c r="L245" s="36">
        <v>3304987.8</v>
      </c>
      <c r="N245" s="36">
        <v>113851</v>
      </c>
      <c r="O245" s="36"/>
      <c r="P245" s="52">
        <v>3.44</v>
      </c>
      <c r="Q245" s="52"/>
    </row>
    <row r="246" spans="1:18" x14ac:dyDescent="0.25">
      <c r="A246" s="33">
        <v>342</v>
      </c>
      <c r="B246" s="33" t="s">
        <v>87</v>
      </c>
      <c r="C246" s="38"/>
      <c r="D246" s="46">
        <v>48760</v>
      </c>
      <c r="F246" s="47">
        <v>50</v>
      </c>
      <c r="G246" s="33" t="s">
        <v>4</v>
      </c>
      <c r="H246" s="47" t="s">
        <v>313</v>
      </c>
      <c r="J246" s="48">
        <v>-3</v>
      </c>
      <c r="L246" s="36">
        <v>766036.02</v>
      </c>
      <c r="N246" s="36">
        <v>28512</v>
      </c>
      <c r="O246" s="36"/>
      <c r="P246" s="52">
        <v>3.72</v>
      </c>
      <c r="Q246" s="52"/>
    </row>
    <row r="247" spans="1:18" x14ac:dyDescent="0.25">
      <c r="A247" s="33">
        <v>343</v>
      </c>
      <c r="B247" s="33" t="s">
        <v>88</v>
      </c>
      <c r="C247" s="38"/>
      <c r="D247" s="46">
        <v>48760</v>
      </c>
      <c r="F247" s="47">
        <v>50</v>
      </c>
      <c r="G247" s="33" t="s">
        <v>4</v>
      </c>
      <c r="H247" s="47" t="s">
        <v>314</v>
      </c>
      <c r="J247" s="48">
        <v>-3</v>
      </c>
      <c r="L247" s="36">
        <v>130296358.81</v>
      </c>
      <c r="N247" s="36">
        <v>5111119</v>
      </c>
      <c r="O247" s="36"/>
      <c r="P247" s="52">
        <v>3.92</v>
      </c>
      <c r="Q247" s="52"/>
    </row>
    <row r="248" spans="1:18" x14ac:dyDescent="0.25">
      <c r="A248" s="33">
        <v>343.2</v>
      </c>
      <c r="B248" s="33" t="s">
        <v>290</v>
      </c>
      <c r="C248" s="38"/>
      <c r="D248" s="46">
        <v>48760</v>
      </c>
      <c r="F248" s="47">
        <v>9</v>
      </c>
      <c r="G248" s="33" t="s">
        <v>4</v>
      </c>
      <c r="H248" s="47" t="s">
        <v>316</v>
      </c>
      <c r="J248" s="48">
        <v>35</v>
      </c>
      <c r="L248" s="36">
        <v>24422477.670000002</v>
      </c>
      <c r="N248" s="36">
        <v>1807087</v>
      </c>
      <c r="O248" s="36"/>
      <c r="P248" s="52">
        <v>7.4</v>
      </c>
      <c r="Q248" s="52"/>
    </row>
    <row r="249" spans="1:18" s="38" customFormat="1" x14ac:dyDescent="0.25">
      <c r="A249" s="33">
        <v>344</v>
      </c>
      <c r="B249" s="33" t="s">
        <v>89</v>
      </c>
      <c r="D249" s="46">
        <v>48760</v>
      </c>
      <c r="E249" s="33"/>
      <c r="F249" s="47">
        <v>60</v>
      </c>
      <c r="G249" s="33" t="s">
        <v>4</v>
      </c>
      <c r="H249" s="47" t="s">
        <v>310</v>
      </c>
      <c r="I249" s="33"/>
      <c r="J249" s="48">
        <v>-3</v>
      </c>
      <c r="L249" s="36">
        <v>32777730.66</v>
      </c>
      <c r="M249" s="33"/>
      <c r="N249" s="36">
        <v>1111859</v>
      </c>
      <c r="O249" s="36"/>
      <c r="P249" s="52">
        <v>3.39</v>
      </c>
      <c r="Q249" s="52"/>
      <c r="R249" s="33"/>
    </row>
    <row r="250" spans="1:18" x14ac:dyDescent="0.25">
      <c r="A250" s="33">
        <v>345</v>
      </c>
      <c r="B250" s="33" t="s">
        <v>45</v>
      </c>
      <c r="C250" s="38"/>
      <c r="D250" s="46">
        <v>48760</v>
      </c>
      <c r="F250" s="47">
        <v>50</v>
      </c>
      <c r="G250" s="33" t="s">
        <v>4</v>
      </c>
      <c r="H250" s="47" t="s">
        <v>315</v>
      </c>
      <c r="J250" s="48">
        <v>-2</v>
      </c>
      <c r="L250" s="36">
        <v>25710169.039999999</v>
      </c>
      <c r="N250" s="36">
        <v>886558</v>
      </c>
      <c r="O250" s="36"/>
      <c r="P250" s="52">
        <v>3.45</v>
      </c>
      <c r="Q250" s="52"/>
    </row>
    <row r="251" spans="1:18" s="38" customFormat="1" x14ac:dyDescent="0.25">
      <c r="A251" s="33">
        <v>346</v>
      </c>
      <c r="B251" s="33" t="s">
        <v>291</v>
      </c>
      <c r="D251" s="46">
        <v>48760</v>
      </c>
      <c r="E251" s="33"/>
      <c r="F251" s="47">
        <v>50</v>
      </c>
      <c r="G251" s="33" t="s">
        <v>4</v>
      </c>
      <c r="H251" s="47" t="s">
        <v>317</v>
      </c>
      <c r="I251" s="33"/>
      <c r="J251" s="48">
        <v>-2</v>
      </c>
      <c r="L251" s="32">
        <v>1868249.99</v>
      </c>
      <c r="M251" s="33"/>
      <c r="N251" s="32">
        <v>62900</v>
      </c>
      <c r="O251" s="54"/>
      <c r="P251" s="52">
        <v>3.37</v>
      </c>
      <c r="Q251" s="52"/>
    </row>
    <row r="252" spans="1:18" x14ac:dyDescent="0.25">
      <c r="A252" s="33" t="s">
        <v>6</v>
      </c>
      <c r="B252" s="38" t="s">
        <v>95</v>
      </c>
      <c r="C252" s="38"/>
      <c r="D252" s="46"/>
      <c r="F252" s="47"/>
      <c r="H252" s="47"/>
      <c r="J252" s="48"/>
      <c r="L252" s="23">
        <f>+SUBTOTAL(9,L245:L251)</f>
        <v>219146009.99000001</v>
      </c>
      <c r="M252" s="38"/>
      <c r="N252" s="23">
        <f>+SUBTOTAL(9,N245:N251)</f>
        <v>9121886</v>
      </c>
      <c r="O252" s="24"/>
      <c r="P252" s="56">
        <f>+N252/L252*100</f>
        <v>4.1624695792619022</v>
      </c>
      <c r="Q252" s="52"/>
      <c r="R252" s="37"/>
    </row>
    <row r="253" spans="1:18" x14ac:dyDescent="0.25">
      <c r="B253" s="38" t="s">
        <v>6</v>
      </c>
      <c r="C253" s="38"/>
      <c r="D253" s="46"/>
      <c r="F253" s="47"/>
      <c r="H253" s="47"/>
      <c r="J253" s="48"/>
      <c r="L253" s="24"/>
      <c r="M253" s="38"/>
      <c r="N253" s="24"/>
      <c r="O253" s="24"/>
      <c r="P253" s="56"/>
      <c r="Q253" s="52"/>
      <c r="R253" s="37"/>
    </row>
    <row r="254" spans="1:18" x14ac:dyDescent="0.25">
      <c r="A254" s="41" t="s">
        <v>191</v>
      </c>
      <c r="B254" s="38"/>
      <c r="C254" s="38"/>
      <c r="D254" s="46"/>
      <c r="F254" s="47"/>
      <c r="H254" s="47"/>
      <c r="J254" s="48"/>
      <c r="L254" s="27">
        <f>+SUBTOTAL(9,L224:L253)</f>
        <v>664255201.31999993</v>
      </c>
      <c r="M254" s="38"/>
      <c r="N254" s="27">
        <f>+SUBTOTAL(9,N224:N253)</f>
        <v>29487730</v>
      </c>
      <c r="O254" s="27"/>
      <c r="P254" s="57">
        <f>+N254/L254*100</f>
        <v>4.439217027040562</v>
      </c>
      <c r="Q254" s="52"/>
    </row>
    <row r="255" spans="1:18" x14ac:dyDescent="0.25">
      <c r="A255" s="41"/>
      <c r="B255" s="38" t="s">
        <v>6</v>
      </c>
      <c r="C255" s="38"/>
      <c r="D255" s="46"/>
      <c r="F255" s="47"/>
      <c r="H255" s="47"/>
      <c r="J255" s="48"/>
      <c r="L255" s="39"/>
      <c r="M255" s="38"/>
      <c r="N255" s="39"/>
      <c r="O255" s="39"/>
      <c r="P255" s="52"/>
      <c r="Q255" s="52"/>
    </row>
    <row r="256" spans="1:18" x14ac:dyDescent="0.25">
      <c r="A256" s="41"/>
      <c r="B256" s="38" t="s">
        <v>6</v>
      </c>
      <c r="C256" s="38"/>
      <c r="D256" s="46"/>
      <c r="F256" s="47"/>
      <c r="H256" s="47"/>
      <c r="J256" s="48"/>
      <c r="L256" s="39"/>
      <c r="M256" s="38"/>
      <c r="N256" s="39"/>
      <c r="O256" s="39"/>
      <c r="P256" s="52"/>
      <c r="Q256" s="52"/>
    </row>
    <row r="257" spans="1:18" x14ac:dyDescent="0.25">
      <c r="A257" s="41" t="s">
        <v>192</v>
      </c>
      <c r="B257" s="38"/>
      <c r="C257" s="38"/>
      <c r="D257" s="46"/>
      <c r="F257" s="47"/>
      <c r="H257" s="47"/>
      <c r="J257" s="48"/>
      <c r="L257" s="39"/>
      <c r="M257" s="38"/>
      <c r="N257" s="39"/>
      <c r="O257" s="39"/>
      <c r="P257" s="52"/>
      <c r="Q257" s="52"/>
    </row>
    <row r="258" spans="1:18" x14ac:dyDescent="0.25">
      <c r="A258" s="33" t="s">
        <v>6</v>
      </c>
      <c r="B258" s="33" t="s">
        <v>6</v>
      </c>
      <c r="C258" s="38"/>
      <c r="D258" s="46"/>
      <c r="F258" s="47"/>
      <c r="H258" s="47"/>
      <c r="J258" s="48"/>
      <c r="P258" s="52"/>
      <c r="Q258" s="52"/>
      <c r="R258" s="38"/>
    </row>
    <row r="259" spans="1:18" x14ac:dyDescent="0.25">
      <c r="A259" s="38" t="s">
        <v>6</v>
      </c>
      <c r="B259" s="38" t="s">
        <v>96</v>
      </c>
      <c r="C259" s="38"/>
      <c r="D259" s="46"/>
      <c r="F259" s="47"/>
      <c r="H259" s="47"/>
      <c r="J259" s="48"/>
      <c r="L259" s="36"/>
      <c r="N259" s="36"/>
      <c r="O259" s="36"/>
      <c r="P259" s="52"/>
      <c r="Q259" s="52"/>
      <c r="R259" s="38"/>
    </row>
    <row r="260" spans="1:18" x14ac:dyDescent="0.25">
      <c r="A260" s="33">
        <v>341</v>
      </c>
      <c r="B260" s="33" t="s">
        <v>42</v>
      </c>
      <c r="C260" s="38"/>
      <c r="D260" s="46">
        <v>52412</v>
      </c>
      <c r="F260" s="47">
        <v>80</v>
      </c>
      <c r="G260" s="33" t="s">
        <v>4</v>
      </c>
      <c r="H260" s="47" t="s">
        <v>310</v>
      </c>
      <c r="J260" s="48">
        <v>-2</v>
      </c>
      <c r="L260" s="36">
        <v>9369834.6799999997</v>
      </c>
      <c r="N260" s="36">
        <v>242653</v>
      </c>
      <c r="O260" s="36"/>
      <c r="P260" s="52">
        <v>2.59</v>
      </c>
      <c r="Q260" s="52"/>
    </row>
    <row r="261" spans="1:18" x14ac:dyDescent="0.25">
      <c r="A261" s="33">
        <v>342</v>
      </c>
      <c r="B261" s="33" t="s">
        <v>87</v>
      </c>
      <c r="C261" s="38"/>
      <c r="D261" s="46">
        <v>52412</v>
      </c>
      <c r="F261" s="47">
        <v>50</v>
      </c>
      <c r="G261" s="33" t="s">
        <v>4</v>
      </c>
      <c r="H261" s="47" t="s">
        <v>313</v>
      </c>
      <c r="J261" s="48">
        <v>-3</v>
      </c>
      <c r="L261" s="36">
        <v>843137.77</v>
      </c>
      <c r="N261" s="36">
        <v>20006</v>
      </c>
      <c r="O261" s="36"/>
      <c r="P261" s="52">
        <v>2.37</v>
      </c>
      <c r="Q261" s="52"/>
    </row>
    <row r="262" spans="1:18" x14ac:dyDescent="0.25">
      <c r="A262" s="33">
        <v>343</v>
      </c>
      <c r="B262" s="33" t="s">
        <v>88</v>
      </c>
      <c r="C262" s="38"/>
      <c r="D262" s="46">
        <v>52412</v>
      </c>
      <c r="F262" s="47">
        <v>50</v>
      </c>
      <c r="G262" s="33" t="s">
        <v>4</v>
      </c>
      <c r="H262" s="47" t="s">
        <v>314</v>
      </c>
      <c r="J262" s="48">
        <v>-3</v>
      </c>
      <c r="L262" s="36">
        <v>3966235.24</v>
      </c>
      <c r="N262" s="36">
        <v>151634</v>
      </c>
      <c r="O262" s="36"/>
      <c r="P262" s="52">
        <v>3.82</v>
      </c>
      <c r="Q262" s="52"/>
    </row>
    <row r="263" spans="1:18" s="38" customFormat="1" x14ac:dyDescent="0.25">
      <c r="A263" s="33">
        <v>343.2</v>
      </c>
      <c r="B263" s="33" t="s">
        <v>290</v>
      </c>
      <c r="D263" s="46">
        <v>52412</v>
      </c>
      <c r="E263" s="33"/>
      <c r="F263" s="47">
        <v>9</v>
      </c>
      <c r="G263" s="33" t="s">
        <v>4</v>
      </c>
      <c r="H263" s="47" t="s">
        <v>316</v>
      </c>
      <c r="I263" s="33"/>
      <c r="J263" s="48">
        <v>35</v>
      </c>
      <c r="L263" s="36">
        <v>441576.73</v>
      </c>
      <c r="M263" s="33"/>
      <c r="N263" s="36">
        <v>31888</v>
      </c>
      <c r="O263" s="36"/>
      <c r="P263" s="52">
        <v>7.22</v>
      </c>
      <c r="Q263" s="52"/>
      <c r="R263" s="33"/>
    </row>
    <row r="264" spans="1:18" x14ac:dyDescent="0.25">
      <c r="A264" s="33">
        <v>344</v>
      </c>
      <c r="B264" s="33" t="s">
        <v>89</v>
      </c>
      <c r="C264" s="38"/>
      <c r="D264" s="46">
        <v>52412</v>
      </c>
      <c r="F264" s="47">
        <v>60</v>
      </c>
      <c r="G264" s="33" t="s">
        <v>4</v>
      </c>
      <c r="H264" s="47" t="s">
        <v>310</v>
      </c>
      <c r="J264" s="48">
        <v>-3</v>
      </c>
      <c r="L264" s="36">
        <v>244992.81</v>
      </c>
      <c r="N264" s="36">
        <v>9052</v>
      </c>
      <c r="O264" s="36"/>
      <c r="P264" s="52">
        <v>3.69</v>
      </c>
      <c r="Q264" s="52"/>
    </row>
    <row r="265" spans="1:18" s="38" customFormat="1" x14ac:dyDescent="0.25">
      <c r="A265" s="33">
        <v>345</v>
      </c>
      <c r="B265" s="33" t="s">
        <v>45</v>
      </c>
      <c r="D265" s="46">
        <v>52412</v>
      </c>
      <c r="E265" s="33"/>
      <c r="F265" s="47">
        <v>50</v>
      </c>
      <c r="G265" s="33" t="s">
        <v>4</v>
      </c>
      <c r="H265" s="47" t="s">
        <v>315</v>
      </c>
      <c r="I265" s="33"/>
      <c r="J265" s="48">
        <v>-2</v>
      </c>
      <c r="L265" s="36">
        <v>1235228.53</v>
      </c>
      <c r="M265" s="33"/>
      <c r="N265" s="36">
        <v>44122</v>
      </c>
      <c r="O265" s="36"/>
      <c r="P265" s="52">
        <v>3.57</v>
      </c>
      <c r="Q265" s="52"/>
      <c r="R265" s="33"/>
    </row>
    <row r="266" spans="1:18" x14ac:dyDescent="0.25">
      <c r="A266" s="33">
        <v>346</v>
      </c>
      <c r="B266" s="33" t="s">
        <v>291</v>
      </c>
      <c r="C266" s="38"/>
      <c r="D266" s="46">
        <v>52412</v>
      </c>
      <c r="F266" s="47">
        <v>50</v>
      </c>
      <c r="G266" s="33" t="s">
        <v>4</v>
      </c>
      <c r="H266" s="47" t="s">
        <v>317</v>
      </c>
      <c r="J266" s="48">
        <v>-2</v>
      </c>
      <c r="L266" s="32">
        <v>816343.35</v>
      </c>
      <c r="N266" s="32">
        <v>25001</v>
      </c>
      <c r="O266" s="54"/>
      <c r="P266" s="52">
        <v>3.06</v>
      </c>
      <c r="Q266" s="52"/>
      <c r="R266" s="38"/>
    </row>
    <row r="267" spans="1:18" x14ac:dyDescent="0.25">
      <c r="A267" s="33" t="s">
        <v>6</v>
      </c>
      <c r="B267" s="38" t="s">
        <v>97</v>
      </c>
      <c r="C267" s="38"/>
      <c r="D267" s="46"/>
      <c r="F267" s="47"/>
      <c r="H267" s="47"/>
      <c r="J267" s="48"/>
      <c r="L267" s="39">
        <f>+SUBTOTAL(9,L260:L266)</f>
        <v>16917349.109999999</v>
      </c>
      <c r="M267" s="38"/>
      <c r="N267" s="39">
        <f>+SUBTOTAL(9,N260:N266)</f>
        <v>524356</v>
      </c>
      <c r="O267" s="39"/>
      <c r="P267" s="56">
        <f>+N267/L267*100</f>
        <v>3.0995163402406134</v>
      </c>
      <c r="Q267" s="52"/>
      <c r="R267" s="37"/>
    </row>
    <row r="268" spans="1:18" x14ac:dyDescent="0.25">
      <c r="A268" s="38" t="s">
        <v>6</v>
      </c>
      <c r="B268" s="38" t="s">
        <v>6</v>
      </c>
      <c r="C268" s="38"/>
      <c r="D268" s="46"/>
      <c r="F268" s="47"/>
      <c r="H268" s="47"/>
      <c r="J268" s="48"/>
      <c r="P268" s="52"/>
      <c r="Q268" s="52"/>
      <c r="R268" s="38"/>
    </row>
    <row r="269" spans="1:18" x14ac:dyDescent="0.25">
      <c r="A269" s="38" t="s">
        <v>6</v>
      </c>
      <c r="B269" s="38" t="s">
        <v>98</v>
      </c>
      <c r="C269" s="38"/>
      <c r="D269" s="46"/>
      <c r="F269" s="47"/>
      <c r="H269" s="47"/>
      <c r="J269" s="48"/>
      <c r="L269" s="36"/>
      <c r="N269" s="36"/>
      <c r="O269" s="36"/>
      <c r="P269" s="52"/>
      <c r="Q269" s="52"/>
      <c r="R269" s="38"/>
    </row>
    <row r="270" spans="1:18" x14ac:dyDescent="0.25">
      <c r="A270" s="33">
        <v>341</v>
      </c>
      <c r="B270" s="33" t="s">
        <v>42</v>
      </c>
      <c r="C270" s="38"/>
      <c r="D270" s="46">
        <v>52412</v>
      </c>
      <c r="F270" s="47">
        <v>80</v>
      </c>
      <c r="G270" s="33" t="s">
        <v>4</v>
      </c>
      <c r="H270" s="47" t="s">
        <v>310</v>
      </c>
      <c r="J270" s="48">
        <v>-2</v>
      </c>
      <c r="L270" s="36">
        <v>30529034.859999999</v>
      </c>
      <c r="N270" s="36">
        <v>836755</v>
      </c>
      <c r="O270" s="36"/>
      <c r="P270" s="52">
        <v>2.74</v>
      </c>
      <c r="Q270" s="52"/>
    </row>
    <row r="271" spans="1:18" x14ac:dyDescent="0.25">
      <c r="A271" s="33">
        <v>342</v>
      </c>
      <c r="B271" s="33" t="s">
        <v>87</v>
      </c>
      <c r="C271" s="38"/>
      <c r="D271" s="46">
        <v>52412</v>
      </c>
      <c r="F271" s="47">
        <v>50</v>
      </c>
      <c r="G271" s="33" t="s">
        <v>4</v>
      </c>
      <c r="H271" s="47" t="s">
        <v>313</v>
      </c>
      <c r="J271" s="48">
        <v>-3</v>
      </c>
      <c r="L271" s="36">
        <v>6577101.4100000001</v>
      </c>
      <c r="N271" s="36">
        <v>195666</v>
      </c>
      <c r="O271" s="36"/>
      <c r="P271" s="52">
        <v>2.97</v>
      </c>
      <c r="Q271" s="52"/>
    </row>
    <row r="272" spans="1:18" s="38" customFormat="1" x14ac:dyDescent="0.25">
      <c r="A272" s="33">
        <v>343</v>
      </c>
      <c r="B272" s="33" t="s">
        <v>88</v>
      </c>
      <c r="D272" s="46">
        <v>52412</v>
      </c>
      <c r="E272" s="33"/>
      <c r="F272" s="47">
        <v>50</v>
      </c>
      <c r="G272" s="33" t="s">
        <v>4</v>
      </c>
      <c r="H272" s="47" t="s">
        <v>314</v>
      </c>
      <c r="I272" s="33"/>
      <c r="J272" s="48">
        <v>-3</v>
      </c>
      <c r="L272" s="36">
        <v>408864985.94999999</v>
      </c>
      <c r="M272" s="33"/>
      <c r="N272" s="36">
        <v>14202745</v>
      </c>
      <c r="O272" s="36"/>
      <c r="P272" s="52">
        <v>3.47</v>
      </c>
      <c r="Q272" s="52"/>
      <c r="R272" s="33"/>
    </row>
    <row r="273" spans="1:18" x14ac:dyDescent="0.25">
      <c r="A273" s="33">
        <v>343.2</v>
      </c>
      <c r="B273" s="33" t="s">
        <v>290</v>
      </c>
      <c r="C273" s="38"/>
      <c r="D273" s="46">
        <v>52412</v>
      </c>
      <c r="F273" s="47">
        <v>9</v>
      </c>
      <c r="G273" s="33" t="s">
        <v>4</v>
      </c>
      <c r="H273" s="47" t="s">
        <v>316</v>
      </c>
      <c r="J273" s="48">
        <v>35</v>
      </c>
      <c r="L273" s="36">
        <v>296494182.88999999</v>
      </c>
      <c r="N273" s="36">
        <v>21411599</v>
      </c>
      <c r="O273" s="36"/>
      <c r="P273" s="52">
        <v>7.22</v>
      </c>
      <c r="Q273" s="52"/>
    </row>
    <row r="274" spans="1:18" s="38" customFormat="1" x14ac:dyDescent="0.25">
      <c r="A274" s="33">
        <v>344</v>
      </c>
      <c r="B274" s="33" t="s">
        <v>89</v>
      </c>
      <c r="D274" s="46">
        <v>52412</v>
      </c>
      <c r="E274" s="33"/>
      <c r="F274" s="47">
        <v>60</v>
      </c>
      <c r="G274" s="33" t="s">
        <v>4</v>
      </c>
      <c r="H274" s="47" t="s">
        <v>310</v>
      </c>
      <c r="I274" s="33"/>
      <c r="J274" s="48">
        <v>-3</v>
      </c>
      <c r="L274" s="36">
        <v>60821750.789999999</v>
      </c>
      <c r="M274" s="33"/>
      <c r="N274" s="36">
        <v>1816063</v>
      </c>
      <c r="O274" s="36"/>
      <c r="P274" s="52">
        <v>2.99</v>
      </c>
      <c r="Q274" s="52"/>
      <c r="R274" s="33"/>
    </row>
    <row r="275" spans="1:18" x14ac:dyDescent="0.25">
      <c r="A275" s="33">
        <v>345</v>
      </c>
      <c r="B275" s="33" t="s">
        <v>45</v>
      </c>
      <c r="C275" s="38"/>
      <c r="D275" s="46">
        <v>52412</v>
      </c>
      <c r="F275" s="47">
        <v>50</v>
      </c>
      <c r="G275" s="33" t="s">
        <v>4</v>
      </c>
      <c r="H275" s="47" t="s">
        <v>315</v>
      </c>
      <c r="J275" s="48">
        <v>-2</v>
      </c>
      <c r="L275" s="36">
        <v>59067994.990000002</v>
      </c>
      <c r="N275" s="36">
        <v>1684064</v>
      </c>
      <c r="O275" s="36"/>
      <c r="P275" s="52">
        <v>2.85</v>
      </c>
      <c r="Q275" s="52"/>
    </row>
    <row r="276" spans="1:18" x14ac:dyDescent="0.25">
      <c r="A276" s="33">
        <v>346</v>
      </c>
      <c r="B276" s="33" t="s">
        <v>291</v>
      </c>
      <c r="C276" s="38"/>
      <c r="D276" s="46">
        <v>52412</v>
      </c>
      <c r="F276" s="47">
        <v>50</v>
      </c>
      <c r="G276" s="33" t="s">
        <v>4</v>
      </c>
      <c r="H276" s="47" t="s">
        <v>317</v>
      </c>
      <c r="J276" s="48">
        <v>-2</v>
      </c>
      <c r="L276" s="32">
        <v>3758287.96</v>
      </c>
      <c r="N276" s="32">
        <v>112207</v>
      </c>
      <c r="O276" s="54"/>
      <c r="P276" s="52">
        <v>2.99</v>
      </c>
      <c r="Q276" s="52"/>
      <c r="R276" s="38"/>
    </row>
    <row r="277" spans="1:18" x14ac:dyDescent="0.25">
      <c r="A277" s="33" t="s">
        <v>6</v>
      </c>
      <c r="B277" s="38" t="s">
        <v>99</v>
      </c>
      <c r="C277" s="38"/>
      <c r="D277" s="46"/>
      <c r="F277" s="47"/>
      <c r="H277" s="47"/>
      <c r="J277" s="48"/>
      <c r="L277" s="39">
        <f>+SUBTOTAL(9,L270:L276)</f>
        <v>866113338.8499999</v>
      </c>
      <c r="M277" s="38"/>
      <c r="N277" s="39">
        <f>+SUBTOTAL(9,N270:N276)</f>
        <v>40259099</v>
      </c>
      <c r="O277" s="39"/>
      <c r="P277" s="56">
        <f>+N277/L277*100</f>
        <v>4.6482483520522688</v>
      </c>
      <c r="Q277" s="52"/>
      <c r="R277" s="37"/>
    </row>
    <row r="278" spans="1:18" x14ac:dyDescent="0.25">
      <c r="A278" s="33" t="s">
        <v>6</v>
      </c>
      <c r="B278" s="33" t="s">
        <v>6</v>
      </c>
      <c r="C278" s="38"/>
      <c r="D278" s="46"/>
      <c r="F278" s="47"/>
      <c r="H278" s="47"/>
      <c r="J278" s="48"/>
      <c r="P278" s="52"/>
      <c r="Q278" s="52"/>
      <c r="R278" s="38"/>
    </row>
    <row r="279" spans="1:18" x14ac:dyDescent="0.25">
      <c r="A279" s="38" t="s">
        <v>6</v>
      </c>
      <c r="B279" s="38" t="s">
        <v>100</v>
      </c>
      <c r="C279" s="38"/>
      <c r="D279" s="46"/>
      <c r="F279" s="47"/>
      <c r="H279" s="47"/>
      <c r="J279" s="48"/>
      <c r="L279" s="36"/>
      <c r="N279" s="36"/>
      <c r="O279" s="36"/>
      <c r="P279" s="52"/>
      <c r="Q279" s="52"/>
      <c r="R279" s="38"/>
    </row>
    <row r="280" spans="1:18" x14ac:dyDescent="0.25">
      <c r="A280" s="33">
        <v>341</v>
      </c>
      <c r="B280" s="33" t="s">
        <v>42</v>
      </c>
      <c r="C280" s="38"/>
      <c r="D280" s="46">
        <v>52412</v>
      </c>
      <c r="F280" s="47">
        <v>80</v>
      </c>
      <c r="G280" s="33" t="s">
        <v>4</v>
      </c>
      <c r="H280" s="47" t="s">
        <v>310</v>
      </c>
      <c r="J280" s="48">
        <v>-2</v>
      </c>
      <c r="L280" s="36">
        <v>10700878</v>
      </c>
      <c r="N280" s="36">
        <v>379131</v>
      </c>
      <c r="O280" s="36"/>
      <c r="P280" s="52">
        <v>3.54</v>
      </c>
      <c r="Q280" s="52"/>
    </row>
    <row r="281" spans="1:18" s="38" customFormat="1" x14ac:dyDescent="0.25">
      <c r="A281" s="33">
        <v>342</v>
      </c>
      <c r="B281" s="33" t="s">
        <v>87</v>
      </c>
      <c r="D281" s="46">
        <v>52412</v>
      </c>
      <c r="E281" s="33"/>
      <c r="F281" s="47">
        <v>50</v>
      </c>
      <c r="G281" s="33" t="s">
        <v>4</v>
      </c>
      <c r="H281" s="47" t="s">
        <v>313</v>
      </c>
      <c r="I281" s="33"/>
      <c r="J281" s="48">
        <v>-3</v>
      </c>
      <c r="L281" s="36">
        <v>13754446.34</v>
      </c>
      <c r="M281" s="33"/>
      <c r="N281" s="36">
        <v>518601</v>
      </c>
      <c r="O281" s="36"/>
      <c r="P281" s="52">
        <v>3.77</v>
      </c>
      <c r="Q281" s="52"/>
      <c r="R281" s="33"/>
    </row>
    <row r="282" spans="1:18" x14ac:dyDescent="0.25">
      <c r="A282" s="33">
        <v>343</v>
      </c>
      <c r="B282" s="33" t="s">
        <v>88</v>
      </c>
      <c r="C282" s="38"/>
      <c r="D282" s="46">
        <v>52412</v>
      </c>
      <c r="F282" s="47">
        <v>50</v>
      </c>
      <c r="G282" s="33" t="s">
        <v>4</v>
      </c>
      <c r="H282" s="47" t="s">
        <v>314</v>
      </c>
      <c r="J282" s="48">
        <v>-3</v>
      </c>
      <c r="L282" s="36">
        <v>168674571.06</v>
      </c>
      <c r="N282" s="36">
        <v>6791128</v>
      </c>
      <c r="O282" s="36"/>
      <c r="P282" s="52">
        <v>4.03</v>
      </c>
      <c r="Q282" s="52"/>
    </row>
    <row r="283" spans="1:18" s="38" customFormat="1" x14ac:dyDescent="0.25">
      <c r="A283" s="33">
        <v>343.2</v>
      </c>
      <c r="B283" s="33" t="s">
        <v>290</v>
      </c>
      <c r="D283" s="46">
        <v>52412</v>
      </c>
      <c r="E283" s="33"/>
      <c r="F283" s="47">
        <v>25</v>
      </c>
      <c r="G283" s="33" t="s">
        <v>4</v>
      </c>
      <c r="H283" s="47" t="s">
        <v>314</v>
      </c>
      <c r="I283" s="33"/>
      <c r="J283" s="48">
        <v>29</v>
      </c>
      <c r="L283" s="36">
        <v>20277149.27</v>
      </c>
      <c r="M283" s="33"/>
      <c r="N283" s="36">
        <v>650865</v>
      </c>
      <c r="O283" s="36"/>
      <c r="P283" s="52">
        <v>3.21</v>
      </c>
      <c r="Q283" s="52"/>
      <c r="R283" s="33"/>
    </row>
    <row r="284" spans="1:18" s="38" customFormat="1" x14ac:dyDescent="0.25">
      <c r="A284" s="33">
        <v>344</v>
      </c>
      <c r="B284" s="33" t="s">
        <v>89</v>
      </c>
      <c r="D284" s="46">
        <v>52412</v>
      </c>
      <c r="E284" s="33"/>
      <c r="F284" s="47">
        <v>60</v>
      </c>
      <c r="G284" s="33" t="s">
        <v>4</v>
      </c>
      <c r="H284" s="47" t="s">
        <v>310</v>
      </c>
      <c r="I284" s="33"/>
      <c r="J284" s="48">
        <v>-3</v>
      </c>
      <c r="L284" s="36">
        <v>48074379.299999997</v>
      </c>
      <c r="M284" s="33"/>
      <c r="N284" s="36">
        <v>1743842</v>
      </c>
      <c r="O284" s="36"/>
      <c r="P284" s="52">
        <v>3.63</v>
      </c>
      <c r="Q284" s="52"/>
      <c r="R284" s="33"/>
    </row>
    <row r="285" spans="1:18" s="38" customFormat="1" x14ac:dyDescent="0.25">
      <c r="A285" s="33">
        <v>345</v>
      </c>
      <c r="B285" s="33" t="s">
        <v>45</v>
      </c>
      <c r="D285" s="46">
        <v>52412</v>
      </c>
      <c r="E285" s="33"/>
      <c r="F285" s="47">
        <v>50</v>
      </c>
      <c r="G285" s="33" t="s">
        <v>4</v>
      </c>
      <c r="H285" s="47" t="s">
        <v>315</v>
      </c>
      <c r="I285" s="33"/>
      <c r="J285" s="48">
        <v>-2</v>
      </c>
      <c r="L285" s="36">
        <v>33771053.380000003</v>
      </c>
      <c r="M285" s="33"/>
      <c r="N285" s="36">
        <v>1213296</v>
      </c>
      <c r="O285" s="36"/>
      <c r="P285" s="52">
        <v>3.59</v>
      </c>
      <c r="Q285" s="52"/>
      <c r="R285" s="33"/>
    </row>
    <row r="286" spans="1:18" s="38" customFormat="1" x14ac:dyDescent="0.25">
      <c r="A286" s="33">
        <v>346</v>
      </c>
      <c r="B286" s="33" t="s">
        <v>291</v>
      </c>
      <c r="D286" s="46">
        <v>52412</v>
      </c>
      <c r="E286" s="33"/>
      <c r="F286" s="47">
        <v>50</v>
      </c>
      <c r="G286" s="33" t="s">
        <v>4</v>
      </c>
      <c r="H286" s="47" t="s">
        <v>317</v>
      </c>
      <c r="I286" s="33"/>
      <c r="J286" s="48">
        <v>-2</v>
      </c>
      <c r="L286" s="32">
        <v>1777365.41</v>
      </c>
      <c r="M286" s="33"/>
      <c r="N286" s="32">
        <v>66131</v>
      </c>
      <c r="O286" s="54"/>
      <c r="P286" s="52">
        <v>3.72</v>
      </c>
      <c r="Q286" s="52"/>
    </row>
    <row r="287" spans="1:18" s="38" customFormat="1" x14ac:dyDescent="0.25">
      <c r="A287" s="33" t="s">
        <v>6</v>
      </c>
      <c r="B287" s="38" t="s">
        <v>101</v>
      </c>
      <c r="D287" s="46"/>
      <c r="E287" s="33"/>
      <c r="F287" s="47"/>
      <c r="G287" s="33"/>
      <c r="H287" s="47"/>
      <c r="I287" s="33"/>
      <c r="J287" s="48"/>
      <c r="L287" s="23">
        <f>+SUBTOTAL(9,L280:L286)</f>
        <v>297029842.76000005</v>
      </c>
      <c r="N287" s="23">
        <f>+SUBTOTAL(9,N280:N286)</f>
        <v>11362994</v>
      </c>
      <c r="O287" s="24"/>
      <c r="P287" s="56">
        <f>+N287/L287*100</f>
        <v>3.8255395129375245</v>
      </c>
      <c r="Q287" s="52"/>
      <c r="R287" s="37"/>
    </row>
    <row r="288" spans="1:18" s="38" customFormat="1" x14ac:dyDescent="0.25">
      <c r="A288" s="33"/>
      <c r="B288" s="38" t="s">
        <v>6</v>
      </c>
      <c r="D288" s="46"/>
      <c r="E288" s="33"/>
      <c r="F288" s="47"/>
      <c r="G288" s="33"/>
      <c r="H288" s="47"/>
      <c r="I288" s="33"/>
      <c r="J288" s="48"/>
      <c r="L288" s="39"/>
      <c r="N288" s="39"/>
      <c r="O288" s="39"/>
      <c r="P288" s="52"/>
      <c r="Q288" s="52"/>
      <c r="R288" s="33"/>
    </row>
    <row r="289" spans="1:18" s="38" customFormat="1" x14ac:dyDescent="0.25">
      <c r="A289" s="41" t="s">
        <v>193</v>
      </c>
      <c r="D289" s="46"/>
      <c r="E289" s="33"/>
      <c r="F289" s="47"/>
      <c r="G289" s="33"/>
      <c r="H289" s="47"/>
      <c r="I289" s="33"/>
      <c r="J289" s="48"/>
      <c r="L289" s="27">
        <f>+SUBTOTAL(9,L258:L288)</f>
        <v>1180060530.7200003</v>
      </c>
      <c r="N289" s="27">
        <f>+SUBTOTAL(9,N258:N288)</f>
        <v>52146449</v>
      </c>
      <c r="O289" s="27"/>
      <c r="P289" s="57">
        <f>+N289/L289*100</f>
        <v>4.4189639126548403</v>
      </c>
      <c r="Q289" s="52"/>
      <c r="R289" s="33"/>
    </row>
    <row r="290" spans="1:18" s="38" customFormat="1" x14ac:dyDescent="0.25">
      <c r="A290" s="41"/>
      <c r="B290" s="38" t="s">
        <v>6</v>
      </c>
      <c r="D290" s="46"/>
      <c r="E290" s="33"/>
      <c r="F290" s="47"/>
      <c r="G290" s="33"/>
      <c r="H290" s="47"/>
      <c r="I290" s="33"/>
      <c r="J290" s="48"/>
      <c r="L290" s="27"/>
      <c r="N290" s="27"/>
      <c r="O290" s="27"/>
      <c r="P290" s="57"/>
      <c r="Q290" s="52"/>
      <c r="R290" s="33"/>
    </row>
    <row r="291" spans="1:18" s="38" customFormat="1" x14ac:dyDescent="0.25">
      <c r="A291" s="41" t="s">
        <v>194</v>
      </c>
      <c r="D291" s="46"/>
      <c r="E291" s="33"/>
      <c r="F291" s="47"/>
      <c r="G291" s="33"/>
      <c r="H291" s="47"/>
      <c r="I291" s="33"/>
      <c r="J291" s="48"/>
      <c r="L291" s="33"/>
      <c r="M291" s="33"/>
      <c r="N291" s="33"/>
      <c r="O291" s="33"/>
      <c r="P291" s="52"/>
      <c r="Q291" s="52"/>
    </row>
    <row r="292" spans="1:18" s="38" customFormat="1" x14ac:dyDescent="0.25">
      <c r="A292" s="41"/>
      <c r="D292" s="46"/>
      <c r="E292" s="33"/>
      <c r="F292" s="47"/>
      <c r="G292" s="33"/>
      <c r="H292" s="47"/>
      <c r="I292" s="33"/>
      <c r="J292" s="48"/>
      <c r="L292" s="33"/>
      <c r="M292" s="33"/>
      <c r="N292" s="33"/>
      <c r="O292" s="33"/>
      <c r="P292" s="52"/>
      <c r="Q292" s="52"/>
    </row>
    <row r="293" spans="1:18" s="38" customFormat="1" x14ac:dyDescent="0.25">
      <c r="A293" s="38" t="s">
        <v>6</v>
      </c>
      <c r="B293" s="38" t="s">
        <v>102</v>
      </c>
      <c r="D293" s="46"/>
      <c r="E293" s="33"/>
      <c r="F293" s="47"/>
      <c r="G293" s="33"/>
      <c r="H293" s="47"/>
      <c r="I293" s="33"/>
      <c r="J293" s="48"/>
      <c r="L293" s="36"/>
      <c r="M293" s="33"/>
      <c r="N293" s="36"/>
      <c r="O293" s="36"/>
      <c r="P293" s="52"/>
      <c r="Q293" s="52"/>
    </row>
    <row r="294" spans="1:18" x14ac:dyDescent="0.25">
      <c r="A294" s="33">
        <v>341</v>
      </c>
      <c r="B294" s="33" t="s">
        <v>42</v>
      </c>
      <c r="C294" s="38"/>
      <c r="D294" s="46">
        <v>53143</v>
      </c>
      <c r="F294" s="47">
        <v>80</v>
      </c>
      <c r="G294" s="33" t="s">
        <v>4</v>
      </c>
      <c r="H294" s="47" t="s">
        <v>310</v>
      </c>
      <c r="J294" s="48">
        <v>-2</v>
      </c>
      <c r="L294" s="36">
        <v>31908336.039999999</v>
      </c>
      <c r="N294" s="36">
        <v>887022</v>
      </c>
      <c r="O294" s="36"/>
      <c r="P294" s="52">
        <v>2.78</v>
      </c>
      <c r="Q294" s="52"/>
    </row>
    <row r="295" spans="1:18" s="38" customFormat="1" x14ac:dyDescent="0.25">
      <c r="A295" s="33">
        <v>342</v>
      </c>
      <c r="B295" s="33" t="s">
        <v>87</v>
      </c>
      <c r="D295" s="46">
        <v>53143</v>
      </c>
      <c r="E295" s="33"/>
      <c r="F295" s="47">
        <v>50</v>
      </c>
      <c r="G295" s="33" t="s">
        <v>4</v>
      </c>
      <c r="H295" s="47" t="s">
        <v>313</v>
      </c>
      <c r="I295" s="33"/>
      <c r="J295" s="48">
        <v>-3</v>
      </c>
      <c r="L295" s="36">
        <v>4421337.3899999997</v>
      </c>
      <c r="M295" s="33"/>
      <c r="N295" s="36">
        <v>134013</v>
      </c>
      <c r="O295" s="36"/>
      <c r="P295" s="52">
        <v>3.03</v>
      </c>
      <c r="Q295" s="52"/>
      <c r="R295" s="33"/>
    </row>
    <row r="296" spans="1:18" x14ac:dyDescent="0.25">
      <c r="A296" s="33">
        <v>343</v>
      </c>
      <c r="B296" s="33" t="s">
        <v>88</v>
      </c>
      <c r="C296" s="38"/>
      <c r="D296" s="46">
        <v>53143</v>
      </c>
      <c r="F296" s="47">
        <v>50</v>
      </c>
      <c r="G296" s="33" t="s">
        <v>4</v>
      </c>
      <c r="H296" s="47" t="s">
        <v>314</v>
      </c>
      <c r="J296" s="48">
        <v>-3</v>
      </c>
      <c r="L296" s="36">
        <v>285009855.38999999</v>
      </c>
      <c r="N296" s="36">
        <v>9276103</v>
      </c>
      <c r="O296" s="36"/>
      <c r="P296" s="52">
        <v>3.25</v>
      </c>
      <c r="Q296" s="52"/>
    </row>
    <row r="297" spans="1:18" x14ac:dyDescent="0.25">
      <c r="A297" s="33">
        <v>343.2</v>
      </c>
      <c r="B297" s="33" t="s">
        <v>290</v>
      </c>
      <c r="C297" s="38"/>
      <c r="D297" s="46">
        <v>53143</v>
      </c>
      <c r="F297" s="47">
        <v>9</v>
      </c>
      <c r="G297" s="33" t="s">
        <v>4</v>
      </c>
      <c r="H297" s="47" t="s">
        <v>316</v>
      </c>
      <c r="J297" s="48">
        <v>35</v>
      </c>
      <c r="L297" s="36">
        <v>189328023.41</v>
      </c>
      <c r="N297" s="36">
        <v>13672323</v>
      </c>
      <c r="O297" s="36"/>
      <c r="P297" s="52">
        <v>7.22</v>
      </c>
      <c r="Q297" s="52"/>
    </row>
    <row r="298" spans="1:18" x14ac:dyDescent="0.25">
      <c r="A298" s="33">
        <v>344</v>
      </c>
      <c r="B298" s="33" t="s">
        <v>89</v>
      </c>
      <c r="C298" s="38"/>
      <c r="D298" s="46">
        <v>53143</v>
      </c>
      <c r="F298" s="47">
        <v>60</v>
      </c>
      <c r="G298" s="33" t="s">
        <v>4</v>
      </c>
      <c r="H298" s="47" t="s">
        <v>310</v>
      </c>
      <c r="J298" s="48">
        <v>-3</v>
      </c>
      <c r="L298" s="36">
        <v>45685134.82</v>
      </c>
      <c r="N298" s="36">
        <v>1312594</v>
      </c>
      <c r="O298" s="36"/>
      <c r="P298" s="52">
        <v>2.87</v>
      </c>
      <c r="Q298" s="52"/>
    </row>
    <row r="299" spans="1:18" x14ac:dyDescent="0.25">
      <c r="A299" s="33">
        <v>345</v>
      </c>
      <c r="B299" s="33" t="s">
        <v>45</v>
      </c>
      <c r="C299" s="38"/>
      <c r="D299" s="46">
        <v>53143</v>
      </c>
      <c r="F299" s="47">
        <v>50</v>
      </c>
      <c r="G299" s="33" t="s">
        <v>4</v>
      </c>
      <c r="H299" s="47" t="s">
        <v>315</v>
      </c>
      <c r="J299" s="48">
        <v>-2</v>
      </c>
      <c r="L299" s="36">
        <v>49757788.939999998</v>
      </c>
      <c r="N299" s="36">
        <v>1443801</v>
      </c>
      <c r="O299" s="36"/>
      <c r="P299" s="52">
        <v>2.9</v>
      </c>
      <c r="Q299" s="52"/>
    </row>
    <row r="300" spans="1:18" x14ac:dyDescent="0.25">
      <c r="A300" s="33">
        <v>346</v>
      </c>
      <c r="B300" s="33" t="s">
        <v>291</v>
      </c>
      <c r="C300" s="38"/>
      <c r="D300" s="46">
        <v>53143</v>
      </c>
      <c r="F300" s="47">
        <v>50</v>
      </c>
      <c r="G300" s="33" t="s">
        <v>4</v>
      </c>
      <c r="H300" s="47" t="s">
        <v>317</v>
      </c>
      <c r="J300" s="48">
        <v>-2</v>
      </c>
      <c r="L300" s="32">
        <v>12107281.060000001</v>
      </c>
      <c r="N300" s="32">
        <v>365332</v>
      </c>
      <c r="O300" s="54"/>
      <c r="P300" s="52">
        <v>3.02</v>
      </c>
      <c r="Q300" s="52"/>
      <c r="R300" s="38"/>
    </row>
    <row r="301" spans="1:18" x14ac:dyDescent="0.25">
      <c r="A301" s="33" t="s">
        <v>6</v>
      </c>
      <c r="B301" s="38" t="s">
        <v>103</v>
      </c>
      <c r="C301" s="38"/>
      <c r="D301" s="46"/>
      <c r="F301" s="47"/>
      <c r="H301" s="47"/>
      <c r="J301" s="48"/>
      <c r="L301" s="23">
        <f>+SUBTOTAL(9,L294:L300)</f>
        <v>618217757.04999995</v>
      </c>
      <c r="M301" s="38"/>
      <c r="N301" s="23">
        <f>+SUBTOTAL(9,N294:N300)</f>
        <v>27091188</v>
      </c>
      <c r="O301" s="24"/>
      <c r="P301" s="56">
        <f>+N301/L301*100</f>
        <v>4.3821432967686382</v>
      </c>
      <c r="Q301" s="52"/>
      <c r="R301" s="37"/>
    </row>
    <row r="302" spans="1:18" x14ac:dyDescent="0.25">
      <c r="B302" s="38" t="s">
        <v>6</v>
      </c>
      <c r="C302" s="38"/>
      <c r="D302" s="46"/>
      <c r="F302" s="47"/>
      <c r="H302" s="47"/>
      <c r="J302" s="48"/>
      <c r="L302" s="39"/>
      <c r="M302" s="38"/>
      <c r="N302" s="39"/>
      <c r="O302" s="39"/>
      <c r="P302" s="52"/>
      <c r="Q302" s="52"/>
    </row>
    <row r="303" spans="1:18" x14ac:dyDescent="0.25">
      <c r="A303" s="41" t="s">
        <v>195</v>
      </c>
      <c r="B303" s="38"/>
      <c r="C303" s="38"/>
      <c r="D303" s="46"/>
      <c r="F303" s="47"/>
      <c r="H303" s="47"/>
      <c r="J303" s="48"/>
      <c r="L303" s="27">
        <f>+SUBTOTAL(9,L293:L302)</f>
        <v>618217757.04999995</v>
      </c>
      <c r="M303" s="38"/>
      <c r="N303" s="27">
        <f>+SUBTOTAL(9,N293:N302)</f>
        <v>27091188</v>
      </c>
      <c r="O303" s="27"/>
      <c r="P303" s="57">
        <f>+N303/L303*100</f>
        <v>4.3821432967686382</v>
      </c>
      <c r="Q303" s="52"/>
    </row>
    <row r="304" spans="1:18" x14ac:dyDescent="0.25">
      <c r="A304" s="41"/>
      <c r="B304" s="38" t="s">
        <v>6</v>
      </c>
      <c r="C304" s="38"/>
      <c r="D304" s="46"/>
      <c r="F304" s="47"/>
      <c r="H304" s="47"/>
      <c r="J304" s="48"/>
      <c r="L304" s="39"/>
      <c r="M304" s="38"/>
      <c r="N304" s="39"/>
      <c r="O304" s="39"/>
      <c r="P304" s="52"/>
      <c r="Q304" s="52"/>
    </row>
    <row r="305" spans="1:18" x14ac:dyDescent="0.25">
      <c r="A305" s="41"/>
      <c r="B305" s="38" t="s">
        <v>6</v>
      </c>
      <c r="C305" s="38"/>
      <c r="D305" s="46"/>
      <c r="F305" s="47"/>
      <c r="H305" s="47"/>
      <c r="J305" s="48"/>
      <c r="L305" s="39"/>
      <c r="M305" s="38"/>
      <c r="N305" s="39"/>
      <c r="O305" s="39"/>
      <c r="P305" s="52"/>
      <c r="Q305" s="52"/>
    </row>
    <row r="306" spans="1:18" x14ac:dyDescent="0.25">
      <c r="A306" s="41" t="s">
        <v>196</v>
      </c>
      <c r="B306" s="38"/>
      <c r="C306" s="38"/>
      <c r="D306" s="46"/>
      <c r="F306" s="47"/>
      <c r="H306" s="47"/>
      <c r="J306" s="48"/>
      <c r="L306" s="39"/>
      <c r="M306" s="38"/>
      <c r="N306" s="39"/>
      <c r="O306" s="39"/>
      <c r="P306" s="52"/>
      <c r="Q306" s="52"/>
    </row>
    <row r="307" spans="1:18" s="38" customFormat="1" x14ac:dyDescent="0.25">
      <c r="A307" s="38" t="s">
        <v>6</v>
      </c>
      <c r="B307" s="38" t="s">
        <v>6</v>
      </c>
      <c r="D307" s="46"/>
      <c r="E307" s="33"/>
      <c r="F307" s="47"/>
      <c r="G307" s="33"/>
      <c r="H307" s="47"/>
      <c r="I307" s="33"/>
      <c r="J307" s="48"/>
      <c r="L307" s="33"/>
      <c r="M307" s="33"/>
      <c r="N307" s="33"/>
      <c r="O307" s="33"/>
      <c r="P307" s="52"/>
      <c r="Q307" s="52"/>
    </row>
    <row r="308" spans="1:18" x14ac:dyDescent="0.25">
      <c r="A308" s="38" t="s">
        <v>6</v>
      </c>
      <c r="B308" s="38" t="s">
        <v>51</v>
      </c>
      <c r="C308" s="38"/>
      <c r="D308" s="46"/>
      <c r="F308" s="47"/>
      <c r="H308" s="47"/>
      <c r="J308" s="48"/>
      <c r="L308" s="36"/>
      <c r="N308" s="36"/>
      <c r="O308" s="36"/>
      <c r="P308" s="52"/>
      <c r="Q308" s="52"/>
      <c r="R308" s="38"/>
    </row>
    <row r="309" spans="1:18" s="38" customFormat="1" x14ac:dyDescent="0.25">
      <c r="A309" s="33">
        <v>341</v>
      </c>
      <c r="B309" s="33" t="s">
        <v>42</v>
      </c>
      <c r="D309" s="46">
        <v>49125</v>
      </c>
      <c r="E309" s="33"/>
      <c r="F309" s="47">
        <v>80</v>
      </c>
      <c r="G309" s="33" t="s">
        <v>4</v>
      </c>
      <c r="H309" s="47" t="s">
        <v>310</v>
      </c>
      <c r="I309" s="33"/>
      <c r="J309" s="48">
        <v>-2</v>
      </c>
      <c r="L309" s="36">
        <v>50503088.939999998</v>
      </c>
      <c r="M309" s="33"/>
      <c r="N309" s="36">
        <v>1636699</v>
      </c>
      <c r="O309" s="36"/>
      <c r="P309" s="52">
        <v>3.24</v>
      </c>
      <c r="Q309" s="52"/>
      <c r="R309" s="33"/>
    </row>
    <row r="310" spans="1:18" x14ac:dyDescent="0.25">
      <c r="A310" s="33">
        <v>342</v>
      </c>
      <c r="B310" s="33" t="s">
        <v>87</v>
      </c>
      <c r="C310" s="38"/>
      <c r="D310" s="46">
        <v>49125</v>
      </c>
      <c r="F310" s="47">
        <v>50</v>
      </c>
      <c r="G310" s="33" t="s">
        <v>4</v>
      </c>
      <c r="H310" s="47" t="s">
        <v>313</v>
      </c>
      <c r="J310" s="48">
        <v>-3</v>
      </c>
      <c r="L310" s="36">
        <v>4874750.87</v>
      </c>
      <c r="N310" s="36">
        <v>172056</v>
      </c>
      <c r="O310" s="36"/>
      <c r="P310" s="52">
        <v>3.53</v>
      </c>
      <c r="Q310" s="52"/>
    </row>
    <row r="311" spans="1:18" x14ac:dyDescent="0.25">
      <c r="A311" s="33">
        <v>343</v>
      </c>
      <c r="B311" s="33" t="s">
        <v>88</v>
      </c>
      <c r="C311" s="38"/>
      <c r="D311" s="46">
        <v>49125</v>
      </c>
      <c r="F311" s="47">
        <v>50</v>
      </c>
      <c r="G311" s="33" t="s">
        <v>4</v>
      </c>
      <c r="H311" s="47" t="s">
        <v>314</v>
      </c>
      <c r="J311" s="48">
        <v>-3</v>
      </c>
      <c r="L311" s="36">
        <v>23358057.84</v>
      </c>
      <c r="N311" s="36">
        <v>951676</v>
      </c>
      <c r="O311" s="36"/>
      <c r="P311" s="52">
        <v>4.07</v>
      </c>
      <c r="Q311" s="52"/>
    </row>
    <row r="312" spans="1:18" x14ac:dyDescent="0.25">
      <c r="A312" s="33">
        <v>343.2</v>
      </c>
      <c r="B312" s="33" t="s">
        <v>290</v>
      </c>
      <c r="C312" s="38"/>
      <c r="D312" s="46">
        <v>49125</v>
      </c>
      <c r="F312" s="47">
        <v>9</v>
      </c>
      <c r="G312" s="33" t="s">
        <v>4</v>
      </c>
      <c r="H312" s="47" t="s">
        <v>316</v>
      </c>
      <c r="J312" s="48">
        <v>35</v>
      </c>
      <c r="L312" s="36">
        <v>2230421.5499999998</v>
      </c>
      <c r="N312" s="36">
        <v>161548</v>
      </c>
      <c r="O312" s="36"/>
      <c r="P312" s="52">
        <v>7.24</v>
      </c>
      <c r="Q312" s="52"/>
    </row>
    <row r="313" spans="1:18" x14ac:dyDescent="0.25">
      <c r="A313" s="33">
        <v>345</v>
      </c>
      <c r="B313" s="33" t="s">
        <v>45</v>
      </c>
      <c r="C313" s="38"/>
      <c r="D313" s="46">
        <v>49125</v>
      </c>
      <c r="F313" s="47">
        <v>50</v>
      </c>
      <c r="G313" s="33" t="s">
        <v>4</v>
      </c>
      <c r="H313" s="47" t="s">
        <v>315</v>
      </c>
      <c r="J313" s="48">
        <v>-2</v>
      </c>
      <c r="L313" s="36">
        <v>5443052.4100000001</v>
      </c>
      <c r="N313" s="36">
        <v>171803</v>
      </c>
      <c r="O313" s="36"/>
      <c r="P313" s="52">
        <v>3.16</v>
      </c>
      <c r="Q313" s="52"/>
    </row>
    <row r="314" spans="1:18" x14ac:dyDescent="0.25">
      <c r="A314" s="33">
        <v>346</v>
      </c>
      <c r="B314" s="33" t="s">
        <v>291</v>
      </c>
      <c r="C314" s="38"/>
      <c r="D314" s="46">
        <v>49125</v>
      </c>
      <c r="F314" s="47">
        <v>50</v>
      </c>
      <c r="G314" s="33" t="s">
        <v>4</v>
      </c>
      <c r="H314" s="47" t="s">
        <v>317</v>
      </c>
      <c r="J314" s="48">
        <v>-2</v>
      </c>
      <c r="L314" s="32">
        <v>4289445.62</v>
      </c>
      <c r="N314" s="32">
        <v>141641</v>
      </c>
      <c r="O314" s="54"/>
      <c r="P314" s="52">
        <v>3.3</v>
      </c>
      <c r="Q314" s="52"/>
      <c r="R314" s="38"/>
    </row>
    <row r="315" spans="1:18" s="38" customFormat="1" x14ac:dyDescent="0.25">
      <c r="A315" s="33" t="s">
        <v>6</v>
      </c>
      <c r="B315" s="38" t="s">
        <v>52</v>
      </c>
      <c r="D315" s="46"/>
      <c r="E315" s="33"/>
      <c r="F315" s="47"/>
      <c r="G315" s="33"/>
      <c r="H315" s="47"/>
      <c r="I315" s="33"/>
      <c r="J315" s="48"/>
      <c r="L315" s="39">
        <f>+SUBTOTAL(9,L309:L314)</f>
        <v>90698817.229999989</v>
      </c>
      <c r="N315" s="39">
        <f>+SUBTOTAL(9,N309:N314)</f>
        <v>3235423</v>
      </c>
      <c r="O315" s="39"/>
      <c r="P315" s="56">
        <f>+N315/L315*100</f>
        <v>3.5672163086707105</v>
      </c>
      <c r="Q315" s="52"/>
      <c r="R315" s="37"/>
    </row>
    <row r="316" spans="1:18" x14ac:dyDescent="0.25">
      <c r="A316" s="33" t="s">
        <v>6</v>
      </c>
      <c r="B316" s="33" t="s">
        <v>6</v>
      </c>
      <c r="C316" s="38"/>
      <c r="D316" s="46"/>
      <c r="F316" s="47"/>
      <c r="H316" s="47"/>
      <c r="J316" s="48"/>
      <c r="P316" s="52"/>
      <c r="Q316" s="52"/>
      <c r="R316" s="38"/>
    </row>
    <row r="317" spans="1:18" x14ac:dyDescent="0.25">
      <c r="A317" s="38" t="s">
        <v>6</v>
      </c>
      <c r="B317" s="38" t="s">
        <v>104</v>
      </c>
      <c r="C317" s="38"/>
      <c r="D317" s="46"/>
      <c r="F317" s="47"/>
      <c r="H317" s="47"/>
      <c r="J317" s="48"/>
      <c r="L317" s="36"/>
      <c r="N317" s="36"/>
      <c r="O317" s="36"/>
      <c r="P317" s="52"/>
      <c r="Q317" s="52"/>
      <c r="R317" s="38"/>
    </row>
    <row r="318" spans="1:18" x14ac:dyDescent="0.25">
      <c r="A318" s="33">
        <v>341</v>
      </c>
      <c r="B318" s="33" t="s">
        <v>42</v>
      </c>
      <c r="C318" s="38"/>
      <c r="D318" s="46">
        <v>49125</v>
      </c>
      <c r="F318" s="47">
        <v>80</v>
      </c>
      <c r="G318" s="33" t="s">
        <v>4</v>
      </c>
      <c r="H318" s="47" t="s">
        <v>310</v>
      </c>
      <c r="J318" s="48">
        <v>-2</v>
      </c>
      <c r="L318" s="36">
        <v>1697788.61</v>
      </c>
      <c r="N318" s="36">
        <v>52077</v>
      </c>
      <c r="O318" s="36"/>
      <c r="P318" s="52">
        <v>3.07</v>
      </c>
      <c r="Q318" s="52"/>
    </row>
    <row r="319" spans="1:18" x14ac:dyDescent="0.25">
      <c r="A319" s="33">
        <v>342</v>
      </c>
      <c r="B319" s="33" t="s">
        <v>87</v>
      </c>
      <c r="C319" s="38"/>
      <c r="D319" s="46">
        <v>49125</v>
      </c>
      <c r="F319" s="47">
        <v>50</v>
      </c>
      <c r="G319" s="33" t="s">
        <v>4</v>
      </c>
      <c r="H319" s="47" t="s">
        <v>313</v>
      </c>
      <c r="J319" s="48">
        <v>-3</v>
      </c>
      <c r="L319" s="36">
        <v>182786.79</v>
      </c>
      <c r="N319" s="36">
        <v>5910</v>
      </c>
      <c r="O319" s="36"/>
      <c r="P319" s="52">
        <v>3.23</v>
      </c>
      <c r="Q319" s="52"/>
    </row>
    <row r="320" spans="1:18" x14ac:dyDescent="0.25">
      <c r="A320" s="33">
        <v>343</v>
      </c>
      <c r="B320" s="33" t="s">
        <v>88</v>
      </c>
      <c r="C320" s="38"/>
      <c r="D320" s="46">
        <v>49125</v>
      </c>
      <c r="F320" s="47">
        <v>50</v>
      </c>
      <c r="G320" s="33" t="s">
        <v>4</v>
      </c>
      <c r="H320" s="47" t="s">
        <v>314</v>
      </c>
      <c r="J320" s="48">
        <v>-3</v>
      </c>
      <c r="L320" s="36">
        <v>163056405.62</v>
      </c>
      <c r="N320" s="36">
        <v>6505697</v>
      </c>
      <c r="O320" s="36"/>
      <c r="P320" s="52">
        <v>3.99</v>
      </c>
      <c r="Q320" s="52"/>
    </row>
    <row r="321" spans="1:18" x14ac:dyDescent="0.25">
      <c r="A321" s="33">
        <v>343.2</v>
      </c>
      <c r="B321" s="33" t="s">
        <v>290</v>
      </c>
      <c r="C321" s="38"/>
      <c r="D321" s="46">
        <v>49125</v>
      </c>
      <c r="F321" s="47">
        <v>9</v>
      </c>
      <c r="G321" s="33" t="s">
        <v>4</v>
      </c>
      <c r="H321" s="47" t="s">
        <v>316</v>
      </c>
      <c r="J321" s="48">
        <v>35</v>
      </c>
      <c r="L321" s="36">
        <v>62930034</v>
      </c>
      <c r="N321" s="36">
        <v>4638930</v>
      </c>
      <c r="O321" s="36"/>
      <c r="P321" s="52">
        <v>7.37</v>
      </c>
      <c r="Q321" s="52"/>
    </row>
    <row r="322" spans="1:18" x14ac:dyDescent="0.25">
      <c r="A322" s="33">
        <v>344</v>
      </c>
      <c r="B322" s="33" t="s">
        <v>89</v>
      </c>
      <c r="C322" s="38"/>
      <c r="D322" s="46">
        <v>49125</v>
      </c>
      <c r="F322" s="47">
        <v>60</v>
      </c>
      <c r="G322" s="33" t="s">
        <v>4</v>
      </c>
      <c r="H322" s="47" t="s">
        <v>310</v>
      </c>
      <c r="J322" s="48">
        <v>-3</v>
      </c>
      <c r="L322" s="36">
        <v>27182223.170000002</v>
      </c>
      <c r="N322" s="36">
        <v>1031560</v>
      </c>
      <c r="O322" s="36"/>
      <c r="P322" s="52">
        <v>3.79</v>
      </c>
      <c r="Q322" s="52"/>
    </row>
    <row r="323" spans="1:18" s="38" customFormat="1" x14ac:dyDescent="0.25">
      <c r="A323" s="33">
        <v>345</v>
      </c>
      <c r="B323" s="33" t="s">
        <v>45</v>
      </c>
      <c r="D323" s="46">
        <v>49125</v>
      </c>
      <c r="E323" s="33"/>
      <c r="F323" s="47">
        <v>50</v>
      </c>
      <c r="G323" s="33" t="s">
        <v>4</v>
      </c>
      <c r="H323" s="47" t="s">
        <v>315</v>
      </c>
      <c r="I323" s="33"/>
      <c r="J323" s="48">
        <v>-2</v>
      </c>
      <c r="L323" s="36">
        <v>29087068.699999999</v>
      </c>
      <c r="M323" s="33"/>
      <c r="N323" s="36">
        <v>992136</v>
      </c>
      <c r="O323" s="36"/>
      <c r="P323" s="52">
        <v>3.41</v>
      </c>
      <c r="Q323" s="52"/>
      <c r="R323" s="33"/>
    </row>
    <row r="324" spans="1:18" x14ac:dyDescent="0.25">
      <c r="A324" s="33">
        <v>346</v>
      </c>
      <c r="B324" s="33" t="s">
        <v>291</v>
      </c>
      <c r="C324" s="38"/>
      <c r="D324" s="46">
        <v>49125</v>
      </c>
      <c r="F324" s="47">
        <v>50</v>
      </c>
      <c r="G324" s="33" t="s">
        <v>4</v>
      </c>
      <c r="H324" s="47" t="s">
        <v>317</v>
      </c>
      <c r="J324" s="48">
        <v>-2</v>
      </c>
      <c r="L324" s="32">
        <v>582525.55000000005</v>
      </c>
      <c r="N324" s="32">
        <v>18604</v>
      </c>
      <c r="O324" s="54"/>
      <c r="P324" s="52">
        <v>3.19</v>
      </c>
      <c r="Q324" s="52"/>
      <c r="R324" s="38"/>
    </row>
    <row r="325" spans="1:18" s="38" customFormat="1" x14ac:dyDescent="0.25">
      <c r="A325" s="33" t="s">
        <v>6</v>
      </c>
      <c r="B325" s="38" t="s">
        <v>105</v>
      </c>
      <c r="D325" s="46"/>
      <c r="E325" s="33"/>
      <c r="F325" s="47"/>
      <c r="G325" s="33"/>
      <c r="H325" s="47"/>
      <c r="I325" s="33"/>
      <c r="J325" s="48"/>
      <c r="L325" s="39">
        <f>+SUBTOTAL(9,L318:L324)</f>
        <v>284718832.44</v>
      </c>
      <c r="N325" s="39">
        <f>+SUBTOTAL(9,N318:N324)</f>
        <v>13244914</v>
      </c>
      <c r="O325" s="39"/>
      <c r="P325" s="56">
        <f>+N325/L325*100</f>
        <v>4.6519276180268676</v>
      </c>
      <c r="Q325" s="52"/>
      <c r="R325" s="37"/>
    </row>
    <row r="326" spans="1:18" x14ac:dyDescent="0.25">
      <c r="A326" s="33" t="s">
        <v>6</v>
      </c>
      <c r="B326" s="33" t="s">
        <v>6</v>
      </c>
      <c r="C326" s="38"/>
      <c r="D326" s="46"/>
      <c r="F326" s="47"/>
      <c r="H326" s="47"/>
      <c r="J326" s="48"/>
      <c r="P326" s="52"/>
      <c r="Q326" s="52"/>
      <c r="R326" s="38"/>
    </row>
    <row r="327" spans="1:18" x14ac:dyDescent="0.25">
      <c r="A327" s="38" t="s">
        <v>6</v>
      </c>
      <c r="B327" s="38" t="s">
        <v>106</v>
      </c>
      <c r="C327" s="38"/>
      <c r="D327" s="46"/>
      <c r="F327" s="47"/>
      <c r="H327" s="47"/>
      <c r="J327" s="48"/>
      <c r="L327" s="36"/>
      <c r="N327" s="36"/>
      <c r="O327" s="36"/>
      <c r="P327" s="52"/>
      <c r="Q327" s="52"/>
      <c r="R327" s="38"/>
    </row>
    <row r="328" spans="1:18" x14ac:dyDescent="0.25">
      <c r="A328" s="33">
        <v>341</v>
      </c>
      <c r="B328" s="33" t="s">
        <v>42</v>
      </c>
      <c r="C328" s="38"/>
      <c r="D328" s="46">
        <v>49125</v>
      </c>
      <c r="F328" s="47">
        <v>80</v>
      </c>
      <c r="G328" s="33" t="s">
        <v>4</v>
      </c>
      <c r="H328" s="47" t="s">
        <v>310</v>
      </c>
      <c r="J328" s="48">
        <v>-2</v>
      </c>
      <c r="L328" s="36">
        <v>1532780.54</v>
      </c>
      <c r="N328" s="36">
        <v>52687</v>
      </c>
      <c r="O328" s="36"/>
      <c r="P328" s="52">
        <v>3.44</v>
      </c>
      <c r="Q328" s="52"/>
    </row>
    <row r="329" spans="1:18" x14ac:dyDescent="0.25">
      <c r="A329" s="33">
        <v>342</v>
      </c>
      <c r="B329" s="33" t="s">
        <v>87</v>
      </c>
      <c r="C329" s="38"/>
      <c r="D329" s="46">
        <v>49125</v>
      </c>
      <c r="F329" s="47">
        <v>50</v>
      </c>
      <c r="G329" s="33" t="s">
        <v>4</v>
      </c>
      <c r="H329" s="47" t="s">
        <v>313</v>
      </c>
      <c r="J329" s="48">
        <v>-3</v>
      </c>
      <c r="L329" s="36">
        <v>182370.64</v>
      </c>
      <c r="N329" s="36">
        <v>5896</v>
      </c>
      <c r="O329" s="36"/>
      <c r="P329" s="52">
        <v>3.23</v>
      </c>
      <c r="Q329" s="52"/>
    </row>
    <row r="330" spans="1:18" x14ac:dyDescent="0.25">
      <c r="A330" s="33">
        <v>343</v>
      </c>
      <c r="B330" s="33" t="s">
        <v>88</v>
      </c>
      <c r="C330" s="38"/>
      <c r="D330" s="46">
        <v>49125</v>
      </c>
      <c r="F330" s="47">
        <v>50</v>
      </c>
      <c r="G330" s="33" t="s">
        <v>4</v>
      </c>
      <c r="H330" s="47" t="s">
        <v>314</v>
      </c>
      <c r="J330" s="48">
        <v>-3</v>
      </c>
      <c r="L330" s="36">
        <v>169519057.97999999</v>
      </c>
      <c r="N330" s="36">
        <v>7054063</v>
      </c>
      <c r="O330" s="36"/>
      <c r="P330" s="52">
        <v>4.16</v>
      </c>
      <c r="Q330" s="52"/>
    </row>
    <row r="331" spans="1:18" x14ac:dyDescent="0.25">
      <c r="A331" s="33">
        <v>343.2</v>
      </c>
      <c r="B331" s="33" t="s">
        <v>290</v>
      </c>
      <c r="C331" s="38"/>
      <c r="D331" s="46">
        <v>49125</v>
      </c>
      <c r="F331" s="47">
        <v>9</v>
      </c>
      <c r="G331" s="33" t="s">
        <v>4</v>
      </c>
      <c r="H331" s="47" t="s">
        <v>316</v>
      </c>
      <c r="J331" s="48">
        <v>35</v>
      </c>
      <c r="L331" s="36">
        <v>95841804.769999996</v>
      </c>
      <c r="N331" s="36">
        <v>7040628</v>
      </c>
      <c r="O331" s="36"/>
      <c r="P331" s="52">
        <v>7.35</v>
      </c>
      <c r="Q331" s="52"/>
    </row>
    <row r="332" spans="1:18" s="38" customFormat="1" x14ac:dyDescent="0.25">
      <c r="A332" s="33">
        <v>344</v>
      </c>
      <c r="B332" s="33" t="s">
        <v>89</v>
      </c>
      <c r="D332" s="46">
        <v>49125</v>
      </c>
      <c r="E332" s="33"/>
      <c r="F332" s="47">
        <v>60</v>
      </c>
      <c r="G332" s="33" t="s">
        <v>4</v>
      </c>
      <c r="H332" s="47" t="s">
        <v>310</v>
      </c>
      <c r="I332" s="33"/>
      <c r="J332" s="48">
        <v>-3</v>
      </c>
      <c r="L332" s="36">
        <v>33559356.939999998</v>
      </c>
      <c r="M332" s="33"/>
      <c r="N332" s="36">
        <v>1241958</v>
      </c>
      <c r="O332" s="36"/>
      <c r="P332" s="52">
        <v>3.7</v>
      </c>
      <c r="Q332" s="52"/>
      <c r="R332" s="33"/>
    </row>
    <row r="333" spans="1:18" x14ac:dyDescent="0.25">
      <c r="A333" s="33">
        <v>345</v>
      </c>
      <c r="B333" s="33" t="s">
        <v>45</v>
      </c>
      <c r="C333" s="38"/>
      <c r="D333" s="46">
        <v>49125</v>
      </c>
      <c r="F333" s="47">
        <v>50</v>
      </c>
      <c r="G333" s="33" t="s">
        <v>4</v>
      </c>
      <c r="H333" s="47" t="s">
        <v>315</v>
      </c>
      <c r="J333" s="48">
        <v>-2</v>
      </c>
      <c r="L333" s="36">
        <v>26145825.260000002</v>
      </c>
      <c r="N333" s="36">
        <v>897500</v>
      </c>
      <c r="O333" s="36"/>
      <c r="P333" s="52">
        <v>3.43</v>
      </c>
      <c r="Q333" s="52"/>
    </row>
    <row r="334" spans="1:18" s="38" customFormat="1" x14ac:dyDescent="0.25">
      <c r="A334" s="33">
        <v>346</v>
      </c>
      <c r="B334" s="33" t="s">
        <v>291</v>
      </c>
      <c r="D334" s="46">
        <v>49125</v>
      </c>
      <c r="E334" s="33"/>
      <c r="F334" s="47">
        <v>50</v>
      </c>
      <c r="G334" s="33" t="s">
        <v>4</v>
      </c>
      <c r="H334" s="47" t="s">
        <v>317</v>
      </c>
      <c r="I334" s="33"/>
      <c r="J334" s="48">
        <v>-2</v>
      </c>
      <c r="L334" s="32">
        <v>844987.37</v>
      </c>
      <c r="M334" s="33"/>
      <c r="N334" s="32">
        <v>32723</v>
      </c>
      <c r="O334" s="54"/>
      <c r="P334" s="52">
        <v>3.87</v>
      </c>
      <c r="Q334" s="52"/>
    </row>
    <row r="335" spans="1:18" x14ac:dyDescent="0.25">
      <c r="A335" s="33" t="s">
        <v>6</v>
      </c>
      <c r="B335" s="38" t="s">
        <v>107</v>
      </c>
      <c r="C335" s="38"/>
      <c r="D335" s="46"/>
      <c r="F335" s="47"/>
      <c r="H335" s="47"/>
      <c r="J335" s="48"/>
      <c r="L335" s="39">
        <f>+SUBTOTAL(9,L328:L334)</f>
        <v>327626183.5</v>
      </c>
      <c r="M335" s="38"/>
      <c r="N335" s="39">
        <f>+SUBTOTAL(9,N328:N334)</f>
        <v>16325455</v>
      </c>
      <c r="O335" s="39"/>
      <c r="P335" s="56">
        <f>+N335/L335*100</f>
        <v>4.9829518586080894</v>
      </c>
      <c r="Q335" s="52"/>
      <c r="R335" s="37"/>
    </row>
    <row r="336" spans="1:18" x14ac:dyDescent="0.25">
      <c r="A336" s="33" t="s">
        <v>6</v>
      </c>
      <c r="B336" s="33" t="s">
        <v>6</v>
      </c>
      <c r="C336" s="38"/>
      <c r="D336" s="46"/>
      <c r="F336" s="47"/>
      <c r="H336" s="47"/>
      <c r="J336" s="48"/>
      <c r="P336" s="52"/>
      <c r="Q336" s="52"/>
      <c r="R336" s="38"/>
    </row>
    <row r="337" spans="1:18" x14ac:dyDescent="0.25">
      <c r="A337" s="38" t="s">
        <v>6</v>
      </c>
      <c r="B337" s="38" t="s">
        <v>108</v>
      </c>
      <c r="C337" s="38"/>
      <c r="D337" s="46"/>
      <c r="F337" s="47"/>
      <c r="H337" s="47"/>
      <c r="J337" s="48"/>
      <c r="L337" s="36"/>
      <c r="N337" s="36"/>
      <c r="O337" s="36"/>
      <c r="P337" s="52"/>
      <c r="Q337" s="52"/>
      <c r="R337" s="38"/>
    </row>
    <row r="338" spans="1:18" x14ac:dyDescent="0.25">
      <c r="A338" s="33">
        <v>341</v>
      </c>
      <c r="B338" s="33" t="s">
        <v>42</v>
      </c>
      <c r="C338" s="38"/>
      <c r="D338" s="46">
        <v>53143</v>
      </c>
      <c r="F338" s="47">
        <v>80</v>
      </c>
      <c r="G338" s="33" t="s">
        <v>4</v>
      </c>
      <c r="H338" s="47" t="s">
        <v>310</v>
      </c>
      <c r="J338" s="48">
        <v>-2</v>
      </c>
      <c r="L338" s="36">
        <v>25862706.620000001</v>
      </c>
      <c r="N338" s="36">
        <v>717544</v>
      </c>
      <c r="O338" s="36"/>
      <c r="P338" s="52">
        <v>2.77</v>
      </c>
      <c r="Q338" s="52"/>
    </row>
    <row r="339" spans="1:18" x14ac:dyDescent="0.25">
      <c r="A339" s="33">
        <v>342</v>
      </c>
      <c r="B339" s="33" t="s">
        <v>87</v>
      </c>
      <c r="C339" s="38"/>
      <c r="D339" s="46">
        <v>53143</v>
      </c>
      <c r="F339" s="47">
        <v>50</v>
      </c>
      <c r="G339" s="33" t="s">
        <v>4</v>
      </c>
      <c r="H339" s="47" t="s">
        <v>313</v>
      </c>
      <c r="J339" s="48">
        <v>-3</v>
      </c>
      <c r="L339" s="36">
        <v>12403564.17</v>
      </c>
      <c r="N339" s="36">
        <v>374262</v>
      </c>
      <c r="O339" s="36"/>
      <c r="P339" s="52">
        <v>3.02</v>
      </c>
      <c r="Q339" s="52"/>
    </row>
    <row r="340" spans="1:18" x14ac:dyDescent="0.25">
      <c r="A340" s="33">
        <v>343</v>
      </c>
      <c r="B340" s="33" t="s">
        <v>88</v>
      </c>
      <c r="C340" s="38"/>
      <c r="D340" s="46">
        <v>53143</v>
      </c>
      <c r="F340" s="47">
        <v>50</v>
      </c>
      <c r="G340" s="33" t="s">
        <v>4</v>
      </c>
      <c r="H340" s="47" t="s">
        <v>314</v>
      </c>
      <c r="J340" s="48">
        <v>-3</v>
      </c>
      <c r="L340" s="36">
        <v>308994245.61000001</v>
      </c>
      <c r="N340" s="36">
        <v>10158150</v>
      </c>
      <c r="O340" s="36"/>
      <c r="P340" s="52">
        <v>3.29</v>
      </c>
      <c r="Q340" s="52"/>
    </row>
    <row r="341" spans="1:18" s="38" customFormat="1" x14ac:dyDescent="0.25">
      <c r="A341" s="33">
        <v>343.2</v>
      </c>
      <c r="B341" s="33" t="s">
        <v>290</v>
      </c>
      <c r="D341" s="46">
        <v>53143</v>
      </c>
      <c r="E341" s="33"/>
      <c r="F341" s="47">
        <v>9</v>
      </c>
      <c r="G341" s="33" t="s">
        <v>4</v>
      </c>
      <c r="H341" s="47" t="s">
        <v>316</v>
      </c>
      <c r="I341" s="33"/>
      <c r="J341" s="48">
        <v>35</v>
      </c>
      <c r="L341" s="36">
        <v>222610261.13</v>
      </c>
      <c r="M341" s="33"/>
      <c r="N341" s="36">
        <v>16075800</v>
      </c>
      <c r="O341" s="36"/>
      <c r="P341" s="52">
        <v>7.22</v>
      </c>
      <c r="Q341" s="52"/>
      <c r="R341" s="33"/>
    </row>
    <row r="342" spans="1:18" x14ac:dyDescent="0.25">
      <c r="A342" s="33">
        <v>344</v>
      </c>
      <c r="B342" s="33" t="s">
        <v>89</v>
      </c>
      <c r="C342" s="38"/>
      <c r="D342" s="46">
        <v>53143</v>
      </c>
      <c r="F342" s="47">
        <v>60</v>
      </c>
      <c r="G342" s="33" t="s">
        <v>4</v>
      </c>
      <c r="H342" s="47" t="s">
        <v>310</v>
      </c>
      <c r="J342" s="48">
        <v>-3</v>
      </c>
      <c r="L342" s="36">
        <v>44713507.439999998</v>
      </c>
      <c r="N342" s="36">
        <v>1282640</v>
      </c>
      <c r="O342" s="36"/>
      <c r="P342" s="52">
        <v>2.87</v>
      </c>
      <c r="Q342" s="52"/>
    </row>
    <row r="343" spans="1:18" s="38" customFormat="1" x14ac:dyDescent="0.25">
      <c r="A343" s="33">
        <v>345</v>
      </c>
      <c r="B343" s="33" t="s">
        <v>45</v>
      </c>
      <c r="D343" s="46">
        <v>53143</v>
      </c>
      <c r="E343" s="33"/>
      <c r="F343" s="47">
        <v>50</v>
      </c>
      <c r="G343" s="33" t="s">
        <v>4</v>
      </c>
      <c r="H343" s="47" t="s">
        <v>315</v>
      </c>
      <c r="I343" s="33"/>
      <c r="J343" s="48">
        <v>-2</v>
      </c>
      <c r="L343" s="36">
        <v>56238775.219999999</v>
      </c>
      <c r="M343" s="33"/>
      <c r="N343" s="36">
        <v>1613725</v>
      </c>
      <c r="O343" s="36"/>
      <c r="P343" s="52">
        <v>2.87</v>
      </c>
      <c r="Q343" s="52"/>
      <c r="R343" s="33"/>
    </row>
    <row r="344" spans="1:18" x14ac:dyDescent="0.25">
      <c r="A344" s="33">
        <v>346</v>
      </c>
      <c r="B344" s="33" t="s">
        <v>291</v>
      </c>
      <c r="C344" s="38"/>
      <c r="D344" s="46">
        <v>53143</v>
      </c>
      <c r="F344" s="47">
        <v>50</v>
      </c>
      <c r="G344" s="33" t="s">
        <v>4</v>
      </c>
      <c r="H344" s="47" t="s">
        <v>317</v>
      </c>
      <c r="J344" s="48">
        <v>-2</v>
      </c>
      <c r="L344" s="32">
        <v>5333643.99</v>
      </c>
      <c r="N344" s="32">
        <v>163323</v>
      </c>
      <c r="O344" s="54"/>
      <c r="P344" s="52">
        <v>3.06</v>
      </c>
      <c r="Q344" s="52"/>
      <c r="R344" s="38"/>
    </row>
    <row r="345" spans="1:18" x14ac:dyDescent="0.25">
      <c r="A345" s="33" t="s">
        <v>6</v>
      </c>
      <c r="B345" s="38" t="s">
        <v>109</v>
      </c>
      <c r="C345" s="38"/>
      <c r="D345" s="46"/>
      <c r="F345" s="47"/>
      <c r="H345" s="47"/>
      <c r="J345" s="48"/>
      <c r="L345" s="23">
        <f>+SUBTOTAL(9,L338:L344)</f>
        <v>676156704.18000007</v>
      </c>
      <c r="M345" s="38"/>
      <c r="N345" s="23">
        <f>+SUBTOTAL(9,N338:N344)</f>
        <v>30385444</v>
      </c>
      <c r="O345" s="24"/>
      <c r="P345" s="56">
        <f>+N345/L345*100</f>
        <v>4.4938464430149425</v>
      </c>
      <c r="Q345" s="52"/>
      <c r="R345" s="37"/>
    </row>
    <row r="346" spans="1:18" x14ac:dyDescent="0.25">
      <c r="B346" s="38" t="s">
        <v>6</v>
      </c>
      <c r="C346" s="38"/>
      <c r="D346" s="46"/>
      <c r="F346" s="47"/>
      <c r="H346" s="47"/>
      <c r="J346" s="48"/>
      <c r="L346" s="24"/>
      <c r="M346" s="38"/>
      <c r="N346" s="24"/>
      <c r="O346" s="24"/>
      <c r="P346" s="56"/>
      <c r="Q346" s="52"/>
      <c r="R346" s="37"/>
    </row>
    <row r="347" spans="1:18" ht="12.75" customHeight="1" x14ac:dyDescent="0.25">
      <c r="A347" s="41" t="s">
        <v>197</v>
      </c>
      <c r="B347" s="38"/>
      <c r="C347" s="38"/>
      <c r="D347" s="46"/>
      <c r="F347" s="47"/>
      <c r="H347" s="47"/>
      <c r="J347" s="48"/>
      <c r="L347" s="27">
        <f>+SUBTOTAL(9,L308:L345)</f>
        <v>1379200537.3499999</v>
      </c>
      <c r="M347" s="38"/>
      <c r="N347" s="27">
        <f>+SUBTOTAL(9,N308:N345)</f>
        <v>63191236</v>
      </c>
      <c r="O347" s="27"/>
      <c r="P347" s="57">
        <f>+N347/L347*100</f>
        <v>4.5817293634046745</v>
      </c>
      <c r="Q347" s="52"/>
    </row>
    <row r="348" spans="1:18" x14ac:dyDescent="0.25">
      <c r="A348" s="41"/>
      <c r="B348" s="38" t="s">
        <v>6</v>
      </c>
      <c r="C348" s="38"/>
      <c r="D348" s="46"/>
      <c r="F348" s="47"/>
      <c r="H348" s="47"/>
      <c r="J348" s="48"/>
      <c r="L348" s="39"/>
      <c r="M348" s="38"/>
      <c r="N348" s="39"/>
      <c r="O348" s="39"/>
      <c r="P348" s="52"/>
      <c r="Q348" s="52"/>
    </row>
    <row r="349" spans="1:18" x14ac:dyDescent="0.25">
      <c r="A349" s="41" t="s">
        <v>198</v>
      </c>
      <c r="B349" s="38"/>
      <c r="C349" s="38"/>
      <c r="D349" s="46"/>
      <c r="F349" s="47"/>
      <c r="H349" s="47"/>
      <c r="J349" s="48"/>
      <c r="L349" s="39"/>
      <c r="M349" s="38"/>
      <c r="N349" s="39"/>
      <c r="O349" s="39"/>
      <c r="P349" s="52"/>
      <c r="Q349" s="52"/>
    </row>
    <row r="350" spans="1:18" x14ac:dyDescent="0.25">
      <c r="A350" s="33" t="s">
        <v>6</v>
      </c>
      <c r="B350" s="33" t="s">
        <v>6</v>
      </c>
      <c r="C350" s="38"/>
      <c r="D350" s="46"/>
      <c r="F350" s="47"/>
      <c r="H350" s="47"/>
      <c r="J350" s="48"/>
      <c r="P350" s="52"/>
      <c r="Q350" s="52"/>
      <c r="R350" s="38"/>
    </row>
    <row r="351" spans="1:18" s="38" customFormat="1" x14ac:dyDescent="0.25">
      <c r="A351" s="38" t="s">
        <v>6</v>
      </c>
      <c r="B351" s="38" t="s">
        <v>110</v>
      </c>
      <c r="D351" s="46"/>
      <c r="E351" s="33"/>
      <c r="F351" s="47"/>
      <c r="G351" s="33"/>
      <c r="H351" s="47"/>
      <c r="I351" s="33"/>
      <c r="J351" s="48"/>
      <c r="L351" s="36"/>
      <c r="M351" s="33"/>
      <c r="N351" s="36"/>
      <c r="O351" s="36"/>
      <c r="P351" s="52"/>
      <c r="Q351" s="52"/>
    </row>
    <row r="352" spans="1:18" x14ac:dyDescent="0.25">
      <c r="A352" s="33">
        <v>341</v>
      </c>
      <c r="B352" s="33" t="s">
        <v>42</v>
      </c>
      <c r="C352" s="38"/>
      <c r="D352" s="46">
        <v>52412</v>
      </c>
      <c r="F352" s="47">
        <v>80</v>
      </c>
      <c r="G352" s="33" t="s">
        <v>4</v>
      </c>
      <c r="H352" s="47" t="s">
        <v>310</v>
      </c>
      <c r="J352" s="48">
        <v>-2</v>
      </c>
      <c r="L352" s="36">
        <v>73652635.859999999</v>
      </c>
      <c r="N352" s="36">
        <v>1918734</v>
      </c>
      <c r="O352" s="36"/>
      <c r="P352" s="52">
        <v>2.61</v>
      </c>
      <c r="Q352" s="52"/>
    </row>
    <row r="353" spans="1:18" s="38" customFormat="1" x14ac:dyDescent="0.25">
      <c r="A353" s="33">
        <v>342</v>
      </c>
      <c r="B353" s="33" t="s">
        <v>87</v>
      </c>
      <c r="D353" s="46">
        <v>52412</v>
      </c>
      <c r="E353" s="33"/>
      <c r="F353" s="47">
        <v>50</v>
      </c>
      <c r="G353" s="33" t="s">
        <v>4</v>
      </c>
      <c r="H353" s="47" t="s">
        <v>313</v>
      </c>
      <c r="I353" s="33"/>
      <c r="J353" s="48">
        <v>-3</v>
      </c>
      <c r="L353" s="36">
        <v>91440.69</v>
      </c>
      <c r="M353" s="33"/>
      <c r="N353" s="36">
        <v>2719</v>
      </c>
      <c r="O353" s="36"/>
      <c r="P353" s="52">
        <v>2.97</v>
      </c>
      <c r="Q353" s="52"/>
      <c r="R353" s="33"/>
    </row>
    <row r="354" spans="1:18" x14ac:dyDescent="0.25">
      <c r="A354" s="33">
        <v>343</v>
      </c>
      <c r="B354" s="33" t="s">
        <v>88</v>
      </c>
      <c r="C354" s="38"/>
      <c r="D354" s="46">
        <v>52412</v>
      </c>
      <c r="F354" s="47">
        <v>50</v>
      </c>
      <c r="G354" s="33" t="s">
        <v>4</v>
      </c>
      <c r="H354" s="47" t="s">
        <v>314</v>
      </c>
      <c r="J354" s="48">
        <v>-3</v>
      </c>
      <c r="L354" s="36">
        <v>6103661.1299999999</v>
      </c>
      <c r="N354" s="36">
        <v>208395</v>
      </c>
      <c r="O354" s="36"/>
      <c r="P354" s="52">
        <v>3.41</v>
      </c>
      <c r="Q354" s="52"/>
    </row>
    <row r="355" spans="1:18" x14ac:dyDescent="0.25">
      <c r="A355" s="33">
        <v>344</v>
      </c>
      <c r="B355" s="33" t="s">
        <v>89</v>
      </c>
      <c r="C355" s="38"/>
      <c r="D355" s="46">
        <v>52412</v>
      </c>
      <c r="F355" s="47">
        <v>60</v>
      </c>
      <c r="G355" s="33" t="s">
        <v>4</v>
      </c>
      <c r="H355" s="47" t="s">
        <v>310</v>
      </c>
      <c r="J355" s="48">
        <v>-3</v>
      </c>
      <c r="L355" s="36">
        <v>206289.15</v>
      </c>
      <c r="N355" s="36">
        <v>7080</v>
      </c>
      <c r="O355" s="36"/>
      <c r="P355" s="52">
        <v>3.43</v>
      </c>
      <c r="Q355" s="52"/>
    </row>
    <row r="356" spans="1:18" x14ac:dyDescent="0.25">
      <c r="A356" s="33">
        <v>345</v>
      </c>
      <c r="B356" s="33" t="s">
        <v>45</v>
      </c>
      <c r="C356" s="38"/>
      <c r="D356" s="46">
        <v>52412</v>
      </c>
      <c r="F356" s="47">
        <v>50</v>
      </c>
      <c r="G356" s="33" t="s">
        <v>4</v>
      </c>
      <c r="H356" s="47" t="s">
        <v>315</v>
      </c>
      <c r="J356" s="48">
        <v>-2</v>
      </c>
      <c r="L356" s="36">
        <v>2204656.5699999998</v>
      </c>
      <c r="N356" s="36">
        <v>68043</v>
      </c>
      <c r="O356" s="36"/>
      <c r="P356" s="52">
        <v>3.09</v>
      </c>
      <c r="Q356" s="52"/>
    </row>
    <row r="357" spans="1:18" x14ac:dyDescent="0.25">
      <c r="A357" s="33">
        <v>346</v>
      </c>
      <c r="B357" s="33" t="s">
        <v>291</v>
      </c>
      <c r="C357" s="38"/>
      <c r="D357" s="46">
        <v>52412</v>
      </c>
      <c r="F357" s="47">
        <v>50</v>
      </c>
      <c r="G357" s="33" t="s">
        <v>4</v>
      </c>
      <c r="H357" s="47" t="s">
        <v>317</v>
      </c>
      <c r="J357" s="48">
        <v>-2</v>
      </c>
      <c r="L357" s="32">
        <v>2298256.33</v>
      </c>
      <c r="N357" s="32">
        <v>71329</v>
      </c>
      <c r="O357" s="54"/>
      <c r="P357" s="52">
        <v>3.1</v>
      </c>
      <c r="Q357" s="52"/>
      <c r="R357" s="38"/>
    </row>
    <row r="358" spans="1:18" x14ac:dyDescent="0.25">
      <c r="A358" s="33" t="s">
        <v>6</v>
      </c>
      <c r="B358" s="38" t="s">
        <v>111</v>
      </c>
      <c r="C358" s="38"/>
      <c r="D358" s="46"/>
      <c r="F358" s="47"/>
      <c r="H358" s="47"/>
      <c r="J358" s="48"/>
      <c r="L358" s="39">
        <f>+SUBTOTAL(9,L352:L357)</f>
        <v>84556939.729999989</v>
      </c>
      <c r="M358" s="38"/>
      <c r="N358" s="39">
        <f>+SUBTOTAL(9,N352:N357)</f>
        <v>2276300</v>
      </c>
      <c r="O358" s="39"/>
      <c r="P358" s="56">
        <f>+N358/L358*100</f>
        <v>2.6920321469396682</v>
      </c>
      <c r="Q358" s="52"/>
      <c r="R358" s="37"/>
    </row>
    <row r="359" spans="1:18" x14ac:dyDescent="0.25">
      <c r="A359" s="33" t="s">
        <v>6</v>
      </c>
      <c r="B359" s="33" t="s">
        <v>6</v>
      </c>
      <c r="C359" s="38"/>
      <c r="D359" s="46"/>
      <c r="F359" s="47"/>
      <c r="H359" s="47"/>
      <c r="J359" s="48"/>
      <c r="P359" s="52"/>
      <c r="Q359" s="52"/>
      <c r="R359" s="38"/>
    </row>
    <row r="360" spans="1:18" x14ac:dyDescent="0.25">
      <c r="A360" s="38" t="s">
        <v>6</v>
      </c>
      <c r="B360" s="38" t="s">
        <v>112</v>
      </c>
      <c r="C360" s="38"/>
      <c r="D360" s="46"/>
      <c r="F360" s="47"/>
      <c r="H360" s="47"/>
      <c r="J360" s="48"/>
      <c r="L360" s="36"/>
      <c r="N360" s="36"/>
      <c r="O360" s="36"/>
      <c r="P360" s="52"/>
      <c r="Q360" s="52"/>
      <c r="R360" s="38"/>
    </row>
    <row r="361" spans="1:18" x14ac:dyDescent="0.25">
      <c r="A361" s="33">
        <v>341</v>
      </c>
      <c r="B361" s="33" t="s">
        <v>42</v>
      </c>
      <c r="C361" s="38"/>
      <c r="D361" s="46">
        <v>52412</v>
      </c>
      <c r="F361" s="47">
        <v>80</v>
      </c>
      <c r="G361" s="33" t="s">
        <v>4</v>
      </c>
      <c r="H361" s="47" t="s">
        <v>310</v>
      </c>
      <c r="J361" s="48">
        <v>-2</v>
      </c>
      <c r="K361" s="38"/>
      <c r="L361" s="36">
        <v>7638978.5099999998</v>
      </c>
      <c r="N361" s="36">
        <v>188330</v>
      </c>
      <c r="O361" s="36"/>
      <c r="P361" s="52">
        <v>2.4700000000000002</v>
      </c>
      <c r="Q361" s="52"/>
    </row>
    <row r="362" spans="1:18" x14ac:dyDescent="0.25">
      <c r="A362" s="33">
        <v>342</v>
      </c>
      <c r="B362" s="33" t="s">
        <v>87</v>
      </c>
      <c r="C362" s="38"/>
      <c r="D362" s="46">
        <v>52412</v>
      </c>
      <c r="F362" s="47">
        <v>50</v>
      </c>
      <c r="G362" s="33" t="s">
        <v>4</v>
      </c>
      <c r="H362" s="47" t="s">
        <v>313</v>
      </c>
      <c r="J362" s="48">
        <v>-3</v>
      </c>
      <c r="L362" s="36">
        <v>1855794.6</v>
      </c>
      <c r="N362" s="36">
        <v>56224</v>
      </c>
      <c r="O362" s="36"/>
      <c r="P362" s="52">
        <v>3.03</v>
      </c>
      <c r="Q362" s="52"/>
    </row>
    <row r="363" spans="1:18" x14ac:dyDescent="0.25">
      <c r="A363" s="33">
        <v>343</v>
      </c>
      <c r="B363" s="33" t="s">
        <v>88</v>
      </c>
      <c r="C363" s="38"/>
      <c r="D363" s="46">
        <v>52412</v>
      </c>
      <c r="F363" s="47">
        <v>50</v>
      </c>
      <c r="G363" s="33" t="s">
        <v>4</v>
      </c>
      <c r="H363" s="47" t="s">
        <v>314</v>
      </c>
      <c r="J363" s="48">
        <v>-3</v>
      </c>
      <c r="K363" s="38"/>
      <c r="L363" s="36">
        <v>215835489.88999999</v>
      </c>
      <c r="N363" s="36">
        <v>7164831</v>
      </c>
      <c r="O363" s="36"/>
      <c r="P363" s="52">
        <v>3.32</v>
      </c>
      <c r="Q363" s="52"/>
    </row>
    <row r="364" spans="1:18" x14ac:dyDescent="0.25">
      <c r="A364" s="33">
        <v>343.2</v>
      </c>
      <c r="B364" s="33" t="s">
        <v>290</v>
      </c>
      <c r="C364" s="38"/>
      <c r="D364" s="46">
        <v>52412</v>
      </c>
      <c r="F364" s="47">
        <v>9</v>
      </c>
      <c r="G364" s="33" t="s">
        <v>4</v>
      </c>
      <c r="H364" s="47" t="s">
        <v>316</v>
      </c>
      <c r="J364" s="48">
        <v>35</v>
      </c>
      <c r="L364" s="36">
        <v>183294116.47</v>
      </c>
      <c r="N364" s="36">
        <v>13239709</v>
      </c>
      <c r="O364" s="36"/>
      <c r="P364" s="52">
        <v>7.22</v>
      </c>
      <c r="Q364" s="52"/>
    </row>
    <row r="365" spans="1:18" x14ac:dyDescent="0.25">
      <c r="A365" s="33">
        <v>344</v>
      </c>
      <c r="B365" s="33" t="s">
        <v>89</v>
      </c>
      <c r="C365" s="38"/>
      <c r="D365" s="46">
        <v>52412</v>
      </c>
      <c r="F365" s="47">
        <v>60</v>
      </c>
      <c r="G365" s="33" t="s">
        <v>4</v>
      </c>
      <c r="H365" s="47" t="s">
        <v>310</v>
      </c>
      <c r="J365" s="48">
        <v>-3</v>
      </c>
      <c r="L365" s="36">
        <v>33768064.969999999</v>
      </c>
      <c r="N365" s="36">
        <v>1012682</v>
      </c>
      <c r="O365" s="36"/>
      <c r="P365" s="52">
        <v>3</v>
      </c>
      <c r="Q365" s="52"/>
    </row>
    <row r="366" spans="1:18" x14ac:dyDescent="0.25">
      <c r="A366" s="33">
        <v>345</v>
      </c>
      <c r="B366" s="33" t="s">
        <v>45</v>
      </c>
      <c r="C366" s="38"/>
      <c r="D366" s="46">
        <v>52412</v>
      </c>
      <c r="F366" s="47">
        <v>50</v>
      </c>
      <c r="G366" s="33" t="s">
        <v>4</v>
      </c>
      <c r="H366" s="47" t="s">
        <v>315</v>
      </c>
      <c r="J366" s="48">
        <v>-2</v>
      </c>
      <c r="L366" s="36">
        <v>36216823.270000003</v>
      </c>
      <c r="N366" s="36">
        <v>1033560</v>
      </c>
      <c r="O366" s="36"/>
      <c r="P366" s="52">
        <v>2.85</v>
      </c>
      <c r="Q366" s="52"/>
    </row>
    <row r="367" spans="1:18" x14ac:dyDescent="0.25">
      <c r="A367" s="33">
        <v>346</v>
      </c>
      <c r="B367" s="33" t="s">
        <v>291</v>
      </c>
      <c r="C367" s="38"/>
      <c r="D367" s="46">
        <v>52412</v>
      </c>
      <c r="F367" s="47">
        <v>50</v>
      </c>
      <c r="G367" s="33" t="s">
        <v>4</v>
      </c>
      <c r="H367" s="47" t="s">
        <v>317</v>
      </c>
      <c r="J367" s="48">
        <v>-2</v>
      </c>
      <c r="L367" s="32">
        <v>3422701.98</v>
      </c>
      <c r="N367" s="32">
        <v>102432</v>
      </c>
      <c r="O367" s="54"/>
      <c r="P367" s="52">
        <v>2.99</v>
      </c>
      <c r="Q367" s="52"/>
      <c r="R367" s="38"/>
    </row>
    <row r="368" spans="1:18" x14ac:dyDescent="0.25">
      <c r="A368" s="33" t="s">
        <v>6</v>
      </c>
      <c r="B368" s="38" t="s">
        <v>113</v>
      </c>
      <c r="C368" s="38"/>
      <c r="D368" s="46"/>
      <c r="F368" s="47"/>
      <c r="H368" s="47"/>
      <c r="J368" s="48"/>
      <c r="L368" s="39">
        <f>+SUBTOTAL(9,L361:L367)</f>
        <v>482031969.69000006</v>
      </c>
      <c r="M368" s="38"/>
      <c r="N368" s="39">
        <f>+SUBTOTAL(9,N361:N367)</f>
        <v>22797768</v>
      </c>
      <c r="O368" s="39"/>
      <c r="P368" s="56">
        <f>+N368/L368*100</f>
        <v>4.7295136906918209</v>
      </c>
      <c r="Q368" s="52"/>
      <c r="R368" s="37"/>
    </row>
    <row r="369" spans="1:18" x14ac:dyDescent="0.25">
      <c r="A369" s="33" t="s">
        <v>6</v>
      </c>
      <c r="B369" s="33" t="s">
        <v>6</v>
      </c>
      <c r="C369" s="38"/>
      <c r="D369" s="46"/>
      <c r="F369" s="47"/>
      <c r="H369" s="47"/>
      <c r="J369" s="48"/>
      <c r="P369" s="52"/>
      <c r="Q369" s="52"/>
      <c r="R369" s="38"/>
    </row>
    <row r="370" spans="1:18" x14ac:dyDescent="0.25">
      <c r="A370" s="38" t="s">
        <v>6</v>
      </c>
      <c r="B370" s="38" t="s">
        <v>114</v>
      </c>
      <c r="C370" s="38"/>
      <c r="D370" s="46"/>
      <c r="F370" s="47"/>
      <c r="H370" s="47"/>
      <c r="J370" s="48"/>
      <c r="L370" s="36"/>
      <c r="N370" s="36"/>
      <c r="O370" s="36"/>
      <c r="P370" s="52"/>
      <c r="Q370" s="52"/>
      <c r="R370" s="38"/>
    </row>
    <row r="371" spans="1:18" x14ac:dyDescent="0.25">
      <c r="A371" s="33">
        <v>341</v>
      </c>
      <c r="B371" s="33" t="s">
        <v>42</v>
      </c>
      <c r="C371" s="38"/>
      <c r="D371" s="46">
        <v>52047</v>
      </c>
      <c r="F371" s="47">
        <v>80</v>
      </c>
      <c r="G371" s="33" t="s">
        <v>4</v>
      </c>
      <c r="H371" s="47" t="s">
        <v>310</v>
      </c>
      <c r="J371" s="48">
        <v>-2</v>
      </c>
      <c r="K371" s="38"/>
      <c r="L371" s="36">
        <v>7486028.9400000004</v>
      </c>
      <c r="N371" s="36">
        <v>191273</v>
      </c>
      <c r="O371" s="36"/>
      <c r="P371" s="52">
        <v>2.56</v>
      </c>
      <c r="Q371" s="52"/>
    </row>
    <row r="372" spans="1:18" x14ac:dyDescent="0.25">
      <c r="A372" s="33">
        <v>342</v>
      </c>
      <c r="B372" s="33" t="s">
        <v>87</v>
      </c>
      <c r="C372" s="38"/>
      <c r="D372" s="46">
        <v>52047</v>
      </c>
      <c r="F372" s="47">
        <v>50</v>
      </c>
      <c r="G372" s="33" t="s">
        <v>4</v>
      </c>
      <c r="H372" s="47" t="s">
        <v>313</v>
      </c>
      <c r="J372" s="48">
        <v>-3</v>
      </c>
      <c r="L372" s="36">
        <v>1867173.2</v>
      </c>
      <c r="N372" s="36">
        <v>56807</v>
      </c>
      <c r="O372" s="36"/>
      <c r="P372" s="52">
        <v>3.04</v>
      </c>
      <c r="Q372" s="52"/>
    </row>
    <row r="373" spans="1:18" x14ac:dyDescent="0.25">
      <c r="A373" s="33">
        <v>343</v>
      </c>
      <c r="B373" s="33" t="s">
        <v>88</v>
      </c>
      <c r="C373" s="38"/>
      <c r="D373" s="46">
        <v>52047</v>
      </c>
      <c r="F373" s="47">
        <v>50</v>
      </c>
      <c r="G373" s="33" t="s">
        <v>4</v>
      </c>
      <c r="H373" s="47" t="s">
        <v>314</v>
      </c>
      <c r="J373" s="48">
        <v>-3</v>
      </c>
      <c r="K373" s="38"/>
      <c r="L373" s="36">
        <v>233978162.78</v>
      </c>
      <c r="N373" s="36">
        <v>7960093</v>
      </c>
      <c r="O373" s="36"/>
      <c r="P373" s="52">
        <v>3.4</v>
      </c>
      <c r="Q373" s="52"/>
    </row>
    <row r="374" spans="1:18" x14ac:dyDescent="0.25">
      <c r="A374" s="33">
        <v>343.2</v>
      </c>
      <c r="B374" s="33" t="s">
        <v>290</v>
      </c>
      <c r="C374" s="38"/>
      <c r="D374" s="46">
        <v>52047</v>
      </c>
      <c r="F374" s="47">
        <v>9</v>
      </c>
      <c r="G374" s="33" t="s">
        <v>4</v>
      </c>
      <c r="H374" s="47" t="s">
        <v>316</v>
      </c>
      <c r="J374" s="48">
        <v>35</v>
      </c>
      <c r="L374" s="36">
        <v>169584346.44</v>
      </c>
      <c r="N374" s="36">
        <v>12251832</v>
      </c>
      <c r="O374" s="36"/>
      <c r="P374" s="52">
        <v>7.22</v>
      </c>
      <c r="Q374" s="52"/>
    </row>
    <row r="375" spans="1:18" x14ac:dyDescent="0.25">
      <c r="A375" s="33">
        <v>344</v>
      </c>
      <c r="B375" s="33" t="s">
        <v>89</v>
      </c>
      <c r="C375" s="38"/>
      <c r="D375" s="46">
        <v>52047</v>
      </c>
      <c r="F375" s="47">
        <v>60</v>
      </c>
      <c r="G375" s="33" t="s">
        <v>4</v>
      </c>
      <c r="H375" s="47" t="s">
        <v>310</v>
      </c>
      <c r="J375" s="48">
        <v>-3</v>
      </c>
      <c r="L375" s="36">
        <v>33575007.140000001</v>
      </c>
      <c r="N375" s="36">
        <v>1011409</v>
      </c>
      <c r="O375" s="36"/>
      <c r="P375" s="52">
        <v>3.01</v>
      </c>
      <c r="Q375" s="52"/>
    </row>
    <row r="376" spans="1:18" x14ac:dyDescent="0.25">
      <c r="A376" s="33">
        <v>345</v>
      </c>
      <c r="B376" s="33" t="s">
        <v>45</v>
      </c>
      <c r="C376" s="38"/>
      <c r="D376" s="46">
        <v>52047</v>
      </c>
      <c r="F376" s="47">
        <v>50</v>
      </c>
      <c r="G376" s="33" t="s">
        <v>4</v>
      </c>
      <c r="H376" s="47" t="s">
        <v>315</v>
      </c>
      <c r="J376" s="48">
        <v>-2</v>
      </c>
      <c r="L376" s="36">
        <v>35686944.619999997</v>
      </c>
      <c r="N376" s="36">
        <v>1035159</v>
      </c>
      <c r="O376" s="36"/>
      <c r="P376" s="52">
        <v>2.9</v>
      </c>
      <c r="Q376" s="52"/>
    </row>
    <row r="377" spans="1:18" x14ac:dyDescent="0.25">
      <c r="A377" s="33">
        <v>346</v>
      </c>
      <c r="B377" s="33" t="s">
        <v>291</v>
      </c>
      <c r="C377" s="38"/>
      <c r="D377" s="46">
        <v>52047</v>
      </c>
      <c r="F377" s="47">
        <v>50</v>
      </c>
      <c r="G377" s="33" t="s">
        <v>4</v>
      </c>
      <c r="H377" s="47" t="s">
        <v>317</v>
      </c>
      <c r="J377" s="48">
        <v>-2</v>
      </c>
      <c r="L377" s="32">
        <v>2983621.73</v>
      </c>
      <c r="N377" s="32">
        <v>90872</v>
      </c>
      <c r="O377" s="54"/>
      <c r="P377" s="52">
        <v>3.05</v>
      </c>
      <c r="Q377" s="52"/>
      <c r="R377" s="38"/>
    </row>
    <row r="378" spans="1:18" s="38" customFormat="1" x14ac:dyDescent="0.25">
      <c r="A378" s="33" t="s">
        <v>6</v>
      </c>
      <c r="B378" s="38" t="s">
        <v>115</v>
      </c>
      <c r="D378" s="46"/>
      <c r="E378" s="33"/>
      <c r="F378" s="47"/>
      <c r="G378" s="33"/>
      <c r="H378" s="47"/>
      <c r="I378" s="33"/>
      <c r="J378" s="48"/>
      <c r="K378" s="33"/>
      <c r="L378" s="23">
        <f>+SUBTOTAL(9,L371:L377)</f>
        <v>485161284.85000002</v>
      </c>
      <c r="N378" s="23">
        <f>+SUBTOTAL(9,N371:N377)</f>
        <v>22597445</v>
      </c>
      <c r="O378" s="24"/>
      <c r="P378" s="56">
        <f>+N378/L378*100</f>
        <v>4.6577181044003906</v>
      </c>
      <c r="Q378" s="52"/>
      <c r="R378" s="37"/>
    </row>
    <row r="379" spans="1:18" s="38" customFormat="1" x14ac:dyDescent="0.25">
      <c r="A379" s="33"/>
      <c r="B379" s="38" t="s">
        <v>6</v>
      </c>
      <c r="D379" s="46"/>
      <c r="E379" s="33"/>
      <c r="F379" s="47"/>
      <c r="G379" s="33"/>
      <c r="H379" s="47"/>
      <c r="I379" s="33"/>
      <c r="J379" s="48"/>
      <c r="K379" s="33"/>
      <c r="L379" s="39"/>
      <c r="N379" s="39"/>
      <c r="O379" s="39"/>
      <c r="P379" s="52"/>
      <c r="Q379" s="52"/>
      <c r="R379" s="33"/>
    </row>
    <row r="380" spans="1:18" s="38" customFormat="1" x14ac:dyDescent="0.25">
      <c r="A380" s="41" t="s">
        <v>199</v>
      </c>
      <c r="D380" s="46"/>
      <c r="E380" s="33"/>
      <c r="F380" s="47"/>
      <c r="G380" s="33"/>
      <c r="H380" s="47"/>
      <c r="I380" s="33"/>
      <c r="J380" s="48"/>
      <c r="K380" s="33"/>
      <c r="L380" s="27">
        <f>+SUBTOTAL(9,L351:L379)</f>
        <v>1051750194.27</v>
      </c>
      <c r="M380" s="41"/>
      <c r="N380" s="27">
        <f>+SUBTOTAL(9,N351:N379)</f>
        <v>47671513</v>
      </c>
      <c r="O380" s="27"/>
      <c r="P380" s="57">
        <f>+N380/L380*100</f>
        <v>4.5325889417199399</v>
      </c>
      <c r="Q380" s="52"/>
      <c r="R380" s="33"/>
    </row>
    <row r="381" spans="1:18" s="38" customFormat="1" x14ac:dyDescent="0.25">
      <c r="A381" s="41"/>
      <c r="B381" s="38" t="s">
        <v>6</v>
      </c>
      <c r="D381" s="46"/>
      <c r="E381" s="33"/>
      <c r="F381" s="47"/>
      <c r="G381" s="33"/>
      <c r="H381" s="47"/>
      <c r="I381" s="33"/>
      <c r="J381" s="48"/>
      <c r="K381" s="33"/>
      <c r="L381" s="39"/>
      <c r="N381" s="39"/>
      <c r="O381" s="39"/>
      <c r="P381" s="52"/>
      <c r="Q381" s="52"/>
      <c r="R381" s="33"/>
    </row>
    <row r="382" spans="1:18" s="38" customFormat="1" x14ac:dyDescent="0.25">
      <c r="A382" s="41"/>
      <c r="B382" s="38" t="s">
        <v>6</v>
      </c>
      <c r="D382" s="46"/>
      <c r="E382" s="33"/>
      <c r="F382" s="47"/>
      <c r="G382" s="33"/>
      <c r="H382" s="47"/>
      <c r="I382" s="33"/>
      <c r="J382" s="48"/>
      <c r="K382" s="33"/>
      <c r="L382" s="39"/>
      <c r="N382" s="39"/>
      <c r="O382" s="39"/>
      <c r="P382" s="52"/>
      <c r="Q382" s="52"/>
      <c r="R382" s="33"/>
    </row>
    <row r="383" spans="1:18" s="38" customFormat="1" x14ac:dyDescent="0.25">
      <c r="A383" s="41" t="s">
        <v>200</v>
      </c>
      <c r="D383" s="46"/>
      <c r="E383" s="33"/>
      <c r="F383" s="47"/>
      <c r="G383" s="33"/>
      <c r="H383" s="47"/>
      <c r="I383" s="33"/>
      <c r="J383" s="48"/>
      <c r="K383" s="33"/>
      <c r="L383" s="39"/>
      <c r="N383" s="39"/>
      <c r="O383" s="39"/>
      <c r="P383" s="52"/>
      <c r="Q383" s="52"/>
      <c r="R383" s="33"/>
    </row>
    <row r="384" spans="1:18" x14ac:dyDescent="0.25">
      <c r="A384" s="33" t="s">
        <v>6</v>
      </c>
      <c r="B384" s="33" t="s">
        <v>6</v>
      </c>
      <c r="C384" s="38"/>
      <c r="D384" s="46"/>
      <c r="F384" s="47"/>
      <c r="H384" s="47"/>
      <c r="J384" s="48"/>
      <c r="P384" s="52"/>
      <c r="Q384" s="52"/>
      <c r="R384" s="38"/>
    </row>
    <row r="385" spans="1:19" s="38" customFormat="1" x14ac:dyDescent="0.25">
      <c r="A385" s="38" t="s">
        <v>6</v>
      </c>
      <c r="B385" s="38" t="s">
        <v>116</v>
      </c>
      <c r="D385" s="46"/>
      <c r="E385" s="33"/>
      <c r="F385" s="47"/>
      <c r="G385" s="33"/>
      <c r="H385" s="47"/>
      <c r="I385" s="33"/>
      <c r="J385" s="48"/>
      <c r="L385" s="36"/>
      <c r="M385" s="33"/>
      <c r="N385" s="36"/>
      <c r="O385" s="36"/>
      <c r="P385" s="52"/>
      <c r="Q385" s="52"/>
      <c r="R385" s="33"/>
    </row>
    <row r="386" spans="1:19" x14ac:dyDescent="0.25">
      <c r="A386" s="33">
        <v>341</v>
      </c>
      <c r="B386" s="33" t="s">
        <v>42</v>
      </c>
      <c r="C386" s="38"/>
      <c r="D386" s="46">
        <v>53873</v>
      </c>
      <c r="F386" s="47">
        <v>80</v>
      </c>
      <c r="G386" s="33" t="s">
        <v>4</v>
      </c>
      <c r="H386" s="47" t="s">
        <v>310</v>
      </c>
      <c r="J386" s="48">
        <v>-2</v>
      </c>
      <c r="L386" s="36">
        <v>34496252.609999999</v>
      </c>
      <c r="N386" s="36">
        <v>940391</v>
      </c>
      <c r="O386" s="36"/>
      <c r="P386" s="52">
        <v>2.73</v>
      </c>
      <c r="Q386" s="52"/>
    </row>
    <row r="387" spans="1:19" x14ac:dyDescent="0.25">
      <c r="A387" s="33">
        <v>342</v>
      </c>
      <c r="B387" s="33" t="s">
        <v>87</v>
      </c>
      <c r="C387" s="38"/>
      <c r="D387" s="46">
        <v>53873</v>
      </c>
      <c r="F387" s="47">
        <v>50</v>
      </c>
      <c r="G387" s="33" t="s">
        <v>4</v>
      </c>
      <c r="H387" s="47" t="s">
        <v>313</v>
      </c>
      <c r="J387" s="48">
        <v>-3</v>
      </c>
      <c r="L387" s="36">
        <v>13269835.26</v>
      </c>
      <c r="N387" s="36">
        <v>396701</v>
      </c>
      <c r="O387" s="36"/>
      <c r="P387" s="52">
        <v>2.99</v>
      </c>
      <c r="Q387" s="52"/>
    </row>
    <row r="388" spans="1:19" x14ac:dyDescent="0.25">
      <c r="A388" s="33">
        <v>343</v>
      </c>
      <c r="B388" s="33" t="s">
        <v>88</v>
      </c>
      <c r="C388" s="38"/>
      <c r="D388" s="46">
        <v>53873</v>
      </c>
      <c r="F388" s="47">
        <v>50</v>
      </c>
      <c r="G388" s="33" t="s">
        <v>4</v>
      </c>
      <c r="H388" s="47" t="s">
        <v>314</v>
      </c>
      <c r="J388" s="48">
        <v>-3</v>
      </c>
      <c r="L388" s="36">
        <v>278605458.13999999</v>
      </c>
      <c r="N388" s="36">
        <v>8734511</v>
      </c>
      <c r="O388" s="36"/>
      <c r="P388" s="52">
        <v>3.14</v>
      </c>
      <c r="Q388" s="52"/>
    </row>
    <row r="389" spans="1:19" x14ac:dyDescent="0.25">
      <c r="A389" s="33">
        <v>343.2</v>
      </c>
      <c r="B389" s="33" t="s">
        <v>290</v>
      </c>
      <c r="C389" s="38"/>
      <c r="D389" s="46">
        <v>53873</v>
      </c>
      <c r="F389" s="47">
        <v>9</v>
      </c>
      <c r="G389" s="33" t="s">
        <v>4</v>
      </c>
      <c r="H389" s="47" t="s">
        <v>316</v>
      </c>
      <c r="J389" s="48">
        <v>35</v>
      </c>
      <c r="L389" s="36">
        <v>187989955.28</v>
      </c>
      <c r="N389" s="36">
        <v>13575695</v>
      </c>
      <c r="O389" s="36"/>
      <c r="P389" s="52">
        <v>7.22</v>
      </c>
      <c r="Q389" s="52"/>
    </row>
    <row r="390" spans="1:19" x14ac:dyDescent="0.25">
      <c r="A390" s="33">
        <v>344</v>
      </c>
      <c r="B390" s="33" t="s">
        <v>89</v>
      </c>
      <c r="C390" s="38"/>
      <c r="D390" s="46">
        <v>53873</v>
      </c>
      <c r="F390" s="47">
        <v>60</v>
      </c>
      <c r="G390" s="33" t="s">
        <v>4</v>
      </c>
      <c r="H390" s="47" t="s">
        <v>310</v>
      </c>
      <c r="J390" s="48">
        <v>-3</v>
      </c>
      <c r="L390" s="36">
        <v>44556175.359999999</v>
      </c>
      <c r="N390" s="36">
        <v>1259637</v>
      </c>
      <c r="O390" s="36"/>
      <c r="P390" s="52">
        <v>2.83</v>
      </c>
      <c r="Q390" s="52"/>
    </row>
    <row r="391" spans="1:19" x14ac:dyDescent="0.25">
      <c r="A391" s="33">
        <v>345</v>
      </c>
      <c r="B391" s="33" t="s">
        <v>45</v>
      </c>
      <c r="C391" s="38"/>
      <c r="D391" s="46">
        <v>53873</v>
      </c>
      <c r="F391" s="47">
        <v>50</v>
      </c>
      <c r="G391" s="33" t="s">
        <v>4</v>
      </c>
      <c r="H391" s="47" t="s">
        <v>315</v>
      </c>
      <c r="J391" s="48">
        <v>-2</v>
      </c>
      <c r="L391" s="36">
        <v>55581392.030000001</v>
      </c>
      <c r="N391" s="36">
        <v>1573171</v>
      </c>
      <c r="O391" s="36"/>
      <c r="P391" s="52">
        <v>2.83</v>
      </c>
      <c r="Q391" s="52"/>
    </row>
    <row r="392" spans="1:19" s="38" customFormat="1" x14ac:dyDescent="0.25">
      <c r="A392" s="33">
        <v>346</v>
      </c>
      <c r="B392" s="33" t="s">
        <v>291</v>
      </c>
      <c r="D392" s="46">
        <v>53873</v>
      </c>
      <c r="E392" s="33"/>
      <c r="F392" s="47">
        <v>50</v>
      </c>
      <c r="G392" s="33" t="s">
        <v>4</v>
      </c>
      <c r="H392" s="47" t="s">
        <v>317</v>
      </c>
      <c r="I392" s="33"/>
      <c r="J392" s="48">
        <v>-2</v>
      </c>
      <c r="L392" s="32">
        <v>13295148.66</v>
      </c>
      <c r="M392" s="33"/>
      <c r="N392" s="32">
        <v>395137</v>
      </c>
      <c r="O392" s="54"/>
      <c r="P392" s="52">
        <v>2.97</v>
      </c>
      <c r="Q392" s="52"/>
    </row>
    <row r="393" spans="1:19" s="38" customFormat="1" x14ac:dyDescent="0.25">
      <c r="A393" s="33" t="s">
        <v>6</v>
      </c>
      <c r="B393" s="38" t="s">
        <v>117</v>
      </c>
      <c r="D393" s="46"/>
      <c r="E393" s="33"/>
      <c r="F393" s="47"/>
      <c r="G393" s="33"/>
      <c r="H393" s="47"/>
      <c r="I393" s="33"/>
      <c r="J393" s="48"/>
      <c r="L393" s="23">
        <f>+SUBTOTAL(9,L386:L392)</f>
        <v>627794217.33999991</v>
      </c>
      <c r="N393" s="23">
        <f>+SUBTOTAL(9,N386:N392)</f>
        <v>26875243</v>
      </c>
      <c r="O393" s="24"/>
      <c r="P393" s="56">
        <f>+N393/L393*100</f>
        <v>4.2809000557335404</v>
      </c>
      <c r="Q393" s="52"/>
      <c r="R393" s="37"/>
    </row>
    <row r="394" spans="1:19" s="38" customFormat="1" x14ac:dyDescent="0.25">
      <c r="A394" s="33"/>
      <c r="B394" s="38" t="s">
        <v>6</v>
      </c>
      <c r="D394" s="46"/>
      <c r="E394" s="33"/>
      <c r="F394" s="47"/>
      <c r="G394" s="33"/>
      <c r="H394" s="47"/>
      <c r="I394" s="33"/>
      <c r="J394" s="48"/>
      <c r="L394" s="24"/>
      <c r="N394" s="24"/>
      <c r="O394" s="24"/>
      <c r="P394" s="52"/>
      <c r="Q394" s="52"/>
      <c r="R394" s="33"/>
    </row>
    <row r="395" spans="1:19" s="38" customFormat="1" x14ac:dyDescent="0.25">
      <c r="A395" s="41" t="s">
        <v>201</v>
      </c>
      <c r="D395" s="46"/>
      <c r="E395" s="33"/>
      <c r="F395" s="47"/>
      <c r="G395" s="33"/>
      <c r="H395" s="47"/>
      <c r="I395" s="33"/>
      <c r="J395" s="48"/>
      <c r="L395" s="43">
        <f>+SUBTOTAL(9,L386:L394)</f>
        <v>627794217.33999991</v>
      </c>
      <c r="M395" s="104"/>
      <c r="N395" s="43">
        <f>+SUBTOTAL(9,N386:N394)</f>
        <v>26875243</v>
      </c>
      <c r="O395" s="43"/>
      <c r="P395" s="57">
        <f>+N395/L395*100</f>
        <v>4.2809000557335404</v>
      </c>
      <c r="Q395" s="52"/>
      <c r="R395" s="33"/>
    </row>
    <row r="396" spans="1:19" s="38" customFormat="1" x14ac:dyDescent="0.25">
      <c r="A396" s="41"/>
      <c r="B396" s="38" t="s">
        <v>6</v>
      </c>
      <c r="D396" s="46"/>
      <c r="E396" s="33"/>
      <c r="F396" s="47"/>
      <c r="G396" s="33"/>
      <c r="H396" s="47"/>
      <c r="I396" s="33"/>
      <c r="J396" s="48"/>
      <c r="L396" s="43"/>
      <c r="N396" s="43"/>
      <c r="O396" s="43"/>
      <c r="P396" s="52"/>
      <c r="Q396" s="52"/>
      <c r="R396" s="33"/>
    </row>
    <row r="397" spans="1:19" s="38" customFormat="1" x14ac:dyDescent="0.25">
      <c r="A397" s="41" t="s">
        <v>202</v>
      </c>
      <c r="D397" s="46"/>
      <c r="E397" s="33"/>
      <c r="F397" s="47"/>
      <c r="G397" s="33"/>
      <c r="H397" s="47"/>
      <c r="I397" s="33"/>
      <c r="J397" s="48"/>
      <c r="L397" s="43"/>
      <c r="N397" s="43"/>
      <c r="O397" s="43"/>
      <c r="P397" s="52"/>
      <c r="Q397" s="52"/>
      <c r="R397" s="33"/>
    </row>
    <row r="398" spans="1:19" s="38" customFormat="1" x14ac:dyDescent="0.25">
      <c r="A398" s="33" t="s">
        <v>6</v>
      </c>
      <c r="B398" s="33" t="s">
        <v>6</v>
      </c>
      <c r="D398" s="46"/>
      <c r="E398" s="33"/>
      <c r="F398" s="47"/>
      <c r="G398" s="33"/>
      <c r="H398" s="47"/>
      <c r="I398" s="33"/>
      <c r="J398" s="48"/>
      <c r="L398" s="43"/>
      <c r="N398" s="43"/>
      <c r="O398" s="43"/>
      <c r="P398" s="52"/>
      <c r="Q398" s="52"/>
      <c r="R398" s="33"/>
    </row>
    <row r="399" spans="1:19" s="38" customFormat="1" x14ac:dyDescent="0.25">
      <c r="B399" s="38" t="s">
        <v>118</v>
      </c>
      <c r="D399" s="46"/>
      <c r="E399" s="33"/>
      <c r="F399" s="47"/>
      <c r="G399" s="33"/>
      <c r="H399" s="47"/>
      <c r="I399" s="33"/>
      <c r="J399" s="48"/>
      <c r="L399" s="43"/>
      <c r="N399" s="43"/>
      <c r="O399" s="43"/>
      <c r="P399" s="52"/>
      <c r="Q399" s="52"/>
      <c r="R399" s="33"/>
    </row>
    <row r="400" spans="1:19" s="38" customFormat="1" x14ac:dyDescent="0.25">
      <c r="A400" s="33">
        <v>341</v>
      </c>
      <c r="B400" s="33" t="s">
        <v>42</v>
      </c>
      <c r="D400" s="46">
        <v>55334</v>
      </c>
      <c r="E400" s="33"/>
      <c r="F400" s="47">
        <v>80</v>
      </c>
      <c r="G400" s="33" t="s">
        <v>4</v>
      </c>
      <c r="H400" s="47" t="s">
        <v>310</v>
      </c>
      <c r="I400" s="33"/>
      <c r="J400" s="48">
        <v>-2</v>
      </c>
      <c r="L400" s="36">
        <v>3122752.8</v>
      </c>
      <c r="M400" s="33"/>
      <c r="N400" s="36">
        <v>83938</v>
      </c>
      <c r="O400" s="36"/>
      <c r="P400" s="52">
        <v>2.69</v>
      </c>
      <c r="Q400" s="52"/>
      <c r="R400" s="33"/>
      <c r="S400" s="33"/>
    </row>
    <row r="401" spans="1:19" s="38" customFormat="1" x14ac:dyDescent="0.25">
      <c r="A401" s="33">
        <v>342</v>
      </c>
      <c r="B401" s="33" t="s">
        <v>87</v>
      </c>
      <c r="D401" s="46">
        <v>55334</v>
      </c>
      <c r="E401" s="33"/>
      <c r="F401" s="47">
        <v>50</v>
      </c>
      <c r="G401" s="33" t="s">
        <v>4</v>
      </c>
      <c r="H401" s="47" t="s">
        <v>313</v>
      </c>
      <c r="I401" s="33"/>
      <c r="J401" s="48">
        <v>-3</v>
      </c>
      <c r="L401" s="36">
        <v>450886.51</v>
      </c>
      <c r="M401" s="33"/>
      <c r="N401" s="36">
        <v>13243</v>
      </c>
      <c r="O401" s="36"/>
      <c r="P401" s="52">
        <v>2.94</v>
      </c>
      <c r="Q401" s="52"/>
      <c r="R401" s="33"/>
      <c r="S401" s="33"/>
    </row>
    <row r="402" spans="1:19" s="38" customFormat="1" x14ac:dyDescent="0.25">
      <c r="A402" s="33">
        <v>343</v>
      </c>
      <c r="B402" s="33" t="s">
        <v>88</v>
      </c>
      <c r="D402" s="46">
        <v>55334</v>
      </c>
      <c r="E402" s="33"/>
      <c r="F402" s="47">
        <v>50</v>
      </c>
      <c r="G402" s="33" t="s">
        <v>4</v>
      </c>
      <c r="H402" s="47" t="s">
        <v>314</v>
      </c>
      <c r="I402" s="33"/>
      <c r="J402" s="48">
        <v>-3</v>
      </c>
      <c r="L402" s="36">
        <v>31305861.010000002</v>
      </c>
      <c r="M402" s="33"/>
      <c r="N402" s="36">
        <v>1012602</v>
      </c>
      <c r="O402" s="36"/>
      <c r="P402" s="52">
        <v>3.23</v>
      </c>
      <c r="Q402" s="52"/>
      <c r="R402" s="33"/>
      <c r="S402" s="33"/>
    </row>
    <row r="403" spans="1:19" s="38" customFormat="1" x14ac:dyDescent="0.25">
      <c r="A403" s="33">
        <v>343.2</v>
      </c>
      <c r="B403" s="33" t="s">
        <v>290</v>
      </c>
      <c r="D403" s="46">
        <v>55334</v>
      </c>
      <c r="E403" s="33"/>
      <c r="F403" s="47">
        <v>9</v>
      </c>
      <c r="G403" s="33" t="s">
        <v>4</v>
      </c>
      <c r="H403" s="47" t="s">
        <v>316</v>
      </c>
      <c r="I403" s="33"/>
      <c r="J403" s="48">
        <v>35</v>
      </c>
      <c r="L403" s="36">
        <v>126771982.41</v>
      </c>
      <c r="M403" s="33"/>
      <c r="N403" s="36">
        <v>9154839</v>
      </c>
      <c r="O403" s="36"/>
      <c r="P403" s="52">
        <v>7.22</v>
      </c>
      <c r="Q403" s="52"/>
      <c r="R403" s="33"/>
      <c r="S403" s="33"/>
    </row>
    <row r="404" spans="1:19" s="38" customFormat="1" x14ac:dyDescent="0.25">
      <c r="A404" s="33">
        <v>345</v>
      </c>
      <c r="B404" s="33" t="s">
        <v>45</v>
      </c>
      <c r="D404" s="46">
        <v>55334</v>
      </c>
      <c r="E404" s="33"/>
      <c r="F404" s="47">
        <v>50</v>
      </c>
      <c r="G404" s="33" t="s">
        <v>4</v>
      </c>
      <c r="H404" s="47" t="s">
        <v>315</v>
      </c>
      <c r="I404" s="33"/>
      <c r="J404" s="48">
        <v>-2</v>
      </c>
      <c r="L404" s="36">
        <v>1292150.6100000001</v>
      </c>
      <c r="M404" s="33"/>
      <c r="N404" s="36">
        <v>37662</v>
      </c>
      <c r="O404" s="36"/>
      <c r="P404" s="52">
        <v>2.91</v>
      </c>
      <c r="Q404" s="52"/>
      <c r="R404" s="33"/>
      <c r="S404" s="33"/>
    </row>
    <row r="405" spans="1:19" s="38" customFormat="1" x14ac:dyDescent="0.25">
      <c r="A405" s="33">
        <v>346</v>
      </c>
      <c r="B405" s="33" t="s">
        <v>291</v>
      </c>
      <c r="D405" s="46">
        <v>55334</v>
      </c>
      <c r="E405" s="33"/>
      <c r="F405" s="47">
        <v>50</v>
      </c>
      <c r="G405" s="33" t="s">
        <v>4</v>
      </c>
      <c r="H405" s="47" t="s">
        <v>317</v>
      </c>
      <c r="I405" s="33"/>
      <c r="J405" s="48">
        <v>-2</v>
      </c>
      <c r="L405" s="32">
        <v>837057.12</v>
      </c>
      <c r="M405" s="33"/>
      <c r="N405" s="32">
        <v>24831</v>
      </c>
      <c r="O405" s="54"/>
      <c r="P405" s="52">
        <v>2.97</v>
      </c>
      <c r="Q405" s="52"/>
      <c r="S405" s="33"/>
    </row>
    <row r="406" spans="1:19" s="38" customFormat="1" x14ac:dyDescent="0.25">
      <c r="A406" s="33" t="s">
        <v>6</v>
      </c>
      <c r="B406" s="38" t="s">
        <v>119</v>
      </c>
      <c r="D406" s="46"/>
      <c r="E406" s="33"/>
      <c r="F406" s="47"/>
      <c r="G406" s="33"/>
      <c r="H406" s="47"/>
      <c r="I406" s="33"/>
      <c r="J406" s="48"/>
      <c r="L406" s="39">
        <f>+SUBTOTAL(9,L400:L405)</f>
        <v>163780690.46000001</v>
      </c>
      <c r="N406" s="39">
        <f>+SUBTOTAL(9,N400:N405)</f>
        <v>10327115</v>
      </c>
      <c r="O406" s="39"/>
      <c r="P406" s="56">
        <f>+N406/L406*100</f>
        <v>6.3054533296904012</v>
      </c>
      <c r="Q406" s="52"/>
      <c r="R406" s="37"/>
      <c r="S406" s="33"/>
    </row>
    <row r="407" spans="1:19" s="38" customFormat="1" x14ac:dyDescent="0.25">
      <c r="A407" s="33" t="s">
        <v>6</v>
      </c>
      <c r="B407" s="33" t="s">
        <v>6</v>
      </c>
      <c r="D407" s="46"/>
      <c r="E407" s="33"/>
      <c r="F407" s="47"/>
      <c r="G407" s="33"/>
      <c r="H407" s="47"/>
      <c r="I407" s="33"/>
      <c r="J407" s="48"/>
      <c r="L407" s="43"/>
      <c r="N407" s="43"/>
      <c r="O407" s="43"/>
      <c r="P407" s="52"/>
      <c r="Q407" s="52"/>
      <c r="R407" s="33"/>
    </row>
    <row r="408" spans="1:19" s="38" customFormat="1" x14ac:dyDescent="0.25">
      <c r="A408" s="38" t="s">
        <v>6</v>
      </c>
      <c r="B408" s="38" t="s">
        <v>120</v>
      </c>
      <c r="D408" s="46"/>
      <c r="E408" s="33"/>
      <c r="F408" s="47"/>
      <c r="G408" s="33"/>
      <c r="H408" s="47"/>
      <c r="I408" s="33"/>
      <c r="J408" s="48"/>
      <c r="L408" s="43"/>
      <c r="N408" s="43"/>
      <c r="O408" s="43"/>
      <c r="P408" s="52"/>
      <c r="Q408" s="52"/>
      <c r="R408" s="33"/>
    </row>
    <row r="409" spans="1:19" s="38" customFormat="1" x14ac:dyDescent="0.25">
      <c r="A409" s="33">
        <v>341</v>
      </c>
      <c r="B409" s="33" t="s">
        <v>42</v>
      </c>
      <c r="D409" s="46">
        <v>54604</v>
      </c>
      <c r="E409" s="33"/>
      <c r="F409" s="47">
        <v>80</v>
      </c>
      <c r="G409" s="33" t="s">
        <v>4</v>
      </c>
      <c r="H409" s="47" t="s">
        <v>310</v>
      </c>
      <c r="I409" s="33"/>
      <c r="J409" s="48">
        <v>-2</v>
      </c>
      <c r="L409" s="36">
        <v>109904545.72</v>
      </c>
      <c r="M409" s="33"/>
      <c r="N409" s="36">
        <v>2948570</v>
      </c>
      <c r="O409" s="36"/>
      <c r="P409" s="52">
        <v>2.68</v>
      </c>
      <c r="Q409" s="52"/>
      <c r="R409" s="33"/>
      <c r="S409" s="33"/>
    </row>
    <row r="410" spans="1:19" s="38" customFormat="1" x14ac:dyDescent="0.25">
      <c r="A410" s="33">
        <v>342</v>
      </c>
      <c r="B410" s="33" t="s">
        <v>87</v>
      </c>
      <c r="D410" s="46">
        <v>54604</v>
      </c>
      <c r="E410" s="33"/>
      <c r="F410" s="47">
        <v>50</v>
      </c>
      <c r="G410" s="33" t="s">
        <v>4</v>
      </c>
      <c r="H410" s="47" t="s">
        <v>313</v>
      </c>
      <c r="I410" s="33"/>
      <c r="J410" s="48">
        <v>-3</v>
      </c>
      <c r="L410" s="36">
        <v>21820106.289999999</v>
      </c>
      <c r="M410" s="33"/>
      <c r="N410" s="36">
        <v>645580</v>
      </c>
      <c r="O410" s="36"/>
      <c r="P410" s="52">
        <v>2.96</v>
      </c>
      <c r="Q410" s="52"/>
      <c r="R410" s="33"/>
      <c r="S410" s="33"/>
    </row>
    <row r="411" spans="1:19" s="38" customFormat="1" x14ac:dyDescent="0.25">
      <c r="A411" s="33">
        <v>343</v>
      </c>
      <c r="B411" s="33" t="s">
        <v>88</v>
      </c>
      <c r="D411" s="46">
        <v>54604</v>
      </c>
      <c r="E411" s="33"/>
      <c r="F411" s="47">
        <v>50</v>
      </c>
      <c r="G411" s="33" t="s">
        <v>4</v>
      </c>
      <c r="H411" s="47" t="s">
        <v>314</v>
      </c>
      <c r="I411" s="33"/>
      <c r="J411" s="48">
        <v>-3</v>
      </c>
      <c r="L411" s="36">
        <v>302831798.70999998</v>
      </c>
      <c r="M411" s="33"/>
      <c r="N411" s="36">
        <v>9290207</v>
      </c>
      <c r="O411" s="36"/>
      <c r="P411" s="52">
        <v>3.07</v>
      </c>
      <c r="Q411" s="52"/>
      <c r="R411" s="33"/>
      <c r="S411" s="33"/>
    </row>
    <row r="412" spans="1:19" s="38" customFormat="1" x14ac:dyDescent="0.25">
      <c r="A412" s="33">
        <v>343.2</v>
      </c>
      <c r="B412" s="33" t="s">
        <v>290</v>
      </c>
      <c r="D412" s="46">
        <v>54604</v>
      </c>
      <c r="E412" s="33"/>
      <c r="F412" s="47">
        <v>9</v>
      </c>
      <c r="G412" s="33" t="s">
        <v>4</v>
      </c>
      <c r="H412" s="47" t="s">
        <v>316</v>
      </c>
      <c r="I412" s="33"/>
      <c r="J412" s="48">
        <v>35</v>
      </c>
      <c r="L412" s="36">
        <v>81978670.930000007</v>
      </c>
      <c r="M412" s="33"/>
      <c r="N412" s="36">
        <v>5920090</v>
      </c>
      <c r="O412" s="36"/>
      <c r="P412" s="52">
        <v>7.22</v>
      </c>
      <c r="Q412" s="52"/>
      <c r="R412" s="33"/>
      <c r="S412" s="33"/>
    </row>
    <row r="413" spans="1:19" s="38" customFormat="1" x14ac:dyDescent="0.25">
      <c r="A413" s="33">
        <v>344</v>
      </c>
      <c r="B413" s="33" t="s">
        <v>89</v>
      </c>
      <c r="D413" s="46">
        <v>54604</v>
      </c>
      <c r="E413" s="33"/>
      <c r="F413" s="47">
        <v>60</v>
      </c>
      <c r="G413" s="33" t="s">
        <v>4</v>
      </c>
      <c r="H413" s="47" t="s">
        <v>310</v>
      </c>
      <c r="I413" s="33"/>
      <c r="J413" s="48">
        <v>-3</v>
      </c>
      <c r="L413" s="36">
        <v>49500092.460000001</v>
      </c>
      <c r="M413" s="33"/>
      <c r="N413" s="36">
        <v>1376595</v>
      </c>
      <c r="O413" s="36"/>
      <c r="P413" s="52">
        <v>2.78</v>
      </c>
      <c r="Q413" s="52"/>
      <c r="R413" s="33"/>
      <c r="S413" s="33"/>
    </row>
    <row r="414" spans="1:19" s="38" customFormat="1" x14ac:dyDescent="0.25">
      <c r="A414" s="33">
        <v>345</v>
      </c>
      <c r="B414" s="33" t="s">
        <v>45</v>
      </c>
      <c r="D414" s="46">
        <v>54604</v>
      </c>
      <c r="E414" s="33"/>
      <c r="F414" s="47">
        <v>50</v>
      </c>
      <c r="G414" s="33" t="s">
        <v>4</v>
      </c>
      <c r="H414" s="47" t="s">
        <v>315</v>
      </c>
      <c r="I414" s="33"/>
      <c r="J414" s="48">
        <v>-2</v>
      </c>
      <c r="L414" s="36">
        <v>72345305.590000004</v>
      </c>
      <c r="M414" s="33"/>
      <c r="N414" s="36">
        <v>2013010</v>
      </c>
      <c r="O414" s="36"/>
      <c r="P414" s="52">
        <v>2.78</v>
      </c>
      <c r="Q414" s="52"/>
      <c r="R414" s="33"/>
      <c r="S414" s="33"/>
    </row>
    <row r="415" spans="1:19" s="38" customFormat="1" x14ac:dyDescent="0.25">
      <c r="A415" s="33">
        <v>346</v>
      </c>
      <c r="B415" s="33" t="s">
        <v>291</v>
      </c>
      <c r="D415" s="46">
        <v>54604</v>
      </c>
      <c r="E415" s="33"/>
      <c r="F415" s="47">
        <v>50</v>
      </c>
      <c r="G415" s="33" t="s">
        <v>4</v>
      </c>
      <c r="H415" s="47" t="s">
        <v>317</v>
      </c>
      <c r="I415" s="33"/>
      <c r="J415" s="48">
        <v>-2</v>
      </c>
      <c r="L415" s="32">
        <v>8047119.0899999999</v>
      </c>
      <c r="M415" s="33"/>
      <c r="N415" s="32">
        <v>234590</v>
      </c>
      <c r="O415" s="54"/>
      <c r="P415" s="52">
        <v>2.92</v>
      </c>
      <c r="Q415" s="52"/>
      <c r="S415" s="33"/>
    </row>
    <row r="416" spans="1:19" s="38" customFormat="1" x14ac:dyDescent="0.25">
      <c r="A416" s="33" t="s">
        <v>6</v>
      </c>
      <c r="B416" s="38" t="s">
        <v>121</v>
      </c>
      <c r="D416" s="46"/>
      <c r="E416" s="33"/>
      <c r="F416" s="47"/>
      <c r="G416" s="33"/>
      <c r="H416" s="47"/>
      <c r="I416" s="33"/>
      <c r="J416" s="48"/>
      <c r="L416" s="39">
        <f>+SUBTOTAL(9,L409:L415)</f>
        <v>646427638.79000008</v>
      </c>
      <c r="N416" s="39">
        <f>+SUBTOTAL(9,N409:N415)</f>
        <v>22428642</v>
      </c>
      <c r="O416" s="39"/>
      <c r="P416" s="56">
        <f>+N416/L416*100</f>
        <v>3.4696291826232106</v>
      </c>
      <c r="Q416" s="52"/>
      <c r="R416" s="37"/>
      <c r="S416" s="33"/>
    </row>
    <row r="417" spans="1:19" s="38" customFormat="1" x14ac:dyDescent="0.25">
      <c r="A417" s="33" t="s">
        <v>6</v>
      </c>
      <c r="B417" s="33" t="s">
        <v>6</v>
      </c>
      <c r="D417" s="46"/>
      <c r="E417" s="33"/>
      <c r="F417" s="47"/>
      <c r="G417" s="33"/>
      <c r="H417" s="47"/>
      <c r="I417" s="33"/>
      <c r="J417" s="48"/>
      <c r="L417" s="43"/>
      <c r="N417" s="43"/>
      <c r="O417" s="43"/>
      <c r="P417" s="52"/>
      <c r="Q417" s="52"/>
      <c r="R417" s="33"/>
    </row>
    <row r="418" spans="1:19" s="38" customFormat="1" x14ac:dyDescent="0.25">
      <c r="A418" s="38" t="s">
        <v>6</v>
      </c>
      <c r="B418" s="38" t="s">
        <v>122</v>
      </c>
      <c r="D418" s="46"/>
      <c r="E418" s="33"/>
      <c r="F418" s="47"/>
      <c r="G418" s="33"/>
      <c r="H418" s="47"/>
      <c r="I418" s="33"/>
      <c r="J418" s="48"/>
      <c r="L418" s="43"/>
      <c r="N418" s="43"/>
      <c r="O418" s="43"/>
      <c r="P418" s="52"/>
      <c r="Q418" s="52"/>
      <c r="R418" s="33"/>
    </row>
    <row r="419" spans="1:19" s="38" customFormat="1" x14ac:dyDescent="0.25">
      <c r="A419" s="33">
        <v>341</v>
      </c>
      <c r="B419" s="33" t="s">
        <v>42</v>
      </c>
      <c r="D419" s="46">
        <v>54604</v>
      </c>
      <c r="E419" s="33"/>
      <c r="F419" s="47">
        <v>80</v>
      </c>
      <c r="G419" s="33" t="s">
        <v>4</v>
      </c>
      <c r="H419" s="47" t="s">
        <v>310</v>
      </c>
      <c r="I419" s="33"/>
      <c r="J419" s="48">
        <v>-2</v>
      </c>
      <c r="L419" s="36">
        <v>39684489</v>
      </c>
      <c r="M419" s="33"/>
      <c r="N419" s="36">
        <v>1064689</v>
      </c>
      <c r="O419" s="36"/>
      <c r="P419" s="52">
        <v>2.68</v>
      </c>
      <c r="Q419" s="52"/>
      <c r="R419" s="33"/>
      <c r="S419" s="33"/>
    </row>
    <row r="420" spans="1:19" s="38" customFormat="1" x14ac:dyDescent="0.25">
      <c r="A420" s="33">
        <v>342</v>
      </c>
      <c r="B420" s="33" t="s">
        <v>87</v>
      </c>
      <c r="D420" s="46">
        <v>54604</v>
      </c>
      <c r="E420" s="33"/>
      <c r="F420" s="47">
        <v>50</v>
      </c>
      <c r="G420" s="33" t="s">
        <v>4</v>
      </c>
      <c r="H420" s="47" t="s">
        <v>313</v>
      </c>
      <c r="I420" s="33"/>
      <c r="J420" s="48">
        <v>-3</v>
      </c>
      <c r="L420" s="36">
        <v>7476137.1699999999</v>
      </c>
      <c r="M420" s="33"/>
      <c r="N420" s="36">
        <v>223615</v>
      </c>
      <c r="O420" s="36"/>
      <c r="P420" s="52">
        <v>2.99</v>
      </c>
      <c r="Q420" s="52"/>
      <c r="R420" s="33"/>
      <c r="S420" s="33"/>
    </row>
    <row r="421" spans="1:19" s="38" customFormat="1" x14ac:dyDescent="0.25">
      <c r="A421" s="33">
        <v>343</v>
      </c>
      <c r="B421" s="33" t="s">
        <v>88</v>
      </c>
      <c r="D421" s="46">
        <v>54604</v>
      </c>
      <c r="E421" s="33"/>
      <c r="F421" s="47">
        <v>50</v>
      </c>
      <c r="G421" s="33" t="s">
        <v>4</v>
      </c>
      <c r="H421" s="47" t="s">
        <v>314</v>
      </c>
      <c r="I421" s="33"/>
      <c r="J421" s="48">
        <v>-3</v>
      </c>
      <c r="L421" s="36">
        <v>257772575.63</v>
      </c>
      <c r="M421" s="33"/>
      <c r="N421" s="36">
        <v>7889240</v>
      </c>
      <c r="O421" s="36"/>
      <c r="P421" s="52">
        <v>3.06</v>
      </c>
      <c r="Q421" s="52"/>
      <c r="R421" s="33"/>
      <c r="S421" s="33"/>
    </row>
    <row r="422" spans="1:19" s="38" customFormat="1" x14ac:dyDescent="0.25">
      <c r="A422" s="33">
        <v>343.2</v>
      </c>
      <c r="B422" s="33" t="s">
        <v>290</v>
      </c>
      <c r="D422" s="46">
        <v>54604</v>
      </c>
      <c r="E422" s="33"/>
      <c r="F422" s="47">
        <v>9</v>
      </c>
      <c r="G422" s="33" t="s">
        <v>4</v>
      </c>
      <c r="H422" s="47" t="s">
        <v>316</v>
      </c>
      <c r="I422" s="33"/>
      <c r="J422" s="48">
        <v>35</v>
      </c>
      <c r="L422" s="36">
        <v>149902839.40000001</v>
      </c>
      <c r="M422" s="33"/>
      <c r="N422" s="36">
        <v>10825234</v>
      </c>
      <c r="O422" s="36"/>
      <c r="P422" s="52">
        <v>7.22</v>
      </c>
      <c r="Q422" s="52"/>
      <c r="R422" s="33"/>
      <c r="S422" s="33"/>
    </row>
    <row r="423" spans="1:19" s="38" customFormat="1" x14ac:dyDescent="0.25">
      <c r="A423" s="33">
        <v>344</v>
      </c>
      <c r="B423" s="33" t="s">
        <v>89</v>
      </c>
      <c r="D423" s="46">
        <v>54604</v>
      </c>
      <c r="E423" s="33"/>
      <c r="F423" s="47">
        <v>60</v>
      </c>
      <c r="G423" s="33" t="s">
        <v>4</v>
      </c>
      <c r="H423" s="47" t="s">
        <v>310</v>
      </c>
      <c r="I423" s="33"/>
      <c r="J423" s="48">
        <v>-3</v>
      </c>
      <c r="L423" s="36">
        <v>43626333.68</v>
      </c>
      <c r="M423" s="33"/>
      <c r="N423" s="36">
        <v>1214818</v>
      </c>
      <c r="O423" s="36"/>
      <c r="P423" s="52">
        <v>2.78</v>
      </c>
      <c r="Q423" s="52"/>
      <c r="R423" s="33"/>
      <c r="S423" s="33"/>
    </row>
    <row r="424" spans="1:19" s="38" customFormat="1" x14ac:dyDescent="0.25">
      <c r="A424" s="33">
        <v>345</v>
      </c>
      <c r="B424" s="33" t="s">
        <v>45</v>
      </c>
      <c r="D424" s="46">
        <v>54604</v>
      </c>
      <c r="E424" s="33"/>
      <c r="F424" s="47">
        <v>50</v>
      </c>
      <c r="G424" s="33" t="s">
        <v>4</v>
      </c>
      <c r="H424" s="47" t="s">
        <v>315</v>
      </c>
      <c r="I424" s="33"/>
      <c r="J424" s="48">
        <v>-2</v>
      </c>
      <c r="L424" s="36">
        <v>33197917.960000001</v>
      </c>
      <c r="M424" s="33"/>
      <c r="N424" s="36">
        <v>923683</v>
      </c>
      <c r="O424" s="36"/>
      <c r="P424" s="52">
        <v>2.78</v>
      </c>
      <c r="Q424" s="52"/>
      <c r="R424" s="33"/>
      <c r="S424" s="33"/>
    </row>
    <row r="425" spans="1:19" s="38" customFormat="1" x14ac:dyDescent="0.25">
      <c r="A425" s="33">
        <v>346</v>
      </c>
      <c r="B425" s="33" t="s">
        <v>291</v>
      </c>
      <c r="D425" s="46">
        <v>54604</v>
      </c>
      <c r="E425" s="33"/>
      <c r="F425" s="47">
        <v>50</v>
      </c>
      <c r="G425" s="33" t="s">
        <v>4</v>
      </c>
      <c r="H425" s="47" t="s">
        <v>317</v>
      </c>
      <c r="I425" s="33"/>
      <c r="J425" s="48">
        <v>-2</v>
      </c>
      <c r="L425" s="32">
        <v>11900801.24</v>
      </c>
      <c r="M425" s="33"/>
      <c r="N425" s="32">
        <v>352722</v>
      </c>
      <c r="O425" s="54"/>
      <c r="P425" s="52">
        <v>2.96</v>
      </c>
      <c r="Q425" s="52"/>
      <c r="S425" s="33"/>
    </row>
    <row r="426" spans="1:19" s="38" customFormat="1" x14ac:dyDescent="0.25">
      <c r="A426" s="33" t="s">
        <v>6</v>
      </c>
      <c r="B426" s="38" t="s">
        <v>123</v>
      </c>
      <c r="D426" s="46"/>
      <c r="E426" s="33"/>
      <c r="F426" s="47"/>
      <c r="G426" s="33"/>
      <c r="H426" s="47"/>
      <c r="I426" s="33"/>
      <c r="J426" s="48"/>
      <c r="L426" s="39">
        <f>+SUBTOTAL(9,L419:L425)</f>
        <v>543561094.08000004</v>
      </c>
      <c r="N426" s="39">
        <f>+SUBTOTAL(9,N419:N425)</f>
        <v>22494001</v>
      </c>
      <c r="O426" s="39"/>
      <c r="P426" s="56">
        <f>+N426/L426*100</f>
        <v>4.1382654581031115</v>
      </c>
      <c r="Q426" s="52"/>
      <c r="R426" s="37"/>
      <c r="S426" s="33"/>
    </row>
    <row r="427" spans="1:19" s="38" customFormat="1" x14ac:dyDescent="0.25">
      <c r="A427" s="33" t="s">
        <v>6</v>
      </c>
      <c r="B427" s="38" t="s">
        <v>6</v>
      </c>
      <c r="D427" s="46"/>
      <c r="E427" s="33"/>
      <c r="F427" s="47"/>
      <c r="G427" s="33"/>
      <c r="H427" s="47"/>
      <c r="I427" s="33"/>
      <c r="J427" s="48"/>
      <c r="L427" s="43"/>
      <c r="N427" s="43"/>
      <c r="O427" s="43"/>
      <c r="P427" s="52"/>
      <c r="Q427" s="52"/>
      <c r="R427" s="33"/>
    </row>
    <row r="428" spans="1:19" s="38" customFormat="1" x14ac:dyDescent="0.25">
      <c r="A428" s="33" t="s">
        <v>6</v>
      </c>
      <c r="B428" s="38" t="s">
        <v>124</v>
      </c>
      <c r="D428" s="46"/>
      <c r="E428" s="33"/>
      <c r="F428" s="47"/>
      <c r="G428" s="33"/>
      <c r="H428" s="47"/>
      <c r="I428" s="33"/>
      <c r="J428" s="48"/>
      <c r="L428" s="43"/>
      <c r="N428" s="43"/>
      <c r="O428" s="43"/>
      <c r="P428" s="52"/>
      <c r="Q428" s="52"/>
      <c r="R428" s="33"/>
    </row>
    <row r="429" spans="1:19" s="38" customFormat="1" x14ac:dyDescent="0.25">
      <c r="A429" s="33">
        <v>341</v>
      </c>
      <c r="B429" s="33" t="s">
        <v>42</v>
      </c>
      <c r="D429" s="46">
        <v>55334</v>
      </c>
      <c r="E429" s="33"/>
      <c r="F429" s="47">
        <v>80</v>
      </c>
      <c r="G429" s="33" t="s">
        <v>4</v>
      </c>
      <c r="H429" s="47" t="s">
        <v>310</v>
      </c>
      <c r="I429" s="33"/>
      <c r="J429" s="48">
        <v>-2</v>
      </c>
      <c r="L429" s="36">
        <v>58787837.530000001</v>
      </c>
      <c r="M429" s="33"/>
      <c r="N429" s="36">
        <v>1572539</v>
      </c>
      <c r="O429" s="36"/>
      <c r="P429" s="52">
        <v>2.67</v>
      </c>
      <c r="Q429" s="52"/>
      <c r="R429" s="33"/>
      <c r="S429" s="33"/>
    </row>
    <row r="430" spans="1:19" s="38" customFormat="1" x14ac:dyDescent="0.25">
      <c r="A430" s="33">
        <v>342</v>
      </c>
      <c r="B430" s="33" t="s">
        <v>87</v>
      </c>
      <c r="D430" s="46">
        <v>55334</v>
      </c>
      <c r="E430" s="33"/>
      <c r="F430" s="47">
        <v>50</v>
      </c>
      <c r="G430" s="33" t="s">
        <v>4</v>
      </c>
      <c r="H430" s="47" t="s">
        <v>313</v>
      </c>
      <c r="I430" s="33"/>
      <c r="J430" s="48">
        <v>-3</v>
      </c>
      <c r="L430" s="36">
        <v>10963087.279999999</v>
      </c>
      <c r="M430" s="33"/>
      <c r="N430" s="36">
        <v>324054</v>
      </c>
      <c r="O430" s="36"/>
      <c r="P430" s="52">
        <v>2.96</v>
      </c>
      <c r="Q430" s="52"/>
      <c r="R430" s="33"/>
      <c r="S430" s="33"/>
    </row>
    <row r="431" spans="1:19" s="38" customFormat="1" x14ac:dyDescent="0.25">
      <c r="A431" s="33">
        <v>343</v>
      </c>
      <c r="B431" s="33" t="s">
        <v>88</v>
      </c>
      <c r="D431" s="46">
        <v>55334</v>
      </c>
      <c r="E431" s="33"/>
      <c r="F431" s="47">
        <v>50</v>
      </c>
      <c r="G431" s="33" t="s">
        <v>4</v>
      </c>
      <c r="H431" s="47" t="s">
        <v>314</v>
      </c>
      <c r="I431" s="33"/>
      <c r="J431" s="48">
        <v>-3</v>
      </c>
      <c r="L431" s="36">
        <v>506388398.27999997</v>
      </c>
      <c r="M431" s="33"/>
      <c r="N431" s="36">
        <v>15400389</v>
      </c>
      <c r="O431" s="36"/>
      <c r="P431" s="52">
        <v>3.04</v>
      </c>
      <c r="Q431" s="52"/>
      <c r="R431" s="33"/>
      <c r="S431" s="33"/>
    </row>
    <row r="432" spans="1:19" s="38" customFormat="1" x14ac:dyDescent="0.25">
      <c r="A432" s="33">
        <v>343.2</v>
      </c>
      <c r="B432" s="33" t="s">
        <v>290</v>
      </c>
      <c r="D432" s="46">
        <v>55334</v>
      </c>
      <c r="E432" s="33"/>
      <c r="F432" s="47">
        <v>9</v>
      </c>
      <c r="G432" s="33" t="s">
        <v>4</v>
      </c>
      <c r="H432" s="47" t="s">
        <v>316</v>
      </c>
      <c r="I432" s="33"/>
      <c r="J432" s="48">
        <v>35</v>
      </c>
      <c r="L432" s="36">
        <v>84037287.540000007</v>
      </c>
      <c r="M432" s="33"/>
      <c r="N432" s="36">
        <v>6068753</v>
      </c>
      <c r="O432" s="36"/>
      <c r="P432" s="52">
        <v>7.22</v>
      </c>
      <c r="Q432" s="52"/>
      <c r="R432" s="33"/>
      <c r="S432" s="33"/>
    </row>
    <row r="433" spans="1:19" s="38" customFormat="1" x14ac:dyDescent="0.25">
      <c r="A433" s="33">
        <v>344</v>
      </c>
      <c r="B433" s="33" t="s">
        <v>89</v>
      </c>
      <c r="D433" s="46">
        <v>55334</v>
      </c>
      <c r="E433" s="33"/>
      <c r="F433" s="47">
        <v>60</v>
      </c>
      <c r="G433" s="33" t="s">
        <v>4</v>
      </c>
      <c r="H433" s="47" t="s">
        <v>310</v>
      </c>
      <c r="I433" s="33"/>
      <c r="J433" s="48">
        <v>-3</v>
      </c>
      <c r="L433" s="36">
        <v>65774579.289999999</v>
      </c>
      <c r="M433" s="33"/>
      <c r="N433" s="36">
        <v>1828468</v>
      </c>
      <c r="O433" s="36"/>
      <c r="P433" s="52">
        <v>2.78</v>
      </c>
      <c r="Q433" s="52"/>
      <c r="R433" s="33"/>
      <c r="S433" s="33"/>
    </row>
    <row r="434" spans="1:19" s="38" customFormat="1" x14ac:dyDescent="0.25">
      <c r="A434" s="33">
        <v>345</v>
      </c>
      <c r="B434" s="33" t="s">
        <v>45</v>
      </c>
      <c r="D434" s="46">
        <v>55334</v>
      </c>
      <c r="E434" s="33"/>
      <c r="F434" s="47">
        <v>50</v>
      </c>
      <c r="G434" s="33" t="s">
        <v>4</v>
      </c>
      <c r="H434" s="47" t="s">
        <v>315</v>
      </c>
      <c r="I434" s="33"/>
      <c r="J434" s="48">
        <v>-2</v>
      </c>
      <c r="L434" s="36">
        <v>49186847.380000003</v>
      </c>
      <c r="M434" s="33"/>
      <c r="N434" s="36">
        <v>1365281</v>
      </c>
      <c r="O434" s="36"/>
      <c r="P434" s="52">
        <v>2.78</v>
      </c>
      <c r="Q434" s="52"/>
      <c r="R434" s="33"/>
      <c r="S434" s="33"/>
    </row>
    <row r="435" spans="1:19" s="38" customFormat="1" x14ac:dyDescent="0.25">
      <c r="A435" s="33">
        <v>346</v>
      </c>
      <c r="B435" s="33" t="s">
        <v>291</v>
      </c>
      <c r="D435" s="46">
        <v>55334</v>
      </c>
      <c r="E435" s="33"/>
      <c r="F435" s="47">
        <v>50</v>
      </c>
      <c r="G435" s="33" t="s">
        <v>4</v>
      </c>
      <c r="H435" s="47" t="s">
        <v>317</v>
      </c>
      <c r="I435" s="33"/>
      <c r="J435" s="48">
        <v>-2</v>
      </c>
      <c r="L435" s="32">
        <v>12695601.689999999</v>
      </c>
      <c r="M435" s="33"/>
      <c r="N435" s="32">
        <v>369160</v>
      </c>
      <c r="O435" s="54"/>
      <c r="P435" s="52">
        <v>2.91</v>
      </c>
      <c r="Q435" s="52"/>
      <c r="S435" s="33"/>
    </row>
    <row r="436" spans="1:19" s="38" customFormat="1" x14ac:dyDescent="0.25">
      <c r="A436" s="33" t="s">
        <v>6</v>
      </c>
      <c r="B436" s="38" t="s">
        <v>125</v>
      </c>
      <c r="D436" s="46"/>
      <c r="E436" s="33"/>
      <c r="F436" s="47"/>
      <c r="G436" s="33"/>
      <c r="H436" s="47"/>
      <c r="I436" s="33"/>
      <c r="J436" s="48"/>
      <c r="L436" s="23">
        <f>+SUBTOTAL(9,L429:L435)</f>
        <v>787833638.98999989</v>
      </c>
      <c r="N436" s="23">
        <f>+SUBTOTAL(9,N429:N435)</f>
        <v>26928644</v>
      </c>
      <c r="O436" s="39"/>
      <c r="P436" s="56">
        <f>+N436/L436*100</f>
        <v>3.4180622237103804</v>
      </c>
      <c r="Q436" s="52"/>
      <c r="R436" s="37"/>
      <c r="S436" s="33"/>
    </row>
    <row r="437" spans="1:19" s="38" customFormat="1" x14ac:dyDescent="0.25">
      <c r="A437" s="33" t="s">
        <v>6</v>
      </c>
      <c r="B437" s="38" t="s">
        <v>6</v>
      </c>
      <c r="D437" s="46"/>
      <c r="E437" s="33"/>
      <c r="F437" s="47"/>
      <c r="G437" s="33"/>
      <c r="H437" s="47"/>
      <c r="I437" s="33"/>
      <c r="J437" s="48"/>
      <c r="L437" s="43"/>
      <c r="N437" s="43"/>
      <c r="O437" s="43"/>
      <c r="P437" s="52"/>
      <c r="Q437" s="52"/>
      <c r="R437" s="33"/>
    </row>
    <row r="438" spans="1:19" s="38" customFormat="1" x14ac:dyDescent="0.25">
      <c r="A438" s="41" t="s">
        <v>203</v>
      </c>
      <c r="D438" s="46"/>
      <c r="E438" s="33"/>
      <c r="F438" s="47"/>
      <c r="G438" s="33"/>
      <c r="H438" s="47"/>
      <c r="I438" s="33"/>
      <c r="J438" s="48"/>
      <c r="L438" s="43">
        <f>+SUBTOTAL(9,L399:L437)</f>
        <v>2141603062.3200004</v>
      </c>
      <c r="N438" s="43">
        <f>+SUBTOTAL(9,N399:N437)</f>
        <v>82178402</v>
      </c>
      <c r="O438" s="43"/>
      <c r="P438" s="57">
        <f>+N438/L438*100</f>
        <v>3.8372377891062626</v>
      </c>
      <c r="Q438" s="52"/>
      <c r="R438" s="33"/>
    </row>
    <row r="439" spans="1:19" s="38" customFormat="1" x14ac:dyDescent="0.25">
      <c r="A439" s="41"/>
      <c r="B439" s="38" t="s">
        <v>6</v>
      </c>
      <c r="D439" s="46"/>
      <c r="E439" s="33"/>
      <c r="F439" s="47"/>
      <c r="G439" s="33"/>
      <c r="H439" s="47"/>
      <c r="I439" s="33"/>
      <c r="J439" s="48"/>
      <c r="L439" s="43"/>
      <c r="N439" s="43"/>
      <c r="O439" s="43"/>
      <c r="P439" s="57"/>
      <c r="Q439" s="52"/>
      <c r="R439" s="33"/>
    </row>
    <row r="440" spans="1:19" s="38" customFormat="1" x14ac:dyDescent="0.25">
      <c r="A440" s="41"/>
      <c r="B440" s="38" t="s">
        <v>6</v>
      </c>
      <c r="D440" s="46"/>
      <c r="E440" s="33"/>
      <c r="F440" s="47"/>
      <c r="G440" s="33"/>
      <c r="H440" s="47"/>
      <c r="I440" s="33"/>
      <c r="J440" s="48"/>
      <c r="L440" s="43"/>
      <c r="N440" s="43"/>
      <c r="O440" s="43"/>
      <c r="P440" s="57"/>
      <c r="Q440" s="52"/>
      <c r="R440" s="33"/>
    </row>
    <row r="441" spans="1:19" s="38" customFormat="1" x14ac:dyDescent="0.25">
      <c r="A441" s="41" t="s">
        <v>204</v>
      </c>
      <c r="D441" s="46"/>
      <c r="E441" s="33"/>
      <c r="F441" s="47"/>
      <c r="G441" s="33"/>
      <c r="H441" s="47"/>
      <c r="I441" s="33"/>
      <c r="J441" s="48"/>
      <c r="L441" s="43"/>
      <c r="N441" s="43"/>
      <c r="O441" s="43"/>
      <c r="P441" s="57"/>
      <c r="Q441" s="52"/>
      <c r="R441" s="33"/>
    </row>
    <row r="442" spans="1:19" s="38" customFormat="1" x14ac:dyDescent="0.25">
      <c r="A442" s="41"/>
      <c r="B442" s="38" t="s">
        <v>6</v>
      </c>
      <c r="D442" s="46"/>
      <c r="E442" s="33"/>
      <c r="F442" s="47"/>
      <c r="G442" s="33"/>
      <c r="H442" s="47"/>
      <c r="I442" s="33"/>
      <c r="J442" s="48"/>
      <c r="L442" s="43"/>
      <c r="N442" s="43"/>
      <c r="O442" s="43"/>
      <c r="P442" s="57"/>
      <c r="Q442" s="52"/>
      <c r="R442" s="33"/>
    </row>
    <row r="443" spans="1:19" s="38" customFormat="1" x14ac:dyDescent="0.25">
      <c r="A443" s="33" t="s">
        <v>6</v>
      </c>
      <c r="B443" s="38" t="s">
        <v>126</v>
      </c>
      <c r="D443" s="46"/>
      <c r="E443" s="33"/>
      <c r="F443" s="47"/>
      <c r="G443" s="33"/>
      <c r="H443" s="47"/>
      <c r="I443" s="33"/>
      <c r="J443" s="48"/>
      <c r="L443" s="43"/>
      <c r="N443" s="43"/>
      <c r="O443" s="43"/>
      <c r="P443" s="57"/>
      <c r="Q443" s="52"/>
      <c r="R443" s="33"/>
    </row>
    <row r="444" spans="1:19" s="38" customFormat="1" x14ac:dyDescent="0.25">
      <c r="A444" s="33">
        <v>341</v>
      </c>
      <c r="B444" s="33" t="s">
        <v>42</v>
      </c>
      <c r="D444" s="46">
        <v>56065</v>
      </c>
      <c r="E444" s="33"/>
      <c r="F444" s="47">
        <v>80</v>
      </c>
      <c r="G444" s="33" t="s">
        <v>4</v>
      </c>
      <c r="H444" s="47" t="s">
        <v>310</v>
      </c>
      <c r="I444" s="33"/>
      <c r="J444" s="48">
        <v>-2</v>
      </c>
      <c r="L444" s="36">
        <v>84193534.709999993</v>
      </c>
      <c r="M444" s="33"/>
      <c r="N444" s="36">
        <v>2254908</v>
      </c>
      <c r="O444" s="36"/>
      <c r="P444" s="52">
        <v>2.68</v>
      </c>
      <c r="Q444" s="52"/>
      <c r="R444" s="33"/>
      <c r="S444" s="33"/>
    </row>
    <row r="445" spans="1:19" s="38" customFormat="1" x14ac:dyDescent="0.25">
      <c r="A445" s="33">
        <v>342</v>
      </c>
      <c r="B445" s="33" t="s">
        <v>87</v>
      </c>
      <c r="D445" s="46">
        <v>56065</v>
      </c>
      <c r="E445" s="33"/>
      <c r="F445" s="47">
        <v>50</v>
      </c>
      <c r="G445" s="33" t="s">
        <v>4</v>
      </c>
      <c r="H445" s="47" t="s">
        <v>313</v>
      </c>
      <c r="I445" s="33"/>
      <c r="J445" s="48">
        <v>-3</v>
      </c>
      <c r="L445" s="36">
        <v>48944925.170000002</v>
      </c>
      <c r="M445" s="33"/>
      <c r="N445" s="36">
        <v>1439339</v>
      </c>
      <c r="O445" s="36"/>
      <c r="P445" s="52">
        <v>2.94</v>
      </c>
      <c r="Q445" s="52"/>
      <c r="R445" s="33"/>
      <c r="S445" s="33"/>
    </row>
    <row r="446" spans="1:19" s="38" customFormat="1" x14ac:dyDescent="0.25">
      <c r="A446" s="33">
        <v>343</v>
      </c>
      <c r="B446" s="33" t="s">
        <v>88</v>
      </c>
      <c r="D446" s="46">
        <v>56065</v>
      </c>
      <c r="E446" s="33"/>
      <c r="F446" s="47">
        <v>50</v>
      </c>
      <c r="G446" s="33" t="s">
        <v>4</v>
      </c>
      <c r="H446" s="47" t="s">
        <v>314</v>
      </c>
      <c r="I446" s="33"/>
      <c r="J446" s="48">
        <v>-3</v>
      </c>
      <c r="L446" s="36">
        <v>400913907.58999997</v>
      </c>
      <c r="M446" s="33"/>
      <c r="N446" s="36">
        <v>12110692</v>
      </c>
      <c r="O446" s="36"/>
      <c r="P446" s="52">
        <v>3.02</v>
      </c>
      <c r="Q446" s="52"/>
      <c r="R446" s="33"/>
      <c r="S446" s="33"/>
    </row>
    <row r="447" spans="1:19" s="38" customFormat="1" x14ac:dyDescent="0.25">
      <c r="A447" s="33">
        <v>343.2</v>
      </c>
      <c r="B447" s="33" t="s">
        <v>290</v>
      </c>
      <c r="D447" s="46">
        <v>56065</v>
      </c>
      <c r="E447" s="33"/>
      <c r="F447" s="47">
        <v>9</v>
      </c>
      <c r="G447" s="33" t="s">
        <v>4</v>
      </c>
      <c r="H447" s="47" t="s">
        <v>316</v>
      </c>
      <c r="I447" s="33"/>
      <c r="J447" s="48">
        <v>35</v>
      </c>
      <c r="L447" s="36">
        <v>229372194.33000001</v>
      </c>
      <c r="M447" s="33"/>
      <c r="N447" s="36">
        <v>16564113</v>
      </c>
      <c r="O447" s="36"/>
      <c r="P447" s="52">
        <v>7.22</v>
      </c>
      <c r="Q447" s="52"/>
      <c r="R447" s="33"/>
      <c r="S447" s="33"/>
    </row>
    <row r="448" spans="1:19" s="38" customFormat="1" x14ac:dyDescent="0.25">
      <c r="A448" s="33">
        <v>344</v>
      </c>
      <c r="B448" s="33" t="s">
        <v>89</v>
      </c>
      <c r="D448" s="46">
        <v>56065</v>
      </c>
      <c r="E448" s="33"/>
      <c r="F448" s="47">
        <v>60</v>
      </c>
      <c r="G448" s="33" t="s">
        <v>4</v>
      </c>
      <c r="H448" s="47" t="s">
        <v>310</v>
      </c>
      <c r="I448" s="33"/>
      <c r="J448" s="48">
        <v>-3</v>
      </c>
      <c r="L448" s="36">
        <v>72067369.810000002</v>
      </c>
      <c r="M448" s="33"/>
      <c r="N448" s="36">
        <v>1996363</v>
      </c>
      <c r="O448" s="36"/>
      <c r="P448" s="52">
        <v>2.77</v>
      </c>
      <c r="Q448" s="52"/>
      <c r="R448" s="33"/>
      <c r="S448" s="33"/>
    </row>
    <row r="449" spans="1:19" s="38" customFormat="1" x14ac:dyDescent="0.25">
      <c r="A449" s="33">
        <v>345</v>
      </c>
      <c r="B449" s="33" t="s">
        <v>45</v>
      </c>
      <c r="D449" s="46">
        <v>56065</v>
      </c>
      <c r="E449" s="33"/>
      <c r="F449" s="47">
        <v>50</v>
      </c>
      <c r="G449" s="33" t="s">
        <v>4</v>
      </c>
      <c r="H449" s="47" t="s">
        <v>315</v>
      </c>
      <c r="I449" s="33"/>
      <c r="J449" s="48">
        <v>-2</v>
      </c>
      <c r="L449" s="36">
        <v>114551904.63</v>
      </c>
      <c r="M449" s="33"/>
      <c r="N449" s="36">
        <v>3179649</v>
      </c>
      <c r="O449" s="36"/>
      <c r="P449" s="52">
        <v>2.78</v>
      </c>
      <c r="Q449" s="52"/>
      <c r="R449" s="33"/>
      <c r="S449" s="33"/>
    </row>
    <row r="450" spans="1:19" s="38" customFormat="1" x14ac:dyDescent="0.25">
      <c r="A450" s="33">
        <v>346</v>
      </c>
      <c r="B450" s="33" t="s">
        <v>291</v>
      </c>
      <c r="D450" s="46">
        <v>56065</v>
      </c>
      <c r="E450" s="33"/>
      <c r="F450" s="47">
        <v>50</v>
      </c>
      <c r="G450" s="33" t="s">
        <v>4</v>
      </c>
      <c r="H450" s="47" t="s">
        <v>317</v>
      </c>
      <c r="I450" s="33"/>
      <c r="J450" s="48">
        <v>-2</v>
      </c>
      <c r="L450" s="32">
        <v>10573301.27</v>
      </c>
      <c r="M450" s="33"/>
      <c r="N450" s="32">
        <v>307212</v>
      </c>
      <c r="O450" s="54"/>
      <c r="P450" s="52">
        <v>2.91</v>
      </c>
      <c r="Q450" s="52"/>
      <c r="S450" s="33"/>
    </row>
    <row r="451" spans="1:19" s="38" customFormat="1" x14ac:dyDescent="0.25">
      <c r="A451" s="33" t="s">
        <v>6</v>
      </c>
      <c r="B451" s="38" t="s">
        <v>127</v>
      </c>
      <c r="D451" s="46"/>
      <c r="E451" s="33"/>
      <c r="F451" s="47"/>
      <c r="G451" s="33"/>
      <c r="H451" s="47"/>
      <c r="I451" s="33"/>
      <c r="J451" s="48"/>
      <c r="L451" s="23">
        <f>+SUBTOTAL(9,L444:L450)</f>
        <v>960617137.50999987</v>
      </c>
      <c r="N451" s="23">
        <f>+SUBTOTAL(9,N444:N450)</f>
        <v>37852276</v>
      </c>
      <c r="O451" s="39"/>
      <c r="P451" s="56">
        <f>+N451/L451*100</f>
        <v>3.9404123164111224</v>
      </c>
      <c r="Q451" s="52"/>
      <c r="R451" s="37"/>
      <c r="S451" s="33"/>
    </row>
    <row r="452" spans="1:19" s="38" customFormat="1" x14ac:dyDescent="0.25">
      <c r="A452" s="33"/>
      <c r="B452" s="38" t="s">
        <v>6</v>
      </c>
      <c r="D452" s="46"/>
      <c r="E452" s="33"/>
      <c r="F452" s="47"/>
      <c r="G452" s="33"/>
      <c r="H452" s="47"/>
      <c r="I452" s="33"/>
      <c r="J452" s="48"/>
      <c r="L452" s="43"/>
      <c r="N452" s="43"/>
      <c r="O452" s="43"/>
      <c r="P452" s="57"/>
      <c r="Q452" s="52"/>
      <c r="R452" s="33"/>
    </row>
    <row r="453" spans="1:19" s="38" customFormat="1" x14ac:dyDescent="0.25">
      <c r="A453" s="41" t="s">
        <v>205</v>
      </c>
      <c r="D453" s="46"/>
      <c r="E453" s="33"/>
      <c r="F453" s="47"/>
      <c r="G453" s="33"/>
      <c r="H453" s="47"/>
      <c r="I453" s="33"/>
      <c r="J453" s="48"/>
      <c r="L453" s="43">
        <f>+SUBTOTAL(9,L443:L451)</f>
        <v>960617137.50999987</v>
      </c>
      <c r="M453" s="104"/>
      <c r="N453" s="43">
        <f>+SUBTOTAL(9,N443:N451)</f>
        <v>37852276</v>
      </c>
      <c r="O453" s="43"/>
      <c r="P453" s="57">
        <f>+N453/L453*100</f>
        <v>3.9404123164111224</v>
      </c>
      <c r="Q453" s="52"/>
      <c r="R453" s="33"/>
    </row>
    <row r="454" spans="1:19" s="38" customFormat="1" x14ac:dyDescent="0.25">
      <c r="A454" s="41"/>
      <c r="B454" s="38" t="s">
        <v>6</v>
      </c>
      <c r="D454" s="46"/>
      <c r="E454" s="33"/>
      <c r="F454" s="47"/>
      <c r="G454" s="33"/>
      <c r="H454" s="47"/>
      <c r="I454" s="33"/>
      <c r="J454" s="48"/>
      <c r="L454" s="43"/>
      <c r="N454" s="43"/>
      <c r="O454" s="43"/>
      <c r="P454" s="57"/>
      <c r="Q454" s="52"/>
      <c r="R454" s="33"/>
    </row>
    <row r="455" spans="1:19" s="38" customFormat="1" x14ac:dyDescent="0.25">
      <c r="A455" s="41"/>
      <c r="B455" s="38" t="s">
        <v>6</v>
      </c>
      <c r="D455" s="46"/>
      <c r="E455" s="33"/>
      <c r="F455" s="47"/>
      <c r="G455" s="33"/>
      <c r="H455" s="47"/>
      <c r="I455" s="33"/>
      <c r="J455" s="48"/>
      <c r="L455" s="43"/>
      <c r="N455" s="43"/>
      <c r="O455" s="43"/>
      <c r="P455" s="57"/>
      <c r="Q455" s="52"/>
      <c r="R455" s="33"/>
    </row>
    <row r="456" spans="1:19" s="38" customFormat="1" x14ac:dyDescent="0.25">
      <c r="A456" s="41" t="s">
        <v>206</v>
      </c>
      <c r="D456" s="46"/>
      <c r="E456" s="33"/>
      <c r="F456" s="47"/>
      <c r="G456" s="33"/>
      <c r="H456" s="47"/>
      <c r="I456" s="33"/>
      <c r="J456" s="48"/>
      <c r="L456" s="43"/>
      <c r="N456" s="43"/>
      <c r="O456" s="43"/>
      <c r="P456" s="57"/>
      <c r="Q456" s="52"/>
      <c r="R456" s="33"/>
    </row>
    <row r="457" spans="1:19" s="38" customFormat="1" x14ac:dyDescent="0.25">
      <c r="A457" s="41"/>
      <c r="B457" s="38" t="s">
        <v>6</v>
      </c>
      <c r="D457" s="46"/>
      <c r="E457" s="33"/>
      <c r="F457" s="47"/>
      <c r="G457" s="33"/>
      <c r="H457" s="47"/>
      <c r="I457" s="33"/>
      <c r="J457" s="48"/>
      <c r="L457" s="43"/>
      <c r="N457" s="43"/>
      <c r="O457" s="43"/>
      <c r="P457" s="57"/>
      <c r="Q457" s="52"/>
      <c r="R457" s="33"/>
    </row>
    <row r="458" spans="1:19" s="38" customFormat="1" x14ac:dyDescent="0.25">
      <c r="A458" s="33" t="s">
        <v>6</v>
      </c>
      <c r="B458" s="38" t="s">
        <v>128</v>
      </c>
      <c r="D458" s="46"/>
      <c r="E458" s="33"/>
      <c r="F458" s="47"/>
      <c r="G458" s="33"/>
      <c r="H458" s="47"/>
      <c r="I458" s="33"/>
      <c r="J458" s="48"/>
      <c r="L458" s="43"/>
      <c r="N458" s="43"/>
      <c r="O458" s="43"/>
      <c r="P458" s="57"/>
      <c r="Q458" s="52"/>
      <c r="R458" s="33"/>
    </row>
    <row r="459" spans="1:19" s="38" customFormat="1" x14ac:dyDescent="0.25">
      <c r="A459" s="33">
        <v>341</v>
      </c>
      <c r="B459" s="33" t="s">
        <v>42</v>
      </c>
      <c r="D459" s="46">
        <v>56430</v>
      </c>
      <c r="E459" s="33"/>
      <c r="F459" s="47">
        <v>80</v>
      </c>
      <c r="G459" s="33" t="s">
        <v>4</v>
      </c>
      <c r="H459" s="47" t="s">
        <v>310</v>
      </c>
      <c r="I459" s="33"/>
      <c r="J459" s="48">
        <v>-2</v>
      </c>
      <c r="L459" s="36">
        <v>81600590.5</v>
      </c>
      <c r="N459" s="36">
        <v>2166309</v>
      </c>
      <c r="O459" s="43"/>
      <c r="P459" s="52">
        <v>2.65</v>
      </c>
      <c r="Q459" s="52"/>
      <c r="R459" s="33"/>
    </row>
    <row r="460" spans="1:19" s="38" customFormat="1" x14ac:dyDescent="0.25">
      <c r="A460" s="33">
        <v>342</v>
      </c>
      <c r="B460" s="33" t="s">
        <v>87</v>
      </c>
      <c r="D460" s="46">
        <v>56430</v>
      </c>
      <c r="E460" s="33"/>
      <c r="F460" s="47">
        <v>50</v>
      </c>
      <c r="G460" s="33" t="s">
        <v>4</v>
      </c>
      <c r="H460" s="47" t="s">
        <v>313</v>
      </c>
      <c r="I460" s="33"/>
      <c r="J460" s="48">
        <v>-3</v>
      </c>
      <c r="L460" s="36">
        <v>219919230.56999999</v>
      </c>
      <c r="N460" s="36">
        <v>6448815</v>
      </c>
      <c r="O460" s="43"/>
      <c r="P460" s="52">
        <v>2.93</v>
      </c>
      <c r="Q460" s="52"/>
      <c r="R460" s="33"/>
    </row>
    <row r="461" spans="1:19" s="38" customFormat="1" x14ac:dyDescent="0.25">
      <c r="A461" s="33">
        <v>343</v>
      </c>
      <c r="B461" s="33" t="s">
        <v>88</v>
      </c>
      <c r="D461" s="46">
        <v>56430</v>
      </c>
      <c r="E461" s="33"/>
      <c r="F461" s="47">
        <v>50</v>
      </c>
      <c r="G461" s="33" t="s">
        <v>4</v>
      </c>
      <c r="H461" s="47" t="s">
        <v>314</v>
      </c>
      <c r="I461" s="33"/>
      <c r="J461" s="48">
        <v>-3</v>
      </c>
      <c r="L461" s="36">
        <v>533780143.66000003</v>
      </c>
      <c r="N461" s="36">
        <v>16086744</v>
      </c>
      <c r="O461" s="43"/>
      <c r="P461" s="52">
        <v>3.01</v>
      </c>
      <c r="Q461" s="52"/>
      <c r="R461" s="33"/>
    </row>
    <row r="462" spans="1:19" s="38" customFormat="1" x14ac:dyDescent="0.25">
      <c r="A462" s="33">
        <v>343.2</v>
      </c>
      <c r="B462" s="33" t="s">
        <v>290</v>
      </c>
      <c r="D462" s="46">
        <v>56430</v>
      </c>
      <c r="E462" s="33"/>
      <c r="F462" s="47">
        <v>9</v>
      </c>
      <c r="G462" s="33" t="s">
        <v>4</v>
      </c>
      <c r="H462" s="47" t="s">
        <v>316</v>
      </c>
      <c r="I462" s="33"/>
      <c r="J462" s="48">
        <v>35</v>
      </c>
      <c r="L462" s="36">
        <v>139524960.78999999</v>
      </c>
      <c r="N462" s="36">
        <v>10075795</v>
      </c>
      <c r="O462" s="43"/>
      <c r="P462" s="52">
        <v>7.22</v>
      </c>
      <c r="Q462" s="52"/>
      <c r="R462" s="33"/>
    </row>
    <row r="463" spans="1:19" s="38" customFormat="1" x14ac:dyDescent="0.25">
      <c r="A463" s="33">
        <v>344</v>
      </c>
      <c r="B463" s="33" t="s">
        <v>89</v>
      </c>
      <c r="D463" s="46">
        <v>56430</v>
      </c>
      <c r="E463" s="33"/>
      <c r="F463" s="47">
        <v>60</v>
      </c>
      <c r="G463" s="33" t="s">
        <v>4</v>
      </c>
      <c r="H463" s="47" t="s">
        <v>310</v>
      </c>
      <c r="I463" s="33"/>
      <c r="J463" s="48">
        <v>-3</v>
      </c>
      <c r="L463" s="36">
        <v>80939003.280000001</v>
      </c>
      <c r="N463" s="36">
        <v>2238317</v>
      </c>
      <c r="O463" s="43"/>
      <c r="P463" s="52">
        <v>2.77</v>
      </c>
      <c r="Q463" s="52"/>
      <c r="R463" s="33"/>
    </row>
    <row r="464" spans="1:19" s="38" customFormat="1" x14ac:dyDescent="0.25">
      <c r="A464" s="33">
        <v>345</v>
      </c>
      <c r="B464" s="33" t="s">
        <v>45</v>
      </c>
      <c r="D464" s="46">
        <v>56430</v>
      </c>
      <c r="E464" s="33"/>
      <c r="F464" s="47">
        <v>50</v>
      </c>
      <c r="G464" s="33" t="s">
        <v>4</v>
      </c>
      <c r="H464" s="47" t="s">
        <v>315</v>
      </c>
      <c r="I464" s="33"/>
      <c r="J464" s="48">
        <v>-2</v>
      </c>
      <c r="L464" s="36">
        <v>83796291.620000005</v>
      </c>
      <c r="N464" s="36">
        <v>2316662</v>
      </c>
      <c r="O464" s="43"/>
      <c r="P464" s="52">
        <v>2.76</v>
      </c>
      <c r="Q464" s="52"/>
      <c r="R464" s="33"/>
    </row>
    <row r="465" spans="1:18" s="38" customFormat="1" x14ac:dyDescent="0.25">
      <c r="A465" s="33">
        <v>346</v>
      </c>
      <c r="B465" s="33" t="s">
        <v>291</v>
      </c>
      <c r="D465" s="46">
        <v>56430</v>
      </c>
      <c r="E465" s="33"/>
      <c r="F465" s="47">
        <v>50</v>
      </c>
      <c r="G465" s="33" t="s">
        <v>4</v>
      </c>
      <c r="H465" s="47" t="s">
        <v>317</v>
      </c>
      <c r="I465" s="33"/>
      <c r="J465" s="48">
        <v>-2</v>
      </c>
      <c r="L465" s="32">
        <v>11584212.449999999</v>
      </c>
      <c r="N465" s="32">
        <v>336072</v>
      </c>
      <c r="O465" s="43"/>
      <c r="P465" s="52">
        <v>2.9</v>
      </c>
      <c r="Q465" s="52"/>
      <c r="R465" s="33"/>
    </row>
    <row r="466" spans="1:18" s="38" customFormat="1" x14ac:dyDescent="0.25">
      <c r="A466" s="33" t="s">
        <v>6</v>
      </c>
      <c r="B466" s="38" t="s">
        <v>129</v>
      </c>
      <c r="D466" s="46"/>
      <c r="E466" s="33"/>
      <c r="F466" s="47"/>
      <c r="G466" s="33"/>
      <c r="H466" s="47"/>
      <c r="I466" s="33"/>
      <c r="J466" s="48"/>
      <c r="L466" s="23">
        <f>+SUBTOTAL(9,L459:L465)</f>
        <v>1151144432.8700001</v>
      </c>
      <c r="N466" s="23">
        <f>+SUBTOTAL(9,N459:N465)</f>
        <v>39668714</v>
      </c>
      <c r="O466" s="43"/>
      <c r="P466" s="56">
        <f>+N466/L466*100</f>
        <v>3.4460240493974421</v>
      </c>
      <c r="Q466" s="52"/>
      <c r="R466" s="33"/>
    </row>
    <row r="467" spans="1:18" s="38" customFormat="1" x14ac:dyDescent="0.25">
      <c r="A467" s="33" t="s">
        <v>6</v>
      </c>
      <c r="B467" s="38" t="s">
        <v>6</v>
      </c>
      <c r="D467" s="46"/>
      <c r="E467" s="33"/>
      <c r="F467" s="47"/>
      <c r="G467" s="33"/>
      <c r="H467" s="47"/>
      <c r="I467" s="33"/>
      <c r="J467" s="48"/>
      <c r="L467" s="43"/>
      <c r="N467" s="43"/>
      <c r="O467" s="43"/>
      <c r="P467" s="57"/>
      <c r="Q467" s="52"/>
      <c r="R467" s="33"/>
    </row>
    <row r="468" spans="1:18" s="38" customFormat="1" x14ac:dyDescent="0.25">
      <c r="A468" s="41" t="s">
        <v>207</v>
      </c>
      <c r="D468" s="46"/>
      <c r="E468" s="33"/>
      <c r="F468" s="47"/>
      <c r="G468" s="33"/>
      <c r="H468" s="47"/>
      <c r="I468" s="33"/>
      <c r="J468" s="48"/>
      <c r="L468" s="43">
        <f>+SUBTOTAL(9,L458:L466)</f>
        <v>1151144432.8700001</v>
      </c>
      <c r="N468" s="43">
        <f>+SUBTOTAL(9,N458:N466)</f>
        <v>39668714</v>
      </c>
      <c r="O468" s="43"/>
      <c r="P468" s="57">
        <f>+N468/L468*100</f>
        <v>3.4460240493974421</v>
      </c>
      <c r="Q468" s="52"/>
      <c r="R468" s="33"/>
    </row>
    <row r="469" spans="1:18" s="38" customFormat="1" x14ac:dyDescent="0.25">
      <c r="A469" s="41"/>
      <c r="B469" s="38" t="s">
        <v>6</v>
      </c>
      <c r="D469" s="46"/>
      <c r="E469" s="33"/>
      <c r="F469" s="47"/>
      <c r="G469" s="33"/>
      <c r="H469" s="47"/>
      <c r="I469" s="33"/>
      <c r="J469" s="48"/>
      <c r="L469" s="43"/>
      <c r="N469" s="43"/>
      <c r="O469" s="43"/>
      <c r="P469" s="57"/>
      <c r="Q469" s="52"/>
      <c r="R469" s="33"/>
    </row>
    <row r="470" spans="1:18" s="38" customFormat="1" x14ac:dyDescent="0.25">
      <c r="A470" s="41"/>
      <c r="B470" s="38" t="s">
        <v>6</v>
      </c>
      <c r="D470" s="46"/>
      <c r="E470" s="33"/>
      <c r="F470" s="47"/>
      <c r="G470" s="33"/>
      <c r="H470" s="47"/>
      <c r="I470" s="33"/>
      <c r="J470" s="48"/>
      <c r="L470" s="43"/>
      <c r="N470" s="43"/>
      <c r="O470" s="43"/>
      <c r="P470" s="57"/>
      <c r="Q470" s="52"/>
      <c r="R470" s="33"/>
    </row>
    <row r="471" spans="1:18" s="38" customFormat="1" x14ac:dyDescent="0.25">
      <c r="A471" s="41" t="s">
        <v>208</v>
      </c>
      <c r="D471" s="46"/>
      <c r="E471" s="33"/>
      <c r="F471" s="47"/>
      <c r="G471" s="33"/>
      <c r="H471" s="47"/>
      <c r="I471" s="33"/>
      <c r="J471" s="48"/>
      <c r="L471" s="43"/>
      <c r="N471" s="43"/>
      <c r="O471" s="43"/>
      <c r="P471" s="57"/>
      <c r="Q471" s="52"/>
      <c r="R471" s="33"/>
    </row>
    <row r="472" spans="1:18" s="38" customFormat="1" x14ac:dyDescent="0.25">
      <c r="A472" s="41"/>
      <c r="B472" s="38" t="s">
        <v>6</v>
      </c>
      <c r="D472" s="46"/>
      <c r="E472" s="33"/>
      <c r="F472" s="47"/>
      <c r="G472" s="33"/>
      <c r="H472" s="47"/>
      <c r="I472" s="33"/>
      <c r="J472" s="48"/>
      <c r="L472" s="43"/>
      <c r="N472" s="43"/>
      <c r="O472" s="43"/>
      <c r="P472" s="57"/>
      <c r="Q472" s="52"/>
      <c r="R472" s="33"/>
    </row>
    <row r="473" spans="1:18" s="38" customFormat="1" x14ac:dyDescent="0.25">
      <c r="A473" s="33" t="s">
        <v>6</v>
      </c>
      <c r="B473" s="38" t="s">
        <v>130</v>
      </c>
      <c r="D473" s="46"/>
      <c r="E473" s="33"/>
      <c r="F473" s="47"/>
      <c r="G473" s="33"/>
      <c r="H473" s="47"/>
      <c r="I473" s="33"/>
      <c r="J473" s="48"/>
      <c r="L473" s="43"/>
      <c r="N473" s="43"/>
      <c r="O473" s="43"/>
      <c r="P473" s="57"/>
      <c r="Q473" s="52"/>
      <c r="R473" s="33"/>
    </row>
    <row r="474" spans="1:18" s="38" customFormat="1" x14ac:dyDescent="0.25">
      <c r="A474" s="33">
        <v>341</v>
      </c>
      <c r="B474" s="33" t="s">
        <v>42</v>
      </c>
      <c r="D474" s="46">
        <v>57161</v>
      </c>
      <c r="E474" s="33"/>
      <c r="F474" s="47">
        <v>80</v>
      </c>
      <c r="G474" s="33" t="s">
        <v>4</v>
      </c>
      <c r="H474" s="47" t="s">
        <v>310</v>
      </c>
      <c r="I474" s="33"/>
      <c r="J474" s="48">
        <v>-2</v>
      </c>
      <c r="L474" s="36">
        <v>101725228.06999999</v>
      </c>
      <c r="N474" s="36">
        <v>2707252</v>
      </c>
      <c r="O474" s="43"/>
      <c r="P474" s="52">
        <v>2.66</v>
      </c>
      <c r="Q474" s="52"/>
      <c r="R474" s="33"/>
    </row>
    <row r="475" spans="1:18" s="38" customFormat="1" x14ac:dyDescent="0.25">
      <c r="A475" s="33">
        <v>342</v>
      </c>
      <c r="B475" s="33" t="s">
        <v>87</v>
      </c>
      <c r="D475" s="46">
        <v>57161</v>
      </c>
      <c r="E475" s="33"/>
      <c r="F475" s="47">
        <v>50</v>
      </c>
      <c r="G475" s="33" t="s">
        <v>4</v>
      </c>
      <c r="H475" s="47" t="s">
        <v>313</v>
      </c>
      <c r="I475" s="33"/>
      <c r="J475" s="48">
        <v>-3</v>
      </c>
      <c r="L475" s="36">
        <v>59665117.359999999</v>
      </c>
      <c r="N475" s="36">
        <v>1745324</v>
      </c>
      <c r="O475" s="43"/>
      <c r="P475" s="52">
        <v>2.93</v>
      </c>
      <c r="Q475" s="52"/>
      <c r="R475" s="33"/>
    </row>
    <row r="476" spans="1:18" s="38" customFormat="1" x14ac:dyDescent="0.25">
      <c r="A476" s="33">
        <v>343</v>
      </c>
      <c r="B476" s="33" t="s">
        <v>88</v>
      </c>
      <c r="D476" s="46">
        <v>57161</v>
      </c>
      <c r="E476" s="33"/>
      <c r="F476" s="47">
        <v>50</v>
      </c>
      <c r="G476" s="33" t="s">
        <v>4</v>
      </c>
      <c r="H476" s="47" t="s">
        <v>314</v>
      </c>
      <c r="I476" s="33"/>
      <c r="J476" s="48">
        <v>-3</v>
      </c>
      <c r="L476" s="36">
        <v>518622216.98000002</v>
      </c>
      <c r="N476" s="36">
        <v>15606141</v>
      </c>
      <c r="O476" s="43"/>
      <c r="P476" s="52">
        <v>3.01</v>
      </c>
      <c r="Q476" s="52"/>
      <c r="R476" s="33"/>
    </row>
    <row r="477" spans="1:18" s="38" customFormat="1" x14ac:dyDescent="0.25">
      <c r="A477" s="33">
        <v>343.2</v>
      </c>
      <c r="B477" s="33" t="s">
        <v>290</v>
      </c>
      <c r="D477" s="46">
        <v>57161</v>
      </c>
      <c r="E477" s="33"/>
      <c r="F477" s="47">
        <v>9</v>
      </c>
      <c r="G477" s="33" t="s">
        <v>4</v>
      </c>
      <c r="H477" s="47" t="s">
        <v>316</v>
      </c>
      <c r="I477" s="33"/>
      <c r="J477" s="48">
        <v>35</v>
      </c>
      <c r="L477" s="36">
        <v>191363195.91</v>
      </c>
      <c r="N477" s="36">
        <v>13819293</v>
      </c>
      <c r="O477" s="43"/>
      <c r="P477" s="52">
        <v>7.22</v>
      </c>
      <c r="Q477" s="52"/>
      <c r="R477" s="33"/>
    </row>
    <row r="478" spans="1:18" s="38" customFormat="1" x14ac:dyDescent="0.25">
      <c r="A478" s="33">
        <v>344</v>
      </c>
      <c r="B478" s="33" t="s">
        <v>89</v>
      </c>
      <c r="D478" s="46">
        <v>57161</v>
      </c>
      <c r="E478" s="33"/>
      <c r="F478" s="47">
        <v>60</v>
      </c>
      <c r="G478" s="33" t="s">
        <v>4</v>
      </c>
      <c r="H478" s="47" t="s">
        <v>310</v>
      </c>
      <c r="I478" s="33"/>
      <c r="J478" s="48">
        <v>-3</v>
      </c>
      <c r="L478" s="36">
        <v>87208138.849999994</v>
      </c>
      <c r="N478" s="36">
        <v>2407293</v>
      </c>
      <c r="O478" s="43"/>
      <c r="P478" s="52">
        <v>2.76</v>
      </c>
      <c r="Q478" s="52"/>
      <c r="R478" s="33"/>
    </row>
    <row r="479" spans="1:18" s="38" customFormat="1" x14ac:dyDescent="0.25">
      <c r="A479" s="33">
        <v>345</v>
      </c>
      <c r="B479" s="33" t="s">
        <v>45</v>
      </c>
      <c r="D479" s="46">
        <v>57161</v>
      </c>
      <c r="E479" s="33"/>
      <c r="F479" s="47">
        <v>50</v>
      </c>
      <c r="G479" s="33" t="s">
        <v>4</v>
      </c>
      <c r="H479" s="47" t="s">
        <v>315</v>
      </c>
      <c r="I479" s="33"/>
      <c r="J479" s="48">
        <v>-2</v>
      </c>
      <c r="L479" s="36">
        <v>138483955.50999999</v>
      </c>
      <c r="N479" s="36">
        <v>3827974</v>
      </c>
      <c r="O479" s="43"/>
      <c r="P479" s="52">
        <v>2.76</v>
      </c>
      <c r="Q479" s="52"/>
      <c r="R479" s="33"/>
    </row>
    <row r="480" spans="1:18" s="38" customFormat="1" x14ac:dyDescent="0.25">
      <c r="A480" s="33">
        <v>346</v>
      </c>
      <c r="B480" s="33" t="s">
        <v>291</v>
      </c>
      <c r="D480" s="46">
        <v>57161</v>
      </c>
      <c r="E480" s="33"/>
      <c r="F480" s="47">
        <v>50</v>
      </c>
      <c r="G480" s="33" t="s">
        <v>4</v>
      </c>
      <c r="H480" s="47" t="s">
        <v>317</v>
      </c>
      <c r="I480" s="33"/>
      <c r="J480" s="48">
        <v>-2</v>
      </c>
      <c r="L480" s="32">
        <v>12795087.470000001</v>
      </c>
      <c r="N480" s="32">
        <v>370648</v>
      </c>
      <c r="O480" s="43"/>
      <c r="P480" s="52">
        <v>2.9</v>
      </c>
      <c r="Q480" s="52"/>
      <c r="R480" s="33"/>
    </row>
    <row r="481" spans="1:18" s="38" customFormat="1" x14ac:dyDescent="0.25">
      <c r="A481" s="33" t="s">
        <v>6</v>
      </c>
      <c r="B481" s="38" t="s">
        <v>131</v>
      </c>
      <c r="D481" s="46"/>
      <c r="E481" s="33"/>
      <c r="F481" s="47"/>
      <c r="G481" s="33"/>
      <c r="H481" s="47"/>
      <c r="I481" s="33"/>
      <c r="J481" s="48"/>
      <c r="L481" s="23">
        <f>+SUBTOTAL(9,L474:L480)</f>
        <v>1109862940.1500001</v>
      </c>
      <c r="N481" s="23">
        <f>+SUBTOTAL(9,N474:N480)</f>
        <v>40483925</v>
      </c>
      <c r="O481" s="43"/>
      <c r="P481" s="56">
        <f>+N481/L481*100</f>
        <v>3.6476508526835323</v>
      </c>
      <c r="Q481" s="52"/>
      <c r="R481" s="33"/>
    </row>
    <row r="482" spans="1:18" s="38" customFormat="1" x14ac:dyDescent="0.25">
      <c r="A482" s="33" t="s">
        <v>6</v>
      </c>
      <c r="B482" s="38" t="s">
        <v>6</v>
      </c>
      <c r="D482" s="46"/>
      <c r="E482" s="33"/>
      <c r="F482" s="47"/>
      <c r="G482" s="33"/>
      <c r="H482" s="47"/>
      <c r="I482" s="33"/>
      <c r="J482" s="48"/>
      <c r="L482" s="43"/>
      <c r="N482" s="43"/>
      <c r="O482" s="43"/>
      <c r="P482" s="57"/>
      <c r="Q482" s="52"/>
      <c r="R482" s="33"/>
    </row>
    <row r="483" spans="1:18" s="38" customFormat="1" x14ac:dyDescent="0.25">
      <c r="A483" s="41" t="s">
        <v>209</v>
      </c>
      <c r="D483" s="46"/>
      <c r="E483" s="33"/>
      <c r="F483" s="47"/>
      <c r="G483" s="33"/>
      <c r="H483" s="47"/>
      <c r="I483" s="33"/>
      <c r="J483" s="48"/>
      <c r="L483" s="28">
        <f>+SUBTOTAL(9,L473:L481)</f>
        <v>1109862940.1500001</v>
      </c>
      <c r="N483" s="28">
        <f>+SUBTOTAL(9,N473:N481)</f>
        <v>40483925</v>
      </c>
      <c r="O483" s="43"/>
      <c r="P483" s="57">
        <f>+N483/L483*100</f>
        <v>3.6476508526835323</v>
      </c>
      <c r="Q483" s="52"/>
      <c r="R483" s="33"/>
    </row>
    <row r="484" spans="1:18" s="38" customFormat="1" x14ac:dyDescent="0.25">
      <c r="A484" s="41"/>
      <c r="B484" s="38" t="s">
        <v>6</v>
      </c>
      <c r="D484" s="46"/>
      <c r="E484" s="33"/>
      <c r="F484" s="47"/>
      <c r="G484" s="33"/>
      <c r="H484" s="47"/>
      <c r="I484" s="33"/>
      <c r="J484" s="48"/>
      <c r="L484" s="43"/>
      <c r="N484" s="43"/>
      <c r="O484" s="43"/>
      <c r="P484" s="57"/>
      <c r="Q484" s="52"/>
      <c r="R484" s="33"/>
    </row>
    <row r="485" spans="1:18" ht="13.8" thickBot="1" x14ac:dyDescent="0.3">
      <c r="A485" s="35" t="s">
        <v>10</v>
      </c>
      <c r="C485" s="38"/>
      <c r="D485" s="46"/>
      <c r="F485" s="47"/>
      <c r="H485" s="47"/>
      <c r="J485" s="48"/>
      <c r="L485" s="15">
        <f>+SUBTOTAL(9,L225:L484)</f>
        <v>10884506010.900002</v>
      </c>
      <c r="N485" s="15">
        <f>+SUBTOTAL(9,N225:N484)</f>
        <v>446646676</v>
      </c>
      <c r="O485" s="42"/>
      <c r="P485" s="57">
        <f>+N485/L485*100</f>
        <v>4.1035089286800659</v>
      </c>
      <c r="Q485" s="60"/>
    </row>
    <row r="486" spans="1:18" ht="13.8" thickTop="1" x14ac:dyDescent="0.25">
      <c r="B486" s="33" t="s">
        <v>6</v>
      </c>
      <c r="C486" s="38"/>
      <c r="D486" s="46"/>
      <c r="F486" s="47"/>
      <c r="H486" s="47"/>
      <c r="J486" s="48"/>
      <c r="P486" s="52"/>
      <c r="Q486" s="52"/>
    </row>
    <row r="487" spans="1:18" x14ac:dyDescent="0.25">
      <c r="B487" s="33" t="s">
        <v>6</v>
      </c>
      <c r="C487" s="38"/>
      <c r="D487" s="46"/>
      <c r="F487" s="47"/>
      <c r="H487" s="47"/>
      <c r="J487" s="48"/>
      <c r="P487" s="52"/>
      <c r="Q487" s="52"/>
    </row>
    <row r="488" spans="1:18" x14ac:dyDescent="0.25">
      <c r="A488" s="35" t="s">
        <v>264</v>
      </c>
      <c r="C488" s="38"/>
      <c r="D488" s="46"/>
      <c r="F488" s="47"/>
      <c r="H488" s="47"/>
      <c r="J488" s="48"/>
      <c r="P488" s="52"/>
      <c r="Q488" s="52"/>
    </row>
    <row r="489" spans="1:18" x14ac:dyDescent="0.25">
      <c r="B489" s="33" t="s">
        <v>6</v>
      </c>
      <c r="C489" s="38"/>
      <c r="D489" s="46"/>
      <c r="F489" s="47"/>
      <c r="H489" s="47"/>
      <c r="J489" s="48"/>
      <c r="L489" s="38"/>
      <c r="M489" s="38"/>
      <c r="N489" s="38"/>
      <c r="O489" s="38"/>
      <c r="P489" s="52"/>
      <c r="Q489" s="52"/>
    </row>
    <row r="490" spans="1:18" s="38" customFormat="1" x14ac:dyDescent="0.25">
      <c r="A490" s="38" t="s">
        <v>6</v>
      </c>
      <c r="B490" s="38" t="s">
        <v>132</v>
      </c>
      <c r="D490" s="46"/>
      <c r="E490" s="33"/>
      <c r="F490" s="47"/>
      <c r="G490" s="33"/>
      <c r="H490" s="47"/>
      <c r="I490" s="33"/>
      <c r="J490" s="48"/>
      <c r="K490" s="33"/>
      <c r="L490" s="36"/>
      <c r="M490" s="33"/>
      <c r="N490" s="36"/>
      <c r="O490" s="36"/>
      <c r="P490" s="52"/>
      <c r="Q490" s="52"/>
    </row>
    <row r="491" spans="1:18" x14ac:dyDescent="0.25">
      <c r="A491" s="33">
        <v>341</v>
      </c>
      <c r="B491" s="33" t="s">
        <v>42</v>
      </c>
      <c r="C491" s="38"/>
      <c r="D491" s="46">
        <v>46934</v>
      </c>
      <c r="F491" s="47">
        <v>80</v>
      </c>
      <c r="G491" s="33" t="s">
        <v>4</v>
      </c>
      <c r="H491" s="47" t="s">
        <v>310</v>
      </c>
      <c r="J491" s="48">
        <v>-2</v>
      </c>
      <c r="K491" s="38"/>
      <c r="L491" s="36">
        <v>601221.5</v>
      </c>
      <c r="N491" s="36">
        <v>20500</v>
      </c>
      <c r="O491" s="36"/>
      <c r="P491" s="52">
        <v>3.41</v>
      </c>
      <c r="Q491" s="52"/>
    </row>
    <row r="492" spans="1:18" x14ac:dyDescent="0.25">
      <c r="A492" s="33">
        <v>342</v>
      </c>
      <c r="B492" s="33" t="s">
        <v>87</v>
      </c>
      <c r="C492" s="38"/>
      <c r="D492" s="46">
        <v>46934</v>
      </c>
      <c r="F492" s="47">
        <v>50</v>
      </c>
      <c r="G492" s="33" t="s">
        <v>4</v>
      </c>
      <c r="H492" s="47" t="s">
        <v>313</v>
      </c>
      <c r="J492" s="48">
        <v>-3</v>
      </c>
      <c r="L492" s="36">
        <v>194416.91</v>
      </c>
      <c r="N492" s="36">
        <v>7193</v>
      </c>
      <c r="O492" s="36"/>
      <c r="P492" s="52">
        <v>3.7</v>
      </c>
      <c r="Q492" s="52"/>
    </row>
    <row r="493" spans="1:18" x14ac:dyDescent="0.25">
      <c r="A493" s="33">
        <v>343</v>
      </c>
      <c r="B493" s="33" t="s">
        <v>88</v>
      </c>
      <c r="C493" s="38"/>
      <c r="D493" s="46">
        <v>46934</v>
      </c>
      <c r="F493" s="47">
        <v>50</v>
      </c>
      <c r="G493" s="33" t="s">
        <v>4</v>
      </c>
      <c r="H493" s="47" t="s">
        <v>314</v>
      </c>
      <c r="J493" s="48">
        <v>-3</v>
      </c>
      <c r="K493" s="38"/>
      <c r="L493" s="36">
        <v>14841925.279999999</v>
      </c>
      <c r="N493" s="36">
        <v>1208680</v>
      </c>
      <c r="O493" s="36"/>
      <c r="P493" s="52">
        <v>8.14</v>
      </c>
      <c r="Q493" s="52"/>
    </row>
    <row r="494" spans="1:18" x14ac:dyDescent="0.25">
      <c r="A494" s="33">
        <v>343.2</v>
      </c>
      <c r="B494" s="33" t="s">
        <v>290</v>
      </c>
      <c r="C494" s="38"/>
      <c r="D494" s="46">
        <v>46934</v>
      </c>
      <c r="F494" s="47">
        <v>25</v>
      </c>
      <c r="G494" s="33" t="s">
        <v>4</v>
      </c>
      <c r="H494" s="47" t="s">
        <v>314</v>
      </c>
      <c r="J494" s="48">
        <v>29</v>
      </c>
      <c r="L494" s="36">
        <v>1858778.65</v>
      </c>
      <c r="N494" s="36">
        <v>69480</v>
      </c>
      <c r="O494" s="36"/>
      <c r="P494" s="52">
        <v>3.74</v>
      </c>
      <c r="Q494" s="52"/>
    </row>
    <row r="495" spans="1:18" x14ac:dyDescent="0.25">
      <c r="A495" s="33">
        <v>344</v>
      </c>
      <c r="B495" s="33" t="s">
        <v>89</v>
      </c>
      <c r="C495" s="38"/>
      <c r="D495" s="46">
        <v>46934</v>
      </c>
      <c r="F495" s="47">
        <v>60</v>
      </c>
      <c r="G495" s="33" t="s">
        <v>4</v>
      </c>
      <c r="H495" s="47" t="s">
        <v>310</v>
      </c>
      <c r="J495" s="48">
        <v>-3</v>
      </c>
      <c r="L495" s="36">
        <v>1748135.45</v>
      </c>
      <c r="N495" s="36">
        <v>43263</v>
      </c>
      <c r="O495" s="36"/>
      <c r="P495" s="52">
        <v>2.4700000000000002</v>
      </c>
      <c r="Q495" s="52"/>
    </row>
    <row r="496" spans="1:18" x14ac:dyDescent="0.25">
      <c r="A496" s="33">
        <v>345</v>
      </c>
      <c r="B496" s="33" t="s">
        <v>45</v>
      </c>
      <c r="C496" s="38"/>
      <c r="D496" s="46">
        <v>46934</v>
      </c>
      <c r="F496" s="47">
        <v>50</v>
      </c>
      <c r="G496" s="33" t="s">
        <v>4</v>
      </c>
      <c r="H496" s="47" t="s">
        <v>315</v>
      </c>
      <c r="J496" s="48">
        <v>-2</v>
      </c>
      <c r="L496" s="36">
        <v>420107.13</v>
      </c>
      <c r="N496" s="36">
        <v>11778</v>
      </c>
      <c r="O496" s="36"/>
      <c r="P496" s="52">
        <v>2.8</v>
      </c>
      <c r="Q496" s="52"/>
    </row>
    <row r="497" spans="1:18" s="38" customFormat="1" x14ac:dyDescent="0.25">
      <c r="A497" s="33">
        <v>346</v>
      </c>
      <c r="B497" s="33" t="s">
        <v>291</v>
      </c>
      <c r="D497" s="46">
        <v>46934</v>
      </c>
      <c r="E497" s="33"/>
      <c r="F497" s="47">
        <v>50</v>
      </c>
      <c r="G497" s="33" t="s">
        <v>4</v>
      </c>
      <c r="H497" s="47" t="s">
        <v>317</v>
      </c>
      <c r="I497" s="33"/>
      <c r="J497" s="48">
        <v>-2</v>
      </c>
      <c r="K497" s="33"/>
      <c r="L497" s="32">
        <v>20934.61</v>
      </c>
      <c r="M497" s="33"/>
      <c r="N497" s="32">
        <v>508</v>
      </c>
      <c r="O497" s="54"/>
      <c r="P497" s="52">
        <v>2.4300000000000002</v>
      </c>
      <c r="Q497" s="52"/>
    </row>
    <row r="498" spans="1:18" x14ac:dyDescent="0.25">
      <c r="A498" s="33" t="s">
        <v>6</v>
      </c>
      <c r="B498" s="38" t="s">
        <v>133</v>
      </c>
      <c r="C498" s="38"/>
      <c r="D498" s="46"/>
      <c r="F498" s="47"/>
      <c r="H498" s="47"/>
      <c r="J498" s="48"/>
      <c r="L498" s="23">
        <f>+SUBTOTAL(9,L491:L497)</f>
        <v>19685519.529999997</v>
      </c>
      <c r="M498" s="38"/>
      <c r="N498" s="23">
        <f>+SUBTOTAL(9,N491:N497)</f>
        <v>1361402</v>
      </c>
      <c r="O498" s="24"/>
      <c r="P498" s="57">
        <f>+N498/L498*100</f>
        <v>6.9157534700838044</v>
      </c>
      <c r="Q498" s="52"/>
      <c r="R498" s="37"/>
    </row>
    <row r="499" spans="1:18" s="38" customFormat="1" x14ac:dyDescent="0.25">
      <c r="A499" s="33" t="s">
        <v>6</v>
      </c>
      <c r="B499" s="33" t="s">
        <v>6</v>
      </c>
      <c r="D499" s="46"/>
      <c r="E499" s="33"/>
      <c r="F499" s="47"/>
      <c r="G499" s="33"/>
      <c r="H499" s="47"/>
      <c r="I499" s="33"/>
      <c r="J499" s="48"/>
      <c r="K499" s="33"/>
      <c r="L499" s="33"/>
      <c r="M499" s="33"/>
      <c r="N499" s="33"/>
      <c r="O499" s="33"/>
      <c r="P499" s="52"/>
      <c r="Q499" s="52"/>
    </row>
    <row r="500" spans="1:18" x14ac:dyDescent="0.25">
      <c r="A500" s="38" t="s">
        <v>6</v>
      </c>
      <c r="B500" s="38" t="s">
        <v>134</v>
      </c>
      <c r="C500" s="38"/>
      <c r="D500" s="46"/>
      <c r="F500" s="47"/>
      <c r="H500" s="47"/>
      <c r="J500" s="48"/>
      <c r="L500" s="36"/>
      <c r="N500" s="36"/>
      <c r="O500" s="36"/>
      <c r="P500" s="52"/>
      <c r="Q500" s="52"/>
      <c r="R500" s="38"/>
    </row>
    <row r="501" spans="1:18" x14ac:dyDescent="0.25">
      <c r="A501" s="33">
        <v>341</v>
      </c>
      <c r="B501" s="33" t="s">
        <v>42</v>
      </c>
      <c r="C501" s="38"/>
      <c r="D501" s="46">
        <v>46934</v>
      </c>
      <c r="F501" s="47">
        <v>80</v>
      </c>
      <c r="G501" s="33" t="s">
        <v>4</v>
      </c>
      <c r="H501" s="47" t="s">
        <v>310</v>
      </c>
      <c r="J501" s="48">
        <v>-2</v>
      </c>
      <c r="K501" s="38"/>
      <c r="L501" s="36">
        <v>941092.66</v>
      </c>
      <c r="N501" s="36">
        <v>58404</v>
      </c>
      <c r="O501" s="36"/>
      <c r="P501" s="52">
        <v>6.21</v>
      </c>
      <c r="Q501" s="52"/>
    </row>
    <row r="502" spans="1:18" x14ac:dyDescent="0.25">
      <c r="A502" s="33">
        <v>342</v>
      </c>
      <c r="B502" s="33" t="s">
        <v>87</v>
      </c>
      <c r="C502" s="38"/>
      <c r="D502" s="46">
        <v>46934</v>
      </c>
      <c r="F502" s="47">
        <v>50</v>
      </c>
      <c r="G502" s="33" t="s">
        <v>4</v>
      </c>
      <c r="H502" s="47" t="s">
        <v>313</v>
      </c>
      <c r="J502" s="48">
        <v>-3</v>
      </c>
      <c r="L502" s="36">
        <v>724317.88</v>
      </c>
      <c r="N502" s="36">
        <v>47016</v>
      </c>
      <c r="O502" s="36"/>
      <c r="P502" s="52">
        <v>6.49</v>
      </c>
      <c r="Q502" s="52"/>
    </row>
    <row r="503" spans="1:18" x14ac:dyDescent="0.25">
      <c r="A503" s="33">
        <v>343</v>
      </c>
      <c r="B503" s="33" t="s">
        <v>88</v>
      </c>
      <c r="C503" s="38"/>
      <c r="D503" s="46">
        <v>46934</v>
      </c>
      <c r="F503" s="47">
        <v>50</v>
      </c>
      <c r="G503" s="33" t="s">
        <v>4</v>
      </c>
      <c r="H503" s="47" t="s">
        <v>314</v>
      </c>
      <c r="J503" s="48">
        <v>-3</v>
      </c>
      <c r="K503" s="38"/>
      <c r="L503" s="36">
        <v>10218902.539999999</v>
      </c>
      <c r="N503" s="36">
        <v>826898</v>
      </c>
      <c r="O503" s="36"/>
      <c r="P503" s="52">
        <v>8.09</v>
      </c>
      <c r="Q503" s="52"/>
    </row>
    <row r="504" spans="1:18" x14ac:dyDescent="0.25">
      <c r="A504" s="33">
        <v>343.2</v>
      </c>
      <c r="B504" s="33" t="s">
        <v>290</v>
      </c>
      <c r="C504" s="38"/>
      <c r="D504" s="46">
        <v>46934</v>
      </c>
      <c r="F504" s="47">
        <v>25</v>
      </c>
      <c r="G504" s="33" t="s">
        <v>4</v>
      </c>
      <c r="H504" s="47" t="s">
        <v>314</v>
      </c>
      <c r="J504" s="48">
        <v>29</v>
      </c>
      <c r="L504" s="36">
        <v>2807095.36</v>
      </c>
      <c r="N504" s="36">
        <v>92610</v>
      </c>
      <c r="O504" s="36"/>
      <c r="P504" s="52">
        <v>3.3</v>
      </c>
      <c r="Q504" s="52"/>
    </row>
    <row r="505" spans="1:18" x14ac:dyDescent="0.25">
      <c r="A505" s="33">
        <v>344</v>
      </c>
      <c r="B505" s="33" t="s">
        <v>89</v>
      </c>
      <c r="C505" s="38"/>
      <c r="D505" s="46">
        <v>46934</v>
      </c>
      <c r="F505" s="47">
        <v>60</v>
      </c>
      <c r="G505" s="33" t="s">
        <v>4</v>
      </c>
      <c r="H505" s="47" t="s">
        <v>310</v>
      </c>
      <c r="J505" s="48">
        <v>-3</v>
      </c>
      <c r="L505" s="36">
        <v>4602021.84</v>
      </c>
      <c r="N505" s="36">
        <v>289704</v>
      </c>
      <c r="O505" s="36"/>
      <c r="P505" s="52">
        <v>6.3</v>
      </c>
      <c r="Q505" s="52"/>
    </row>
    <row r="506" spans="1:18" s="38" customFormat="1" x14ac:dyDescent="0.25">
      <c r="A506" s="33">
        <v>345</v>
      </c>
      <c r="B506" s="33" t="s">
        <v>45</v>
      </c>
      <c r="D506" s="46">
        <v>46934</v>
      </c>
      <c r="E506" s="33"/>
      <c r="F506" s="47">
        <v>50</v>
      </c>
      <c r="G506" s="33" t="s">
        <v>4</v>
      </c>
      <c r="H506" s="47" t="s">
        <v>315</v>
      </c>
      <c r="I506" s="33"/>
      <c r="J506" s="48">
        <v>-2</v>
      </c>
      <c r="K506" s="33"/>
      <c r="L506" s="36">
        <v>3450437.53</v>
      </c>
      <c r="M506" s="33"/>
      <c r="N506" s="36">
        <v>235636</v>
      </c>
      <c r="O506" s="36"/>
      <c r="P506" s="52">
        <v>6.83</v>
      </c>
      <c r="Q506" s="52"/>
      <c r="R506" s="33"/>
    </row>
    <row r="507" spans="1:18" x14ac:dyDescent="0.25">
      <c r="A507" s="33">
        <v>346</v>
      </c>
      <c r="B507" s="33" t="s">
        <v>291</v>
      </c>
      <c r="C507" s="38"/>
      <c r="D507" s="46">
        <v>46934</v>
      </c>
      <c r="F507" s="47">
        <v>50</v>
      </c>
      <c r="G507" s="33" t="s">
        <v>4</v>
      </c>
      <c r="H507" s="47" t="s">
        <v>317</v>
      </c>
      <c r="J507" s="48">
        <v>-2</v>
      </c>
      <c r="L507" s="32">
        <v>20936.09</v>
      </c>
      <c r="N507" s="32">
        <v>1276</v>
      </c>
      <c r="O507" s="54"/>
      <c r="P507" s="52">
        <v>6.09</v>
      </c>
      <c r="Q507" s="52"/>
      <c r="R507" s="38"/>
    </row>
    <row r="508" spans="1:18" x14ac:dyDescent="0.25">
      <c r="A508" s="33" t="s">
        <v>6</v>
      </c>
      <c r="B508" s="38" t="s">
        <v>135</v>
      </c>
      <c r="C508" s="38"/>
      <c r="D508" s="46"/>
      <c r="F508" s="47"/>
      <c r="H508" s="47"/>
      <c r="J508" s="48"/>
      <c r="L508" s="23">
        <f>+SUBTOTAL(9,L501:L507)</f>
        <v>22764803.899999999</v>
      </c>
      <c r="M508" s="38"/>
      <c r="N508" s="23">
        <f>+SUBTOTAL(9,N501:N507)</f>
        <v>1551544</v>
      </c>
      <c r="O508" s="24"/>
      <c r="P508" s="57">
        <f>+N508/L508*100</f>
        <v>6.8155386130956312</v>
      </c>
      <c r="Q508" s="52"/>
      <c r="R508" s="37"/>
    </row>
    <row r="509" spans="1:18" x14ac:dyDescent="0.25">
      <c r="A509" s="33" t="s">
        <v>6</v>
      </c>
      <c r="B509" s="33" t="s">
        <v>6</v>
      </c>
      <c r="C509" s="38"/>
      <c r="D509" s="46"/>
      <c r="F509" s="47"/>
      <c r="H509" s="47"/>
      <c r="J509" s="48"/>
      <c r="P509" s="52"/>
      <c r="Q509" s="52"/>
      <c r="R509" s="38"/>
    </row>
    <row r="510" spans="1:18" x14ac:dyDescent="0.25">
      <c r="A510" s="38" t="s">
        <v>6</v>
      </c>
      <c r="B510" s="38" t="s">
        <v>300</v>
      </c>
      <c r="C510" s="38"/>
      <c r="D510" s="46"/>
      <c r="F510" s="47"/>
      <c r="H510" s="47"/>
      <c r="J510" s="48"/>
      <c r="L510" s="36"/>
      <c r="N510" s="36"/>
      <c r="O510" s="36"/>
      <c r="P510" s="52"/>
      <c r="Q510" s="52"/>
      <c r="R510" s="38"/>
    </row>
    <row r="511" spans="1:18" x14ac:dyDescent="0.25">
      <c r="A511" s="33">
        <v>341</v>
      </c>
      <c r="B511" s="33" t="s">
        <v>42</v>
      </c>
      <c r="C511" s="38"/>
      <c r="D511" s="46">
        <v>57161</v>
      </c>
      <c r="F511" s="47">
        <v>80</v>
      </c>
      <c r="G511" s="33" t="s">
        <v>4</v>
      </c>
      <c r="H511" s="47" t="s">
        <v>310</v>
      </c>
      <c r="J511" s="48">
        <v>-2</v>
      </c>
      <c r="K511" s="38"/>
      <c r="L511" s="36">
        <v>43805885.75</v>
      </c>
      <c r="N511" s="36">
        <v>1166200</v>
      </c>
      <c r="O511" s="36"/>
      <c r="P511" s="52">
        <v>2.66</v>
      </c>
      <c r="Q511" s="52"/>
    </row>
    <row r="512" spans="1:18" x14ac:dyDescent="0.25">
      <c r="A512" s="33">
        <v>342</v>
      </c>
      <c r="B512" s="33" t="s">
        <v>87</v>
      </c>
      <c r="C512" s="38"/>
      <c r="D512" s="46">
        <v>57161</v>
      </c>
      <c r="F512" s="47">
        <v>50</v>
      </c>
      <c r="G512" s="33" t="s">
        <v>4</v>
      </c>
      <c r="H512" s="47" t="s">
        <v>313</v>
      </c>
      <c r="J512" s="48">
        <v>-3</v>
      </c>
      <c r="L512" s="36">
        <v>26150084.739999998</v>
      </c>
      <c r="N512" s="36">
        <v>764942</v>
      </c>
      <c r="O512" s="36"/>
      <c r="P512" s="52">
        <v>2.93</v>
      </c>
      <c r="Q512" s="52"/>
    </row>
    <row r="513" spans="1:18" x14ac:dyDescent="0.25">
      <c r="A513" s="33">
        <v>343</v>
      </c>
      <c r="B513" s="33" t="s">
        <v>88</v>
      </c>
      <c r="C513" s="38"/>
      <c r="D513" s="46">
        <v>57161</v>
      </c>
      <c r="F513" s="47">
        <v>50</v>
      </c>
      <c r="G513" s="33" t="s">
        <v>4</v>
      </c>
      <c r="H513" s="47" t="s">
        <v>314</v>
      </c>
      <c r="J513" s="48">
        <v>-3</v>
      </c>
      <c r="K513" s="38"/>
      <c r="L513" s="36">
        <v>226797341.74000001</v>
      </c>
      <c r="N513" s="36">
        <v>6827828</v>
      </c>
      <c r="O513" s="36"/>
      <c r="P513" s="52">
        <v>3.01</v>
      </c>
      <c r="Q513" s="52"/>
    </row>
    <row r="514" spans="1:18" x14ac:dyDescent="0.25">
      <c r="A514" s="33">
        <v>343.2</v>
      </c>
      <c r="B514" s="33" t="s">
        <v>290</v>
      </c>
      <c r="C514" s="38"/>
      <c r="D514" s="46">
        <v>57161</v>
      </c>
      <c r="F514" s="47">
        <v>25</v>
      </c>
      <c r="G514" s="33" t="s">
        <v>4</v>
      </c>
      <c r="H514" s="47" t="s">
        <v>314</v>
      </c>
      <c r="J514" s="48">
        <v>29</v>
      </c>
      <c r="L514" s="36">
        <v>83870826.980000004</v>
      </c>
      <c r="N514" s="36">
        <v>2411706</v>
      </c>
      <c r="O514" s="36"/>
      <c r="P514" s="52">
        <v>2.88</v>
      </c>
      <c r="Q514" s="52"/>
    </row>
    <row r="515" spans="1:18" x14ac:dyDescent="0.25">
      <c r="A515" s="33">
        <v>344</v>
      </c>
      <c r="B515" s="33" t="s">
        <v>89</v>
      </c>
      <c r="C515" s="38"/>
      <c r="D515" s="46">
        <v>57161</v>
      </c>
      <c r="F515" s="47">
        <v>60</v>
      </c>
      <c r="G515" s="33" t="s">
        <v>4</v>
      </c>
      <c r="H515" s="47" t="s">
        <v>310</v>
      </c>
      <c r="J515" s="48">
        <v>-3</v>
      </c>
      <c r="L515" s="36">
        <v>38221666.560000002</v>
      </c>
      <c r="N515" s="36">
        <v>1055071</v>
      </c>
      <c r="O515" s="36"/>
      <c r="P515" s="52">
        <v>2.76</v>
      </c>
      <c r="Q515" s="52"/>
    </row>
    <row r="516" spans="1:18" x14ac:dyDescent="0.25">
      <c r="A516" s="33">
        <v>345</v>
      </c>
      <c r="B516" s="33" t="s">
        <v>45</v>
      </c>
      <c r="C516" s="38"/>
      <c r="D516" s="46">
        <v>57161</v>
      </c>
      <c r="F516" s="47">
        <v>50</v>
      </c>
      <c r="G516" s="33" t="s">
        <v>4</v>
      </c>
      <c r="H516" s="47" t="s">
        <v>315</v>
      </c>
      <c r="J516" s="48">
        <v>-2</v>
      </c>
      <c r="L516" s="36">
        <v>60694880.549999997</v>
      </c>
      <c r="N516" s="36">
        <v>1677728</v>
      </c>
      <c r="O516" s="36"/>
      <c r="P516" s="52">
        <v>2.76</v>
      </c>
      <c r="Q516" s="52"/>
    </row>
    <row r="517" spans="1:18" x14ac:dyDescent="0.25">
      <c r="A517" s="33">
        <v>346</v>
      </c>
      <c r="B517" s="33" t="s">
        <v>291</v>
      </c>
      <c r="C517" s="38"/>
      <c r="D517" s="46">
        <v>57161</v>
      </c>
      <c r="F517" s="47">
        <v>50</v>
      </c>
      <c r="G517" s="33" t="s">
        <v>4</v>
      </c>
      <c r="H517" s="47" t="s">
        <v>317</v>
      </c>
      <c r="J517" s="48">
        <v>-2</v>
      </c>
      <c r="L517" s="32">
        <v>5607843.1799999997</v>
      </c>
      <c r="N517" s="32">
        <v>162448</v>
      </c>
      <c r="O517" s="54"/>
      <c r="P517" s="52">
        <v>2.9</v>
      </c>
      <c r="Q517" s="52"/>
      <c r="R517" s="38"/>
    </row>
    <row r="518" spans="1:18" x14ac:dyDescent="0.25">
      <c r="A518" s="33" t="s">
        <v>6</v>
      </c>
      <c r="B518" s="73" t="s">
        <v>302</v>
      </c>
      <c r="C518" s="38"/>
      <c r="D518" s="46"/>
      <c r="F518" s="47"/>
      <c r="H518" s="47"/>
      <c r="J518" s="48"/>
      <c r="L518" s="23">
        <f>+SUBTOTAL(9,L511:L517)</f>
        <v>485148529.50000006</v>
      </c>
      <c r="M518" s="38"/>
      <c r="N518" s="23">
        <f>+SUBTOTAL(9,N511:N517)</f>
        <v>14065923</v>
      </c>
      <c r="O518" s="24"/>
      <c r="P518" s="57">
        <f>+N518/L518*100</f>
        <v>2.899302408377185</v>
      </c>
      <c r="Q518" s="52"/>
      <c r="R518" s="37"/>
    </row>
    <row r="519" spans="1:18" x14ac:dyDescent="0.25">
      <c r="B519" s="33" t="s">
        <v>6</v>
      </c>
      <c r="C519" s="38"/>
      <c r="D519" s="46"/>
      <c r="F519" s="47"/>
      <c r="H519" s="47"/>
      <c r="J519" s="48"/>
      <c r="P519" s="52"/>
      <c r="Q519" s="52"/>
      <c r="R519" s="38"/>
    </row>
    <row r="520" spans="1:18" ht="13.8" thickBot="1" x14ac:dyDescent="0.3">
      <c r="A520" s="35" t="s">
        <v>265</v>
      </c>
      <c r="C520" s="38"/>
      <c r="D520" s="46"/>
      <c r="F520" s="47"/>
      <c r="H520" s="47"/>
      <c r="J520" s="48"/>
      <c r="L520" s="15">
        <f>+SUBTOTAL(9,L491:L519)</f>
        <v>527598852.93000007</v>
      </c>
      <c r="N520" s="15">
        <f>+SUBTOTAL(9,N491:N519)</f>
        <v>16978869</v>
      </c>
      <c r="O520" s="42"/>
      <c r="P520" s="57">
        <f>+N520/L520*100</f>
        <v>3.2181398624558226</v>
      </c>
      <c r="Q520" s="52"/>
    </row>
    <row r="521" spans="1:18" ht="13.8" thickTop="1" x14ac:dyDescent="0.25">
      <c r="A521" s="35"/>
      <c r="B521" s="33" t="s">
        <v>6</v>
      </c>
      <c r="C521" s="38"/>
      <c r="D521" s="46"/>
      <c r="F521" s="47"/>
      <c r="H521" s="47"/>
      <c r="J521" s="48"/>
      <c r="L521" s="42"/>
      <c r="N521" s="42"/>
      <c r="O521" s="42"/>
      <c r="P521" s="52"/>
      <c r="Q521" s="52"/>
    </row>
    <row r="522" spans="1:18" x14ac:dyDescent="0.25">
      <c r="A522" s="35"/>
      <c r="B522" s="33" t="s">
        <v>6</v>
      </c>
      <c r="C522" s="38"/>
      <c r="D522" s="46"/>
      <c r="F522" s="47"/>
      <c r="H522" s="47"/>
      <c r="J522" s="48"/>
      <c r="L522" s="42"/>
      <c r="N522" s="42"/>
      <c r="O522" s="42"/>
      <c r="P522" s="52"/>
      <c r="Q522" s="52"/>
    </row>
    <row r="523" spans="1:18" x14ac:dyDescent="0.25">
      <c r="A523" s="35" t="s">
        <v>13</v>
      </c>
      <c r="C523" s="38"/>
      <c r="D523" s="46"/>
      <c r="F523" s="47"/>
      <c r="H523" s="47"/>
      <c r="J523" s="48"/>
      <c r="L523" s="42"/>
      <c r="N523" s="42"/>
      <c r="O523" s="42"/>
      <c r="P523" s="52"/>
      <c r="Q523" s="52"/>
    </row>
    <row r="524" spans="1:18" x14ac:dyDescent="0.25">
      <c r="A524" s="35"/>
      <c r="B524" s="33" t="s">
        <v>6</v>
      </c>
      <c r="C524" s="38"/>
      <c r="D524" s="46"/>
      <c r="F524" s="47"/>
      <c r="H524" s="47"/>
      <c r="J524" s="48"/>
      <c r="L524" s="42"/>
      <c r="N524" s="42"/>
      <c r="O524" s="42"/>
      <c r="P524" s="52"/>
      <c r="Q524" s="52"/>
    </row>
    <row r="525" spans="1:18" x14ac:dyDescent="0.25">
      <c r="A525" s="38"/>
      <c r="B525" s="38" t="s">
        <v>136</v>
      </c>
      <c r="C525" s="38"/>
      <c r="D525" s="46"/>
      <c r="F525" s="47"/>
      <c r="H525" s="47"/>
      <c r="J525" s="48"/>
      <c r="L525" s="42"/>
      <c r="N525" s="42"/>
      <c r="O525" s="42"/>
      <c r="P525" s="52"/>
      <c r="Q525" s="52"/>
    </row>
    <row r="526" spans="1:18" x14ac:dyDescent="0.25">
      <c r="A526" s="33">
        <v>341</v>
      </c>
      <c r="B526" s="33" t="s">
        <v>42</v>
      </c>
      <c r="C526" s="38"/>
      <c r="D526" s="46">
        <v>50951</v>
      </c>
      <c r="F526" s="49" t="s">
        <v>303</v>
      </c>
      <c r="G526" s="44"/>
      <c r="H526" s="49"/>
      <c r="J526" s="48">
        <v>0</v>
      </c>
      <c r="L526" s="36">
        <v>4651944.47</v>
      </c>
      <c r="N526" s="36">
        <v>158505</v>
      </c>
      <c r="O526" s="36"/>
      <c r="P526" s="52">
        <v>3.41</v>
      </c>
      <c r="Q526" s="52"/>
    </row>
    <row r="527" spans="1:18" x14ac:dyDescent="0.25">
      <c r="A527" s="33">
        <v>343</v>
      </c>
      <c r="B527" s="33" t="s">
        <v>88</v>
      </c>
      <c r="C527" s="38"/>
      <c r="D527" s="46">
        <v>50951</v>
      </c>
      <c r="F527" s="49" t="s">
        <v>303</v>
      </c>
      <c r="G527" s="44"/>
      <c r="H527" s="49"/>
      <c r="J527" s="48">
        <v>0</v>
      </c>
      <c r="L527" s="36">
        <v>119117666.36</v>
      </c>
      <c r="N527" s="36">
        <v>4003175</v>
      </c>
      <c r="O527" s="36"/>
      <c r="P527" s="52">
        <v>3.36</v>
      </c>
      <c r="Q527" s="52"/>
    </row>
    <row r="528" spans="1:18" x14ac:dyDescent="0.25">
      <c r="A528" s="33">
        <v>345</v>
      </c>
      <c r="B528" s="33" t="s">
        <v>45</v>
      </c>
      <c r="C528" s="38"/>
      <c r="D528" s="46">
        <v>50951</v>
      </c>
      <c r="F528" s="49" t="s">
        <v>303</v>
      </c>
      <c r="G528" s="44"/>
      <c r="H528" s="49"/>
      <c r="J528" s="48">
        <v>0</v>
      </c>
      <c r="L528" s="32">
        <v>27632355.41</v>
      </c>
      <c r="N528" s="32">
        <v>930892</v>
      </c>
      <c r="O528" s="54"/>
      <c r="P528" s="52">
        <v>3.37</v>
      </c>
      <c r="Q528" s="52"/>
    </row>
    <row r="529" spans="1:18" x14ac:dyDescent="0.25">
      <c r="B529" s="38" t="s">
        <v>137</v>
      </c>
      <c r="C529" s="38"/>
      <c r="D529" s="46"/>
      <c r="F529" s="49"/>
      <c r="G529" s="44"/>
      <c r="H529" s="49"/>
      <c r="J529" s="48"/>
      <c r="L529" s="39">
        <f>+SUBTOTAL(9,L524:L528)</f>
        <v>151401966.24000001</v>
      </c>
      <c r="M529" s="38"/>
      <c r="N529" s="39">
        <f>+SUBTOTAL(9,N524:N528)</f>
        <v>5092572</v>
      </c>
      <c r="O529" s="39"/>
      <c r="P529" s="56">
        <f>+N529/L529*100</f>
        <v>3.3636102135736703</v>
      </c>
      <c r="Q529" s="52"/>
    </row>
    <row r="530" spans="1:18" x14ac:dyDescent="0.25">
      <c r="A530" s="35"/>
      <c r="B530" s="33" t="s">
        <v>6</v>
      </c>
      <c r="C530" s="38"/>
      <c r="D530" s="46"/>
      <c r="F530" s="49"/>
      <c r="G530" s="44"/>
      <c r="H530" s="49"/>
      <c r="J530" s="48"/>
      <c r="L530" s="39"/>
      <c r="M530" s="38"/>
      <c r="N530" s="39"/>
      <c r="O530" s="39"/>
      <c r="P530" s="52"/>
      <c r="Q530" s="52"/>
    </row>
    <row r="531" spans="1:18" x14ac:dyDescent="0.25">
      <c r="A531" s="38"/>
      <c r="B531" s="38" t="s">
        <v>138</v>
      </c>
      <c r="C531" s="38"/>
      <c r="D531" s="46"/>
      <c r="F531" s="49"/>
      <c r="G531" s="44"/>
      <c r="H531" s="49"/>
      <c r="J531" s="48"/>
      <c r="L531" s="42"/>
      <c r="N531" s="42"/>
      <c r="O531" s="42"/>
      <c r="P531" s="52"/>
      <c r="Q531" s="52"/>
    </row>
    <row r="532" spans="1:18" x14ac:dyDescent="0.25">
      <c r="A532" s="33">
        <v>341</v>
      </c>
      <c r="B532" s="33" t="s">
        <v>42</v>
      </c>
      <c r="C532" s="38"/>
      <c r="D532" s="46">
        <v>51317</v>
      </c>
      <c r="F532" s="49" t="s">
        <v>303</v>
      </c>
      <c r="G532" s="44"/>
      <c r="H532" s="49"/>
      <c r="J532" s="48">
        <v>0</v>
      </c>
      <c r="L532" s="36">
        <v>3995821.4</v>
      </c>
      <c r="N532" s="36">
        <v>133896</v>
      </c>
      <c r="O532" s="36"/>
      <c r="P532" s="52">
        <v>3.35</v>
      </c>
      <c r="Q532" s="52"/>
    </row>
    <row r="533" spans="1:18" x14ac:dyDescent="0.25">
      <c r="A533" s="33">
        <v>343</v>
      </c>
      <c r="B533" s="33" t="s">
        <v>88</v>
      </c>
      <c r="C533" s="38"/>
      <c r="D533" s="46">
        <v>51317</v>
      </c>
      <c r="F533" s="49" t="s">
        <v>303</v>
      </c>
      <c r="G533" s="44"/>
      <c r="H533" s="49"/>
      <c r="J533" s="48">
        <v>0</v>
      </c>
      <c r="L533" s="36">
        <v>52975941.5</v>
      </c>
      <c r="N533" s="36">
        <v>1775170</v>
      </c>
      <c r="O533" s="36"/>
      <c r="P533" s="52">
        <v>3.35</v>
      </c>
      <c r="Q533" s="52"/>
    </row>
    <row r="534" spans="1:18" x14ac:dyDescent="0.25">
      <c r="A534" s="33">
        <v>345</v>
      </c>
      <c r="B534" s="33" t="s">
        <v>45</v>
      </c>
      <c r="C534" s="38"/>
      <c r="D534" s="46">
        <v>51317</v>
      </c>
      <c r="F534" s="49" t="s">
        <v>303</v>
      </c>
      <c r="G534" s="44"/>
      <c r="H534" s="49"/>
      <c r="J534" s="48">
        <v>0</v>
      </c>
      <c r="L534" s="32">
        <v>6295428.5</v>
      </c>
      <c r="N534" s="32">
        <v>210953</v>
      </c>
      <c r="O534" s="54"/>
      <c r="P534" s="52">
        <v>3.35</v>
      </c>
      <c r="Q534" s="52"/>
    </row>
    <row r="535" spans="1:18" x14ac:dyDescent="0.25">
      <c r="B535" s="38" t="s">
        <v>139</v>
      </c>
      <c r="C535" s="38"/>
      <c r="D535" s="46"/>
      <c r="F535" s="49"/>
      <c r="G535" s="44"/>
      <c r="H535" s="49"/>
      <c r="J535" s="48"/>
      <c r="L535" s="39">
        <f>+SUBTOTAL(9,L530:L534)</f>
        <v>63267191.399999999</v>
      </c>
      <c r="M535" s="38"/>
      <c r="N535" s="39">
        <f>+SUBTOTAL(9,N530:N534)</f>
        <v>2120019</v>
      </c>
      <c r="O535" s="39"/>
      <c r="P535" s="56">
        <f>+N535/L535*100</f>
        <v>3.3508979189488723</v>
      </c>
      <c r="Q535" s="52"/>
    </row>
    <row r="536" spans="1:18" x14ac:dyDescent="0.25">
      <c r="A536" s="35"/>
      <c r="B536" s="33" t="s">
        <v>6</v>
      </c>
      <c r="C536" s="38"/>
      <c r="D536" s="46"/>
      <c r="F536" s="49"/>
      <c r="G536" s="44"/>
      <c r="H536" s="49"/>
      <c r="J536" s="48"/>
      <c r="L536" s="39"/>
      <c r="M536" s="38"/>
      <c r="N536" s="39"/>
      <c r="O536" s="39"/>
      <c r="P536" s="52"/>
      <c r="Q536" s="52"/>
    </row>
    <row r="537" spans="1:18" x14ac:dyDescent="0.25">
      <c r="A537" s="38"/>
      <c r="B537" s="38" t="s">
        <v>140</v>
      </c>
      <c r="C537" s="38"/>
      <c r="D537" s="46"/>
      <c r="F537" s="49"/>
      <c r="G537" s="44"/>
      <c r="H537" s="49"/>
      <c r="J537" s="48"/>
      <c r="L537" s="42"/>
      <c r="N537" s="42"/>
      <c r="O537" s="42"/>
      <c r="P537" s="52"/>
      <c r="Q537" s="52"/>
    </row>
    <row r="538" spans="1:18" x14ac:dyDescent="0.25">
      <c r="A538" s="33">
        <v>341</v>
      </c>
      <c r="B538" s="33" t="s">
        <v>42</v>
      </c>
      <c r="C538" s="38"/>
      <c r="D538" s="46">
        <v>53143</v>
      </c>
      <c r="F538" s="49" t="s">
        <v>303</v>
      </c>
      <c r="G538" s="44"/>
      <c r="H538" s="49"/>
      <c r="J538" s="48">
        <v>0</v>
      </c>
      <c r="L538" s="36">
        <v>21390960.23</v>
      </c>
      <c r="N538" s="36">
        <v>619352</v>
      </c>
      <c r="O538" s="36"/>
      <c r="P538" s="52">
        <v>2.9</v>
      </c>
      <c r="Q538" s="52"/>
    </row>
    <row r="539" spans="1:18" x14ac:dyDescent="0.25">
      <c r="A539" s="33">
        <v>343</v>
      </c>
      <c r="B539" s="33" t="s">
        <v>88</v>
      </c>
      <c r="C539" s="38"/>
      <c r="D539" s="46">
        <v>53143</v>
      </c>
      <c r="F539" s="49" t="s">
        <v>303</v>
      </c>
      <c r="G539" s="44"/>
      <c r="H539" s="49"/>
      <c r="J539" s="48">
        <v>0</v>
      </c>
      <c r="L539" s="36">
        <v>407102089.06999999</v>
      </c>
      <c r="N539" s="36">
        <v>11784475</v>
      </c>
      <c r="O539" s="36"/>
      <c r="P539" s="52">
        <v>2.89</v>
      </c>
      <c r="Q539" s="52"/>
    </row>
    <row r="540" spans="1:18" x14ac:dyDescent="0.25">
      <c r="A540" s="33">
        <v>345</v>
      </c>
      <c r="B540" s="33" t="s">
        <v>45</v>
      </c>
      <c r="C540" s="38"/>
      <c r="D540" s="46">
        <v>53143</v>
      </c>
      <c r="F540" s="49" t="s">
        <v>303</v>
      </c>
      <c r="G540" s="44"/>
      <c r="H540" s="49"/>
      <c r="J540" s="48">
        <v>0</v>
      </c>
      <c r="L540" s="36">
        <v>4253317.4400000004</v>
      </c>
      <c r="N540" s="54">
        <v>122547</v>
      </c>
      <c r="O540" s="36"/>
      <c r="P540" s="52">
        <v>2.88</v>
      </c>
      <c r="Q540" s="52"/>
    </row>
    <row r="541" spans="1:18" x14ac:dyDescent="0.25">
      <c r="A541" s="33">
        <v>346</v>
      </c>
      <c r="B541" s="33" t="s">
        <v>90</v>
      </c>
      <c r="C541" s="38"/>
      <c r="D541" s="46">
        <v>53143</v>
      </c>
      <c r="F541" s="49" t="s">
        <v>303</v>
      </c>
      <c r="G541" s="44"/>
      <c r="H541" s="49"/>
      <c r="J541" s="48">
        <v>0</v>
      </c>
      <c r="L541" s="32">
        <v>1339.75</v>
      </c>
      <c r="N541" s="32">
        <v>39</v>
      </c>
      <c r="O541" s="54"/>
      <c r="P541" s="52">
        <v>2.88</v>
      </c>
      <c r="Q541" s="52"/>
      <c r="R541" s="38"/>
    </row>
    <row r="542" spans="1:18" x14ac:dyDescent="0.25">
      <c r="B542" s="38" t="s">
        <v>141</v>
      </c>
      <c r="C542" s="38"/>
      <c r="D542" s="46"/>
      <c r="F542" s="49"/>
      <c r="G542" s="44"/>
      <c r="H542" s="49"/>
      <c r="J542" s="48"/>
      <c r="L542" s="39">
        <f>+SUBTOTAL(9,L536:L541)</f>
        <v>432747706.49000001</v>
      </c>
      <c r="M542" s="38"/>
      <c r="N542" s="39">
        <f>+SUBTOTAL(9,N536:N541)</f>
        <v>12526413</v>
      </c>
      <c r="O542" s="39"/>
      <c r="P542" s="56">
        <f>+N542/L542*100</f>
        <v>2.8946226200945708</v>
      </c>
      <c r="Q542" s="52"/>
    </row>
    <row r="543" spans="1:18" x14ac:dyDescent="0.25">
      <c r="B543" s="38" t="s">
        <v>6</v>
      </c>
      <c r="C543" s="38"/>
      <c r="D543" s="46"/>
      <c r="F543" s="49"/>
      <c r="G543" s="44"/>
      <c r="H543" s="49"/>
      <c r="J543" s="48"/>
      <c r="L543" s="39"/>
      <c r="M543" s="38"/>
      <c r="N543" s="39"/>
      <c r="O543" s="39"/>
      <c r="P543" s="56"/>
      <c r="Q543" s="52"/>
    </row>
    <row r="544" spans="1:18" x14ac:dyDescent="0.25">
      <c r="A544" s="38"/>
      <c r="B544" s="38" t="s">
        <v>320</v>
      </c>
      <c r="C544" s="38"/>
      <c r="D544" s="46"/>
      <c r="F544" s="49"/>
      <c r="G544" s="44"/>
      <c r="H544" s="49"/>
      <c r="J544" s="48"/>
      <c r="L544" s="42"/>
      <c r="N544" s="42"/>
      <c r="O544" s="42"/>
      <c r="P544" s="52"/>
      <c r="Q544" s="52"/>
    </row>
    <row r="545" spans="1:17" x14ac:dyDescent="0.25">
      <c r="A545" s="33">
        <v>341</v>
      </c>
      <c r="B545" s="33" t="s">
        <v>42</v>
      </c>
      <c r="C545" s="38"/>
      <c r="D545" s="46">
        <v>53508</v>
      </c>
      <c r="F545" s="49" t="s">
        <v>303</v>
      </c>
      <c r="G545" s="44"/>
      <c r="H545" s="49"/>
      <c r="J545" s="48">
        <v>0</v>
      </c>
      <c r="L545" s="36">
        <v>4078183.73</v>
      </c>
      <c r="N545" s="36">
        <v>135804</v>
      </c>
      <c r="O545" s="36"/>
      <c r="P545" s="52">
        <v>3.33</v>
      </c>
      <c r="Q545" s="52"/>
    </row>
    <row r="546" spans="1:17" x14ac:dyDescent="0.25">
      <c r="A546" s="33">
        <v>343</v>
      </c>
      <c r="B546" s="33" t="s">
        <v>88</v>
      </c>
      <c r="C546" s="38"/>
      <c r="D546" s="46">
        <v>53508</v>
      </c>
      <c r="F546" s="49" t="s">
        <v>303</v>
      </c>
      <c r="G546" s="44"/>
      <c r="H546" s="49"/>
      <c r="J546" s="48">
        <v>0</v>
      </c>
      <c r="L546" s="36">
        <v>104431380.3</v>
      </c>
      <c r="N546" s="36">
        <v>3477941</v>
      </c>
      <c r="O546" s="36"/>
      <c r="P546" s="52">
        <v>3.33</v>
      </c>
      <c r="Q546" s="52"/>
    </row>
    <row r="547" spans="1:17" x14ac:dyDescent="0.25">
      <c r="A547" s="33">
        <v>345</v>
      </c>
      <c r="B547" s="33" t="s">
        <v>45</v>
      </c>
      <c r="C547" s="38"/>
      <c r="D547" s="46">
        <v>53508</v>
      </c>
      <c r="F547" s="49" t="s">
        <v>303</v>
      </c>
      <c r="G547" s="44"/>
      <c r="H547" s="49"/>
      <c r="J547" s="48">
        <v>0</v>
      </c>
      <c r="L547" s="32">
        <v>24224241.09</v>
      </c>
      <c r="N547" s="32">
        <v>806667</v>
      </c>
      <c r="O547" s="54"/>
      <c r="P547" s="52">
        <v>3.33</v>
      </c>
      <c r="Q547" s="52"/>
    </row>
    <row r="548" spans="1:17" x14ac:dyDescent="0.25">
      <c r="B548" s="38" t="s">
        <v>321</v>
      </c>
      <c r="C548" s="38"/>
      <c r="D548" s="46"/>
      <c r="F548" s="49"/>
      <c r="G548" s="44"/>
      <c r="H548" s="49"/>
      <c r="J548" s="48"/>
      <c r="L548" s="39">
        <f>+SUBTOTAL(9,L543:L547)</f>
        <v>132733805.12</v>
      </c>
      <c r="M548" s="38"/>
      <c r="N548" s="39">
        <f>+SUBTOTAL(9,N543:N547)</f>
        <v>4420412</v>
      </c>
      <c r="O548" s="39"/>
      <c r="P548" s="56">
        <f>+N548/L548*100</f>
        <v>3.3302834918381636</v>
      </c>
      <c r="Q548" s="52"/>
    </row>
    <row r="549" spans="1:17" x14ac:dyDescent="0.25">
      <c r="A549" s="35"/>
      <c r="B549" s="33" t="s">
        <v>6</v>
      </c>
      <c r="C549" s="38"/>
      <c r="D549" s="46"/>
      <c r="F549" s="49"/>
      <c r="G549" s="44"/>
      <c r="H549" s="49"/>
      <c r="J549" s="48"/>
      <c r="L549" s="39"/>
      <c r="M549" s="38"/>
      <c r="N549" s="39"/>
      <c r="O549" s="39"/>
      <c r="P549" s="52"/>
      <c r="Q549" s="52"/>
    </row>
    <row r="550" spans="1:17" x14ac:dyDescent="0.25">
      <c r="A550" s="38"/>
      <c r="B550" s="38" t="s">
        <v>142</v>
      </c>
      <c r="C550" s="38"/>
      <c r="D550" s="46"/>
      <c r="F550" s="49"/>
      <c r="G550" s="44"/>
      <c r="H550" s="49"/>
      <c r="J550" s="48"/>
      <c r="L550" s="42"/>
      <c r="N550" s="42"/>
      <c r="O550" s="42"/>
      <c r="P550" s="52"/>
      <c r="Q550" s="52"/>
    </row>
    <row r="551" spans="1:17" x14ac:dyDescent="0.25">
      <c r="A551" s="33">
        <v>341</v>
      </c>
      <c r="B551" s="33" t="s">
        <v>42</v>
      </c>
      <c r="C551" s="38"/>
      <c r="D551" s="46">
        <v>53508</v>
      </c>
      <c r="F551" s="49" t="s">
        <v>303</v>
      </c>
      <c r="G551" s="44"/>
      <c r="H551" s="49"/>
      <c r="J551" s="48">
        <v>0</v>
      </c>
      <c r="L551" s="36">
        <v>4118678.93</v>
      </c>
      <c r="N551" s="36">
        <v>137152</v>
      </c>
      <c r="O551" s="36"/>
      <c r="P551" s="52">
        <v>3.33</v>
      </c>
      <c r="Q551" s="52"/>
    </row>
    <row r="552" spans="1:17" x14ac:dyDescent="0.25">
      <c r="A552" s="33">
        <v>343</v>
      </c>
      <c r="B552" s="33" t="s">
        <v>88</v>
      </c>
      <c r="C552" s="38"/>
      <c r="D552" s="46">
        <v>53508</v>
      </c>
      <c r="F552" s="49" t="s">
        <v>303</v>
      </c>
      <c r="G552" s="44"/>
      <c r="H552" s="49"/>
      <c r="J552" s="48">
        <v>0</v>
      </c>
      <c r="L552" s="36">
        <v>105468354.02</v>
      </c>
      <c r="N552" s="36">
        <v>3512389</v>
      </c>
      <c r="O552" s="36"/>
      <c r="P552" s="52">
        <v>3.33</v>
      </c>
      <c r="Q552" s="52"/>
    </row>
    <row r="553" spans="1:17" x14ac:dyDescent="0.25">
      <c r="A553" s="33">
        <v>345</v>
      </c>
      <c r="B553" s="33" t="s">
        <v>45</v>
      </c>
      <c r="C553" s="38"/>
      <c r="D553" s="46">
        <v>53508</v>
      </c>
      <c r="F553" s="49" t="s">
        <v>303</v>
      </c>
      <c r="G553" s="44"/>
      <c r="H553" s="49"/>
      <c r="J553" s="48">
        <v>0</v>
      </c>
      <c r="L553" s="32">
        <v>24464780.879999999</v>
      </c>
      <c r="N553" s="32">
        <v>814677</v>
      </c>
      <c r="O553" s="54"/>
      <c r="P553" s="52">
        <v>3.33</v>
      </c>
      <c r="Q553" s="52"/>
    </row>
    <row r="554" spans="1:17" x14ac:dyDescent="0.25">
      <c r="B554" s="38" t="s">
        <v>143</v>
      </c>
      <c r="C554" s="38"/>
      <c r="D554" s="46"/>
      <c r="F554" s="49"/>
      <c r="G554" s="44"/>
      <c r="H554" s="49"/>
      <c r="J554" s="48"/>
      <c r="L554" s="39">
        <f>+SUBTOTAL(9,L549:L553)</f>
        <v>134051813.83</v>
      </c>
      <c r="M554" s="38"/>
      <c r="N554" s="39">
        <f>+SUBTOTAL(9,N549:N553)</f>
        <v>4464218</v>
      </c>
      <c r="O554" s="39"/>
      <c r="P554" s="56">
        <f>+N554/L554*100</f>
        <v>3.3302182734068571</v>
      </c>
      <c r="Q554" s="52"/>
    </row>
    <row r="555" spans="1:17" x14ac:dyDescent="0.25">
      <c r="A555" s="35"/>
      <c r="B555" s="33" t="s">
        <v>6</v>
      </c>
      <c r="C555" s="38"/>
      <c r="D555" s="46"/>
      <c r="F555" s="49"/>
      <c r="G555" s="44"/>
      <c r="H555" s="49"/>
      <c r="J555" s="48"/>
      <c r="L555" s="39"/>
      <c r="M555" s="38"/>
      <c r="N555" s="39"/>
      <c r="O555" s="39"/>
      <c r="P555" s="52"/>
      <c r="Q555" s="52"/>
    </row>
    <row r="556" spans="1:17" x14ac:dyDescent="0.25">
      <c r="A556" s="38"/>
      <c r="B556" s="38" t="s">
        <v>322</v>
      </c>
      <c r="C556" s="38"/>
      <c r="D556" s="46"/>
      <c r="F556" s="49"/>
      <c r="G556" s="44"/>
      <c r="H556" s="49"/>
      <c r="J556" s="48"/>
      <c r="L556" s="42"/>
      <c r="N556" s="42"/>
      <c r="O556" s="42"/>
      <c r="P556" s="52"/>
      <c r="Q556" s="52"/>
    </row>
    <row r="557" spans="1:17" x14ac:dyDescent="0.25">
      <c r="A557" s="33">
        <v>341</v>
      </c>
      <c r="B557" s="33" t="s">
        <v>42</v>
      </c>
      <c r="C557" s="38"/>
      <c r="D557" s="46">
        <v>53508</v>
      </c>
      <c r="F557" s="49" t="s">
        <v>303</v>
      </c>
      <c r="G557" s="44"/>
      <c r="H557" s="49"/>
      <c r="J557" s="48">
        <v>0</v>
      </c>
      <c r="L557" s="36">
        <v>4207181.04</v>
      </c>
      <c r="N557" s="36">
        <v>140099</v>
      </c>
      <c r="O557" s="36"/>
      <c r="P557" s="52">
        <v>3.33</v>
      </c>
      <c r="Q557" s="52"/>
    </row>
    <row r="558" spans="1:17" x14ac:dyDescent="0.25">
      <c r="A558" s="33">
        <v>343</v>
      </c>
      <c r="B558" s="33" t="s">
        <v>88</v>
      </c>
      <c r="C558" s="38"/>
      <c r="D558" s="46">
        <v>53508</v>
      </c>
      <c r="F558" s="49" t="s">
        <v>303</v>
      </c>
      <c r="G558" s="44"/>
      <c r="H558" s="49"/>
      <c r="J558" s="48">
        <v>0</v>
      </c>
      <c r="L558" s="36">
        <v>107734656.63</v>
      </c>
      <c r="N558" s="36">
        <v>3588145</v>
      </c>
      <c r="O558" s="36"/>
      <c r="P558" s="52">
        <v>3.33</v>
      </c>
      <c r="Q558" s="52"/>
    </row>
    <row r="559" spans="1:17" x14ac:dyDescent="0.25">
      <c r="A559" s="33">
        <v>345</v>
      </c>
      <c r="B559" s="33" t="s">
        <v>45</v>
      </c>
      <c r="C559" s="38"/>
      <c r="D559" s="46">
        <v>53508</v>
      </c>
      <c r="F559" s="49" t="s">
        <v>303</v>
      </c>
      <c r="G559" s="44"/>
      <c r="H559" s="49"/>
      <c r="J559" s="48">
        <v>0</v>
      </c>
      <c r="L559" s="32">
        <v>24990479.77</v>
      </c>
      <c r="N559" s="32">
        <v>832183</v>
      </c>
      <c r="O559" s="54"/>
      <c r="P559" s="52">
        <v>3.33</v>
      </c>
      <c r="Q559" s="52"/>
    </row>
    <row r="560" spans="1:17" x14ac:dyDescent="0.25">
      <c r="B560" s="38" t="s">
        <v>323</v>
      </c>
      <c r="C560" s="38"/>
      <c r="D560" s="46"/>
      <c r="F560" s="47"/>
      <c r="H560" s="47"/>
      <c r="J560" s="48"/>
      <c r="L560" s="23">
        <f>+SUBTOTAL(9,L555:L559)</f>
        <v>136932317.44</v>
      </c>
      <c r="M560" s="38"/>
      <c r="N560" s="23">
        <f>+SUBTOTAL(9,N555:N559)</f>
        <v>4560427</v>
      </c>
      <c r="O560" s="39"/>
      <c r="P560" s="56">
        <f>+N560/L560*100</f>
        <v>3.3304241725100834</v>
      </c>
      <c r="Q560" s="52"/>
    </row>
    <row r="561" spans="1:19" x14ac:dyDescent="0.25">
      <c r="B561" s="38" t="s">
        <v>6</v>
      </c>
      <c r="C561" s="38"/>
      <c r="D561" s="46"/>
      <c r="F561" s="47"/>
      <c r="H561" s="47"/>
      <c r="J561" s="48"/>
      <c r="L561" s="39"/>
      <c r="M561" s="38"/>
      <c r="N561" s="39"/>
      <c r="O561" s="39"/>
      <c r="P561" s="56"/>
      <c r="Q561" s="52"/>
    </row>
    <row r="562" spans="1:19" x14ac:dyDescent="0.25">
      <c r="A562" s="35" t="s">
        <v>16</v>
      </c>
      <c r="C562" s="38"/>
      <c r="D562" s="46"/>
      <c r="F562" s="47"/>
      <c r="H562" s="47"/>
      <c r="J562" s="48"/>
      <c r="L562" s="14">
        <f>+SUBTOTAL(9,L526:L561)</f>
        <v>1051134800.52</v>
      </c>
      <c r="N562" s="14">
        <f>+SUBTOTAL(9,N526:N561)</f>
        <v>33184061</v>
      </c>
      <c r="O562" s="42"/>
      <c r="P562" s="57">
        <f>+N562/L562*100</f>
        <v>3.1569748222191607</v>
      </c>
      <c r="Q562" s="52"/>
      <c r="R562" s="37"/>
      <c r="S562" s="29"/>
    </row>
    <row r="563" spans="1:19" x14ac:dyDescent="0.25">
      <c r="A563" s="35"/>
      <c r="B563" s="33" t="s">
        <v>6</v>
      </c>
      <c r="C563" s="38"/>
      <c r="D563" s="46"/>
      <c r="F563" s="47"/>
      <c r="H563" s="47"/>
      <c r="J563" s="48"/>
      <c r="L563" s="42"/>
      <c r="N563" s="42"/>
      <c r="O563" s="42"/>
      <c r="P563" s="52"/>
      <c r="Q563" s="52"/>
      <c r="S563" s="37"/>
    </row>
    <row r="564" spans="1:19" ht="13.8" thickBot="1" x14ac:dyDescent="0.3">
      <c r="A564" s="35" t="s">
        <v>14</v>
      </c>
      <c r="C564" s="38"/>
      <c r="D564" s="46"/>
      <c r="F564" s="47"/>
      <c r="H564" s="47"/>
      <c r="J564" s="48"/>
      <c r="L564" s="15">
        <f>+SUBTOTAL(9,L15:L563)</f>
        <v>23528808008.330017</v>
      </c>
      <c r="N564" s="15">
        <f>+SUBTOTAL(9,N15:N563)</f>
        <v>917143253</v>
      </c>
      <c r="O564" s="42"/>
      <c r="P564" s="57">
        <f>+N564/L564*100</f>
        <v>3.8979588454939975</v>
      </c>
      <c r="Q564" s="52"/>
      <c r="R564" s="37"/>
      <c r="S564" s="29"/>
    </row>
    <row r="565" spans="1:19" ht="13.8" thickTop="1" x14ac:dyDescent="0.25">
      <c r="B565" s="33" t="s">
        <v>6</v>
      </c>
      <c r="C565" s="38"/>
      <c r="D565" s="46"/>
      <c r="F565" s="47"/>
      <c r="H565" s="47"/>
      <c r="J565" s="48"/>
      <c r="P565" s="52"/>
      <c r="Q565" s="52"/>
      <c r="S565" s="37"/>
    </row>
    <row r="566" spans="1:19" x14ac:dyDescent="0.25">
      <c r="B566" s="33" t="s">
        <v>6</v>
      </c>
      <c r="C566" s="38"/>
      <c r="D566" s="46"/>
      <c r="F566" s="47"/>
      <c r="H566" s="47"/>
      <c r="J566" s="48"/>
      <c r="P566" s="52"/>
      <c r="Q566" s="52"/>
      <c r="S566" s="37"/>
    </row>
    <row r="567" spans="1:19" x14ac:dyDescent="0.25">
      <c r="A567" s="35" t="s">
        <v>11</v>
      </c>
      <c r="C567" s="38"/>
      <c r="D567" s="46"/>
      <c r="F567" s="47"/>
      <c r="H567" s="47"/>
      <c r="J567" s="48"/>
      <c r="L567" s="7"/>
      <c r="M567" s="7"/>
      <c r="N567" s="7"/>
      <c r="O567" s="7"/>
      <c r="P567" s="52"/>
      <c r="Q567" s="52"/>
      <c r="S567" s="37"/>
    </row>
    <row r="568" spans="1:19" x14ac:dyDescent="0.25">
      <c r="B568" s="33" t="s">
        <v>6</v>
      </c>
      <c r="C568" s="38"/>
      <c r="D568" s="46"/>
      <c r="F568" s="47"/>
      <c r="H568" s="47"/>
      <c r="J568" s="48"/>
      <c r="L568" s="7"/>
      <c r="M568" s="7"/>
      <c r="N568" s="7"/>
      <c r="O568" s="7"/>
      <c r="P568" s="52"/>
      <c r="Q568" s="52"/>
    </row>
    <row r="569" spans="1:19" x14ac:dyDescent="0.25">
      <c r="A569" s="35"/>
      <c r="B569" s="35" t="s">
        <v>144</v>
      </c>
      <c r="C569" s="38"/>
      <c r="D569" s="46"/>
      <c r="F569" s="47"/>
      <c r="H569" s="47"/>
      <c r="J569" s="48"/>
      <c r="P569" s="52"/>
      <c r="Q569" s="52"/>
    </row>
    <row r="570" spans="1:19" x14ac:dyDescent="0.25">
      <c r="A570" s="33">
        <v>350.2</v>
      </c>
      <c r="B570" s="33" t="s">
        <v>145</v>
      </c>
      <c r="C570" s="38"/>
      <c r="D570" s="46"/>
      <c r="F570" s="47">
        <v>75</v>
      </c>
      <c r="G570" s="33" t="s">
        <v>4</v>
      </c>
      <c r="H570" s="47" t="s">
        <v>22</v>
      </c>
      <c r="J570" s="48">
        <v>0</v>
      </c>
      <c r="L570" s="36">
        <v>256062200.68000001</v>
      </c>
      <c r="N570" s="36">
        <v>3405627</v>
      </c>
      <c r="O570" s="36"/>
      <c r="P570" s="52">
        <v>1.33</v>
      </c>
      <c r="Q570" s="52"/>
      <c r="R570" s="40"/>
    </row>
    <row r="571" spans="1:19" x14ac:dyDescent="0.25">
      <c r="A571" s="33">
        <v>352</v>
      </c>
      <c r="B571" s="33" t="s">
        <v>42</v>
      </c>
      <c r="C571" s="38"/>
      <c r="D571" s="46"/>
      <c r="F571" s="47">
        <v>65</v>
      </c>
      <c r="G571" s="33" t="s">
        <v>4</v>
      </c>
      <c r="H571" s="47" t="s">
        <v>23</v>
      </c>
      <c r="J571" s="48">
        <v>-15</v>
      </c>
      <c r="L571" s="36">
        <v>164509018.69</v>
      </c>
      <c r="N571" s="36">
        <v>2913455</v>
      </c>
      <c r="O571" s="36"/>
      <c r="P571" s="52">
        <v>1.77</v>
      </c>
      <c r="Q571" s="52"/>
      <c r="R571" s="40"/>
    </row>
    <row r="572" spans="1:19" x14ac:dyDescent="0.25">
      <c r="A572" s="33">
        <v>353</v>
      </c>
      <c r="B572" s="33" t="s">
        <v>146</v>
      </c>
      <c r="C572" s="38"/>
      <c r="D572" s="46"/>
      <c r="F572" s="47">
        <v>40</v>
      </c>
      <c r="G572" s="33" t="s">
        <v>4</v>
      </c>
      <c r="H572" s="47" t="s">
        <v>21</v>
      </c>
      <c r="J572" s="68">
        <v>-2</v>
      </c>
      <c r="L572" s="36">
        <v>1836156315.26</v>
      </c>
      <c r="N572" s="36">
        <v>46821986</v>
      </c>
      <c r="O572" s="36"/>
      <c r="P572" s="52">
        <v>2.5499999999999998</v>
      </c>
      <c r="Q572" s="52"/>
      <c r="R572" s="40"/>
    </row>
    <row r="573" spans="1:19" x14ac:dyDescent="0.25">
      <c r="A573" s="33">
        <v>353.1</v>
      </c>
      <c r="B573" s="33" t="s">
        <v>147</v>
      </c>
      <c r="C573" s="38"/>
      <c r="D573" s="46"/>
      <c r="F573" s="47">
        <v>30</v>
      </c>
      <c r="G573" s="33" t="s">
        <v>4</v>
      </c>
      <c r="H573" s="47" t="s">
        <v>21</v>
      </c>
      <c r="J573" s="48">
        <v>0</v>
      </c>
      <c r="L573" s="36">
        <v>416112312.94999999</v>
      </c>
      <c r="N573" s="36">
        <v>13856540</v>
      </c>
      <c r="O573" s="36"/>
      <c r="P573" s="52">
        <v>3.33</v>
      </c>
      <c r="Q573" s="52"/>
      <c r="R573" s="40"/>
    </row>
    <row r="574" spans="1:19" x14ac:dyDescent="0.25">
      <c r="A574" s="33">
        <v>354</v>
      </c>
      <c r="B574" s="33" t="s">
        <v>148</v>
      </c>
      <c r="C574" s="38"/>
      <c r="D574" s="46"/>
      <c r="F574" s="47">
        <v>60</v>
      </c>
      <c r="G574" s="33" t="s">
        <v>4</v>
      </c>
      <c r="H574" s="47" t="s">
        <v>27</v>
      </c>
      <c r="J574" s="48">
        <v>-25</v>
      </c>
      <c r="L574" s="36">
        <v>371412402.08999997</v>
      </c>
      <c r="N574" s="36">
        <v>7753234</v>
      </c>
      <c r="O574" s="36"/>
      <c r="P574" s="52">
        <v>2.09</v>
      </c>
      <c r="Q574" s="52"/>
      <c r="R574" s="40"/>
    </row>
    <row r="575" spans="1:19" x14ac:dyDescent="0.25">
      <c r="A575" s="33">
        <v>355</v>
      </c>
      <c r="B575" s="33" t="s">
        <v>149</v>
      </c>
      <c r="C575" s="38"/>
      <c r="D575" s="46"/>
      <c r="F575" s="47">
        <v>48</v>
      </c>
      <c r="G575" s="33" t="s">
        <v>4</v>
      </c>
      <c r="H575" s="47" t="s">
        <v>25</v>
      </c>
      <c r="J575" s="48">
        <v>-50</v>
      </c>
      <c r="L575" s="36">
        <v>1315959900.5599999</v>
      </c>
      <c r="N575" s="36">
        <v>41057949</v>
      </c>
      <c r="O575" s="36"/>
      <c r="P575" s="52">
        <v>3.12</v>
      </c>
      <c r="Q575" s="52"/>
      <c r="R575" s="40"/>
    </row>
    <row r="576" spans="1:19" x14ac:dyDescent="0.25">
      <c r="A576" s="33">
        <v>356</v>
      </c>
      <c r="B576" s="33" t="s">
        <v>150</v>
      </c>
      <c r="C576" s="38"/>
      <c r="D576" s="46"/>
      <c r="F576" s="47">
        <v>51</v>
      </c>
      <c r="G576" s="33" t="s">
        <v>4</v>
      </c>
      <c r="H576" s="47" t="s">
        <v>21</v>
      </c>
      <c r="J576" s="48">
        <v>-55</v>
      </c>
      <c r="L576" s="36">
        <v>905131018.38999999</v>
      </c>
      <c r="N576" s="36">
        <v>27497880</v>
      </c>
      <c r="O576" s="36"/>
      <c r="P576" s="52">
        <v>3.04</v>
      </c>
      <c r="Q576" s="52"/>
      <c r="R576" s="40"/>
    </row>
    <row r="577" spans="1:19" x14ac:dyDescent="0.25">
      <c r="A577" s="33">
        <v>357</v>
      </c>
      <c r="B577" s="33" t="s">
        <v>151</v>
      </c>
      <c r="C577" s="38"/>
      <c r="D577" s="46"/>
      <c r="F577" s="47">
        <v>65</v>
      </c>
      <c r="G577" s="33" t="s">
        <v>4</v>
      </c>
      <c r="H577" s="47" t="s">
        <v>27</v>
      </c>
      <c r="J577" s="48">
        <v>0</v>
      </c>
      <c r="L577" s="36">
        <v>80295444.120000005</v>
      </c>
      <c r="N577" s="36">
        <v>1236550</v>
      </c>
      <c r="O577" s="36"/>
      <c r="P577" s="52">
        <v>1.54</v>
      </c>
      <c r="Q577" s="52"/>
      <c r="R577" s="40"/>
    </row>
    <row r="578" spans="1:19" x14ac:dyDescent="0.25">
      <c r="A578" s="33">
        <v>358</v>
      </c>
      <c r="B578" s="33" t="s">
        <v>152</v>
      </c>
      <c r="C578" s="38"/>
      <c r="D578" s="46"/>
      <c r="F578" s="47">
        <v>65</v>
      </c>
      <c r="G578" s="33" t="s">
        <v>4</v>
      </c>
      <c r="H578" s="47" t="s">
        <v>23</v>
      </c>
      <c r="J578" s="48">
        <v>-20</v>
      </c>
      <c r="L578" s="36">
        <v>111203910.44</v>
      </c>
      <c r="N578" s="36">
        <v>2055048</v>
      </c>
      <c r="O578" s="36"/>
      <c r="P578" s="52">
        <v>1.85</v>
      </c>
      <c r="Q578" s="52"/>
      <c r="R578" s="40"/>
    </row>
    <row r="579" spans="1:19" x14ac:dyDescent="0.25">
      <c r="A579" s="33">
        <v>359</v>
      </c>
      <c r="B579" s="33" t="s">
        <v>153</v>
      </c>
      <c r="C579" s="38"/>
      <c r="D579" s="46"/>
      <c r="F579" s="47">
        <v>75</v>
      </c>
      <c r="G579" s="33" t="s">
        <v>4</v>
      </c>
      <c r="H579" s="47" t="s">
        <v>27</v>
      </c>
      <c r="J579" s="48">
        <v>-10</v>
      </c>
      <c r="L579" s="32">
        <v>120783299.18000001</v>
      </c>
      <c r="N579" s="32">
        <v>1767060</v>
      </c>
      <c r="O579" s="54"/>
      <c r="P579" s="52">
        <v>1.46</v>
      </c>
      <c r="Q579" s="52"/>
      <c r="R579" s="40"/>
    </row>
    <row r="580" spans="1:19" x14ac:dyDescent="0.25">
      <c r="B580" s="33" t="s">
        <v>6</v>
      </c>
      <c r="C580" s="38"/>
      <c r="D580" s="46"/>
      <c r="F580" s="47"/>
      <c r="H580" s="47"/>
      <c r="J580" s="48"/>
      <c r="P580" s="52"/>
      <c r="Q580" s="52"/>
    </row>
    <row r="581" spans="1:19" x14ac:dyDescent="0.25">
      <c r="A581" s="35"/>
      <c r="B581" s="35" t="s">
        <v>154</v>
      </c>
      <c r="C581" s="38"/>
      <c r="D581" s="46"/>
      <c r="F581" s="47"/>
      <c r="H581" s="47"/>
      <c r="J581" s="48"/>
      <c r="L581" s="13">
        <f>+SUBTOTAL(9,L570:L580)</f>
        <v>5577625822.3599997</v>
      </c>
      <c r="N581" s="13">
        <f>+SUBTOTAL(9,N570:N580)</f>
        <v>148365329</v>
      </c>
      <c r="O581" s="13"/>
      <c r="P581" s="57">
        <f>+N581/L581*100</f>
        <v>2.660008643914801</v>
      </c>
      <c r="Q581" s="52"/>
      <c r="S581" s="29"/>
    </row>
    <row r="582" spans="1:19" x14ac:dyDescent="0.25">
      <c r="A582" s="35"/>
      <c r="B582" s="35" t="s">
        <v>6</v>
      </c>
      <c r="C582" s="38"/>
      <c r="D582" s="46"/>
      <c r="F582" s="47"/>
      <c r="H582" s="47"/>
      <c r="J582" s="48"/>
      <c r="P582" s="52"/>
      <c r="Q582" s="52"/>
    </row>
    <row r="583" spans="1:19" x14ac:dyDescent="0.25">
      <c r="A583" s="35"/>
      <c r="B583" s="35" t="s">
        <v>155</v>
      </c>
      <c r="C583" s="38"/>
      <c r="D583" s="46"/>
      <c r="F583" s="47"/>
      <c r="H583" s="47"/>
      <c r="J583" s="48"/>
      <c r="P583" s="52"/>
      <c r="Q583" s="52"/>
    </row>
    <row r="584" spans="1:19" x14ac:dyDescent="0.25">
      <c r="A584" s="33">
        <v>361</v>
      </c>
      <c r="B584" s="33" t="s">
        <v>42</v>
      </c>
      <c r="C584" s="38"/>
      <c r="D584" s="46"/>
      <c r="F584" s="47">
        <v>65</v>
      </c>
      <c r="G584" s="33" t="s">
        <v>4</v>
      </c>
      <c r="H584" s="47" t="s">
        <v>23</v>
      </c>
      <c r="J584" s="48">
        <v>-15</v>
      </c>
      <c r="L584" s="36">
        <v>205508712.61000001</v>
      </c>
      <c r="N584" s="36">
        <v>3639559</v>
      </c>
      <c r="O584" s="36"/>
      <c r="P584" s="52">
        <v>1.77</v>
      </c>
      <c r="Q584" s="52"/>
      <c r="R584" s="40"/>
    </row>
    <row r="585" spans="1:19" x14ac:dyDescent="0.25">
      <c r="A585" s="33">
        <v>362</v>
      </c>
      <c r="B585" s="33" t="s">
        <v>146</v>
      </c>
      <c r="C585" s="38"/>
      <c r="D585" s="46"/>
      <c r="F585" s="47">
        <v>45</v>
      </c>
      <c r="G585" s="33" t="s">
        <v>4</v>
      </c>
      <c r="H585" s="47" t="s">
        <v>24</v>
      </c>
      <c r="J585" s="48">
        <v>-10</v>
      </c>
      <c r="L585" s="36">
        <v>1911232118.75</v>
      </c>
      <c r="N585" s="36">
        <v>46672288</v>
      </c>
      <c r="O585" s="36"/>
      <c r="P585" s="52">
        <v>2.44</v>
      </c>
      <c r="Q585" s="52"/>
      <c r="R585" s="40"/>
    </row>
    <row r="586" spans="1:19" x14ac:dyDescent="0.25">
      <c r="A586" s="33">
        <v>364.1</v>
      </c>
      <c r="B586" s="33" t="s">
        <v>156</v>
      </c>
      <c r="C586" s="38"/>
      <c r="D586" s="46"/>
      <c r="F586" s="47">
        <v>40</v>
      </c>
      <c r="G586" s="33" t="s">
        <v>4</v>
      </c>
      <c r="H586" s="47" t="s">
        <v>25</v>
      </c>
      <c r="J586" s="68">
        <v>-100</v>
      </c>
      <c r="L586" s="36">
        <v>1152547582.3699999</v>
      </c>
      <c r="N586" s="36">
        <v>57627379</v>
      </c>
      <c r="O586" s="36"/>
      <c r="P586" s="52">
        <v>5</v>
      </c>
      <c r="Q586" s="52"/>
      <c r="R586" s="40"/>
    </row>
    <row r="587" spans="1:19" x14ac:dyDescent="0.25">
      <c r="A587" s="33">
        <v>364.2</v>
      </c>
      <c r="B587" s="33" t="s">
        <v>157</v>
      </c>
      <c r="C587" s="38"/>
      <c r="D587" s="46"/>
      <c r="F587" s="47">
        <v>48</v>
      </c>
      <c r="G587" s="33" t="s">
        <v>4</v>
      </c>
      <c r="H587" s="47" t="s">
        <v>24</v>
      </c>
      <c r="J587" s="68">
        <v>-100</v>
      </c>
      <c r="L587" s="67">
        <v>931675387.74000001</v>
      </c>
      <c r="M587" s="81"/>
      <c r="N587" s="67">
        <v>38757696</v>
      </c>
      <c r="O587" s="36"/>
      <c r="P587" s="52">
        <v>4.16</v>
      </c>
      <c r="Q587" s="52"/>
      <c r="R587" s="40"/>
    </row>
    <row r="588" spans="1:19" x14ac:dyDescent="0.25">
      <c r="A588" s="33">
        <v>365</v>
      </c>
      <c r="B588" s="33" t="s">
        <v>150</v>
      </c>
      <c r="C588" s="38"/>
      <c r="D588" s="46"/>
      <c r="F588" s="47">
        <v>48</v>
      </c>
      <c r="G588" s="33" t="s">
        <v>4</v>
      </c>
      <c r="H588" s="47" t="s">
        <v>21</v>
      </c>
      <c r="J588" s="48">
        <v>-80</v>
      </c>
      <c r="L588" s="36">
        <v>2233914471.5</v>
      </c>
      <c r="N588" s="36">
        <v>83637758</v>
      </c>
      <c r="O588" s="36"/>
      <c r="P588" s="52">
        <v>3.74</v>
      </c>
      <c r="Q588" s="52"/>
      <c r="R588" s="40"/>
    </row>
    <row r="589" spans="1:19" x14ac:dyDescent="0.25">
      <c r="A589" s="33">
        <v>366.6</v>
      </c>
      <c r="B589" s="33" t="s">
        <v>158</v>
      </c>
      <c r="C589" s="38"/>
      <c r="D589" s="46"/>
      <c r="F589" s="47">
        <v>70</v>
      </c>
      <c r="G589" s="33" t="s">
        <v>4</v>
      </c>
      <c r="H589" s="47" t="s">
        <v>23</v>
      </c>
      <c r="J589" s="48">
        <v>0</v>
      </c>
      <c r="L589" s="36">
        <v>1527417261.03</v>
      </c>
      <c r="N589" s="36">
        <v>21842067</v>
      </c>
      <c r="O589" s="36"/>
      <c r="P589" s="52">
        <v>1.43</v>
      </c>
      <c r="Q589" s="52"/>
      <c r="R589" s="40"/>
    </row>
    <row r="590" spans="1:19" x14ac:dyDescent="0.25">
      <c r="A590" s="33">
        <v>366.7</v>
      </c>
      <c r="B590" s="33" t="s">
        <v>159</v>
      </c>
      <c r="C590" s="38"/>
      <c r="D590" s="46"/>
      <c r="F590" s="47">
        <v>50</v>
      </c>
      <c r="G590" s="33" t="s">
        <v>4</v>
      </c>
      <c r="H590" s="47" t="s">
        <v>27</v>
      </c>
      <c r="J590" s="48">
        <v>0</v>
      </c>
      <c r="L590" s="36">
        <v>287479643.85000002</v>
      </c>
      <c r="N590" s="36">
        <v>5749593</v>
      </c>
      <c r="O590" s="36"/>
      <c r="P590" s="52">
        <v>2</v>
      </c>
      <c r="Q590" s="52"/>
      <c r="R590" s="40"/>
    </row>
    <row r="591" spans="1:19" x14ac:dyDescent="0.25">
      <c r="A591" s="33">
        <v>367.6</v>
      </c>
      <c r="B591" s="33" t="s">
        <v>325</v>
      </c>
      <c r="C591" s="38"/>
      <c r="D591" s="46"/>
      <c r="F591" s="47">
        <v>42</v>
      </c>
      <c r="G591" s="33" t="s">
        <v>4</v>
      </c>
      <c r="H591" s="47" t="s">
        <v>30</v>
      </c>
      <c r="J591" s="48">
        <v>-5</v>
      </c>
      <c r="L591" s="36">
        <v>1707263746.8399999</v>
      </c>
      <c r="N591" s="36">
        <v>42664521</v>
      </c>
      <c r="O591" s="36"/>
      <c r="P591" s="52">
        <v>2.5</v>
      </c>
      <c r="Q591" s="52"/>
      <c r="R591" s="40"/>
    </row>
    <row r="592" spans="1:19" x14ac:dyDescent="0.25">
      <c r="A592" s="33">
        <v>367.7</v>
      </c>
      <c r="B592" s="33" t="s">
        <v>326</v>
      </c>
      <c r="C592" s="38"/>
      <c r="D592" s="46"/>
      <c r="F592" s="47">
        <v>35</v>
      </c>
      <c r="G592" s="33" t="s">
        <v>4</v>
      </c>
      <c r="H592" s="47" t="s">
        <v>25</v>
      </c>
      <c r="J592" s="48">
        <v>0</v>
      </c>
      <c r="L592" s="36">
        <v>936987533.87</v>
      </c>
      <c r="N592" s="36">
        <v>26797843</v>
      </c>
      <c r="O592" s="36"/>
      <c r="P592" s="52">
        <v>2.86</v>
      </c>
      <c r="Q592" s="52"/>
      <c r="R592" s="40"/>
    </row>
    <row r="593" spans="1:19" x14ac:dyDescent="0.25">
      <c r="A593" s="33">
        <v>368</v>
      </c>
      <c r="B593" s="33" t="s">
        <v>162</v>
      </c>
      <c r="C593" s="38"/>
      <c r="D593" s="46"/>
      <c r="F593" s="47">
        <v>34</v>
      </c>
      <c r="G593" s="33" t="s">
        <v>4</v>
      </c>
      <c r="H593" s="47" t="s">
        <v>30</v>
      </c>
      <c r="J593" s="48">
        <v>-15</v>
      </c>
      <c r="L593" s="36">
        <v>2222715382.7600002</v>
      </c>
      <c r="N593" s="36">
        <v>75148580</v>
      </c>
      <c r="O593" s="36"/>
      <c r="P593" s="52">
        <v>3.38</v>
      </c>
      <c r="Q593" s="52"/>
      <c r="R593" s="40"/>
    </row>
    <row r="594" spans="1:19" x14ac:dyDescent="0.25">
      <c r="A594" s="33">
        <v>369.1</v>
      </c>
      <c r="B594" s="33" t="s">
        <v>163</v>
      </c>
      <c r="C594" s="38"/>
      <c r="D594" s="46"/>
      <c r="F594" s="47">
        <v>53</v>
      </c>
      <c r="G594" s="33" t="s">
        <v>4</v>
      </c>
      <c r="H594" s="47" t="s">
        <v>21</v>
      </c>
      <c r="J594" s="48">
        <v>-125</v>
      </c>
      <c r="L594" s="36">
        <v>583179472.33000004</v>
      </c>
      <c r="N594" s="36">
        <v>24799707</v>
      </c>
      <c r="O594" s="36"/>
      <c r="P594" s="52">
        <v>4.25</v>
      </c>
      <c r="Q594" s="52"/>
      <c r="R594" s="40"/>
    </row>
    <row r="595" spans="1:19" x14ac:dyDescent="0.25">
      <c r="A595" s="33">
        <v>369.6</v>
      </c>
      <c r="B595" s="33" t="s">
        <v>164</v>
      </c>
      <c r="C595" s="38"/>
      <c r="D595" s="46"/>
      <c r="F595" s="47">
        <v>45</v>
      </c>
      <c r="G595" s="33" t="s">
        <v>4</v>
      </c>
      <c r="H595" s="47" t="s">
        <v>25</v>
      </c>
      <c r="J595" s="48">
        <v>-15</v>
      </c>
      <c r="L595" s="36">
        <v>815647717.33000004</v>
      </c>
      <c r="N595" s="36">
        <v>20823486</v>
      </c>
      <c r="O595" s="36"/>
      <c r="P595" s="52">
        <v>2.5499999999999998</v>
      </c>
      <c r="Q595" s="52"/>
      <c r="R595" s="40"/>
    </row>
    <row r="596" spans="1:19" x14ac:dyDescent="0.25">
      <c r="A596" s="33">
        <v>370</v>
      </c>
      <c r="B596" s="33" t="s">
        <v>165</v>
      </c>
      <c r="C596" s="38"/>
      <c r="D596" s="46"/>
      <c r="F596" s="47">
        <v>38</v>
      </c>
      <c r="G596" s="33" t="s">
        <v>4</v>
      </c>
      <c r="H596" s="47" t="s">
        <v>25</v>
      </c>
      <c r="J596" s="48">
        <v>-30</v>
      </c>
      <c r="L596" s="36">
        <v>90547257.879999995</v>
      </c>
      <c r="N596" s="36">
        <v>3095811</v>
      </c>
      <c r="O596" s="36"/>
      <c r="P596" s="52">
        <v>3.42</v>
      </c>
      <c r="Q596" s="52"/>
      <c r="R596" s="40"/>
    </row>
    <row r="597" spans="1:19" x14ac:dyDescent="0.25">
      <c r="A597" s="33">
        <v>370.1</v>
      </c>
      <c r="B597" s="33" t="s">
        <v>166</v>
      </c>
      <c r="C597" s="38"/>
      <c r="D597" s="46"/>
      <c r="F597" s="47">
        <v>20</v>
      </c>
      <c r="G597" s="33" t="s">
        <v>4</v>
      </c>
      <c r="H597" s="47" t="s">
        <v>33</v>
      </c>
      <c r="J597" s="48">
        <v>-30</v>
      </c>
      <c r="L597" s="36">
        <v>840946337.94000006</v>
      </c>
      <c r="N597" s="36">
        <v>54661512</v>
      </c>
      <c r="O597" s="36"/>
      <c r="P597" s="52">
        <v>6.5</v>
      </c>
      <c r="Q597" s="52"/>
      <c r="R597" s="40"/>
    </row>
    <row r="598" spans="1:19" x14ac:dyDescent="0.25">
      <c r="A598" s="33">
        <v>371</v>
      </c>
      <c r="B598" s="33" t="s">
        <v>324</v>
      </c>
      <c r="C598" s="38"/>
      <c r="D598" s="46"/>
      <c r="F598" s="47">
        <v>30</v>
      </c>
      <c r="G598" s="33" t="s">
        <v>4</v>
      </c>
      <c r="H598" s="47" t="s">
        <v>34</v>
      </c>
      <c r="J598" s="48">
        <v>-15</v>
      </c>
      <c r="L598" s="36">
        <v>82197777.310000002</v>
      </c>
      <c r="N598" s="36">
        <v>3147764</v>
      </c>
      <c r="O598" s="36"/>
      <c r="P598" s="52">
        <v>3.83</v>
      </c>
      <c r="Q598" s="52"/>
      <c r="R598" s="40"/>
    </row>
    <row r="599" spans="1:19" x14ac:dyDescent="0.25">
      <c r="A599" s="33">
        <v>373</v>
      </c>
      <c r="B599" s="33" t="s">
        <v>167</v>
      </c>
      <c r="C599" s="38"/>
      <c r="D599" s="46"/>
      <c r="F599" s="47">
        <v>35</v>
      </c>
      <c r="G599" s="33" t="s">
        <v>4</v>
      </c>
      <c r="H599" s="47" t="s">
        <v>318</v>
      </c>
      <c r="J599" s="48">
        <v>-15</v>
      </c>
      <c r="L599" s="32">
        <v>486691167.85000002</v>
      </c>
      <c r="N599" s="32">
        <v>16006580</v>
      </c>
      <c r="O599" s="54"/>
      <c r="P599" s="52">
        <v>3.29</v>
      </c>
      <c r="Q599" s="52"/>
      <c r="R599" s="40"/>
    </row>
    <row r="600" spans="1:19" x14ac:dyDescent="0.25">
      <c r="B600" s="33" t="s">
        <v>6</v>
      </c>
      <c r="C600" s="38"/>
      <c r="D600" s="46"/>
      <c r="F600" s="47"/>
      <c r="H600" s="47"/>
      <c r="J600" s="48"/>
      <c r="P600" s="52"/>
      <c r="Q600" s="52"/>
    </row>
    <row r="601" spans="1:19" x14ac:dyDescent="0.25">
      <c r="A601" s="35"/>
      <c r="B601" s="35" t="s">
        <v>168</v>
      </c>
      <c r="C601" s="38"/>
      <c r="D601" s="46"/>
      <c r="F601" s="47"/>
      <c r="H601" s="47"/>
      <c r="J601" s="48"/>
      <c r="L601" s="13">
        <f>+SUBTOTAL(9,L584:L600)</f>
        <v>16015951571.960001</v>
      </c>
      <c r="N601" s="13">
        <f>+SUBTOTAL(9,N584:N600)</f>
        <v>525072144</v>
      </c>
      <c r="O601" s="13"/>
      <c r="P601" s="57">
        <f>+N601/L601*100</f>
        <v>3.2784323906128212</v>
      </c>
      <c r="Q601" s="52"/>
      <c r="S601" s="29"/>
    </row>
    <row r="602" spans="1:19" x14ac:dyDescent="0.25">
      <c r="A602" s="35"/>
      <c r="B602" s="35" t="s">
        <v>6</v>
      </c>
      <c r="C602" s="38"/>
      <c r="D602" s="46"/>
      <c r="F602" s="47"/>
      <c r="H602" s="47"/>
      <c r="J602" s="48"/>
      <c r="P602" s="52"/>
      <c r="Q602" s="52"/>
      <c r="S602" s="37"/>
    </row>
    <row r="603" spans="1:19" x14ac:dyDescent="0.25">
      <c r="A603" s="35"/>
      <c r="B603" s="35" t="s">
        <v>169</v>
      </c>
      <c r="C603" s="38"/>
      <c r="D603" s="46"/>
      <c r="F603" s="47"/>
      <c r="H603" s="47"/>
      <c r="J603" s="48"/>
      <c r="P603" s="52"/>
      <c r="Q603" s="52"/>
    </row>
    <row r="604" spans="1:19" x14ac:dyDescent="0.25">
      <c r="A604" s="33">
        <v>390</v>
      </c>
      <c r="B604" s="33" t="s">
        <v>42</v>
      </c>
      <c r="C604" s="38"/>
      <c r="D604" s="46"/>
      <c r="F604" s="47">
        <v>55</v>
      </c>
      <c r="G604" s="33" t="s">
        <v>4</v>
      </c>
      <c r="H604" s="47" t="s">
        <v>24</v>
      </c>
      <c r="J604" s="48">
        <v>-10</v>
      </c>
      <c r="L604" s="36">
        <v>498029542.85000002</v>
      </c>
      <c r="N604" s="36">
        <v>9970551</v>
      </c>
      <c r="O604" s="36"/>
      <c r="P604" s="52">
        <v>2</v>
      </c>
      <c r="Q604" s="52"/>
      <c r="R604" s="40"/>
      <c r="S604" s="29"/>
    </row>
    <row r="605" spans="1:19" x14ac:dyDescent="0.25">
      <c r="A605" s="33">
        <v>392.1</v>
      </c>
      <c r="B605" s="33" t="s">
        <v>170</v>
      </c>
      <c r="C605" s="38"/>
      <c r="D605" s="46"/>
      <c r="F605" s="47">
        <v>6</v>
      </c>
      <c r="G605" s="33" t="s">
        <v>4</v>
      </c>
      <c r="H605" s="47" t="s">
        <v>38</v>
      </c>
      <c r="J605" s="48">
        <v>15</v>
      </c>
      <c r="L605" s="36">
        <v>9553997.9000000004</v>
      </c>
      <c r="N605" s="36">
        <v>1353754</v>
      </c>
      <c r="O605" s="36"/>
      <c r="P605" s="52">
        <v>14.17</v>
      </c>
      <c r="Q605" s="52"/>
      <c r="R605" s="40"/>
    </row>
    <row r="606" spans="1:19" x14ac:dyDescent="0.25">
      <c r="A606" s="33">
        <v>392.2</v>
      </c>
      <c r="B606" s="33" t="s">
        <v>171</v>
      </c>
      <c r="C606" s="38"/>
      <c r="D606" s="46"/>
      <c r="F606" s="47">
        <v>9</v>
      </c>
      <c r="G606" s="33" t="s">
        <v>4</v>
      </c>
      <c r="H606" s="47" t="s">
        <v>28</v>
      </c>
      <c r="J606" s="48">
        <v>15</v>
      </c>
      <c r="L606" s="36">
        <v>49640483.380000003</v>
      </c>
      <c r="N606" s="36">
        <v>4687799</v>
      </c>
      <c r="O606" s="36"/>
      <c r="P606" s="52">
        <v>9.44</v>
      </c>
      <c r="Q606" s="52"/>
      <c r="R606" s="40"/>
    </row>
    <row r="607" spans="1:19" x14ac:dyDescent="0.25">
      <c r="A607" s="33">
        <v>392.3</v>
      </c>
      <c r="B607" s="33" t="s">
        <v>172</v>
      </c>
      <c r="C607" s="38"/>
      <c r="D607" s="46"/>
      <c r="F607" s="47">
        <v>12</v>
      </c>
      <c r="G607" s="33" t="s">
        <v>4</v>
      </c>
      <c r="H607" s="47" t="s">
        <v>37</v>
      </c>
      <c r="J607" s="48">
        <v>15</v>
      </c>
      <c r="L607" s="36">
        <v>258262874.08000001</v>
      </c>
      <c r="N607" s="36">
        <v>18269574</v>
      </c>
      <c r="O607" s="36"/>
      <c r="P607" s="52">
        <v>7.07</v>
      </c>
      <c r="Q607" s="52"/>
      <c r="R607" s="40"/>
    </row>
    <row r="608" spans="1:19" x14ac:dyDescent="0.25">
      <c r="A608" s="33">
        <v>392.4</v>
      </c>
      <c r="B608" s="33" t="s">
        <v>173</v>
      </c>
      <c r="C608" s="38"/>
      <c r="D608" s="46"/>
      <c r="F608" s="47">
        <v>9</v>
      </c>
      <c r="G608" s="33" t="s">
        <v>4</v>
      </c>
      <c r="H608" s="47" t="s">
        <v>38</v>
      </c>
      <c r="J608" s="48">
        <v>5</v>
      </c>
      <c r="L608" s="36">
        <v>823115.49</v>
      </c>
      <c r="N608" s="36">
        <v>82578</v>
      </c>
      <c r="O608" s="36"/>
      <c r="P608" s="52">
        <v>10.029999999999999</v>
      </c>
      <c r="Q608" s="52"/>
      <c r="R608" s="40"/>
    </row>
    <row r="609" spans="1:19" x14ac:dyDescent="0.25">
      <c r="A609" s="33">
        <v>392.9</v>
      </c>
      <c r="B609" s="33" t="s">
        <v>174</v>
      </c>
      <c r="C609" s="38"/>
      <c r="D609" s="46"/>
      <c r="F609" s="47">
        <v>20</v>
      </c>
      <c r="G609" s="33" t="s">
        <v>4</v>
      </c>
      <c r="H609" s="47" t="s">
        <v>39</v>
      </c>
      <c r="J609" s="48">
        <v>15</v>
      </c>
      <c r="L609" s="36">
        <v>22842250.530000001</v>
      </c>
      <c r="N609" s="36">
        <v>970796</v>
      </c>
      <c r="O609" s="36"/>
      <c r="P609" s="52">
        <v>4.25</v>
      </c>
      <c r="Q609" s="52"/>
      <c r="R609" s="40"/>
    </row>
    <row r="610" spans="1:19" x14ac:dyDescent="0.25">
      <c r="A610" s="33">
        <v>396.1</v>
      </c>
      <c r="B610" s="33" t="s">
        <v>175</v>
      </c>
      <c r="C610" s="38"/>
      <c r="D610" s="46"/>
      <c r="F610" s="47">
        <v>11</v>
      </c>
      <c r="G610" s="33" t="s">
        <v>4</v>
      </c>
      <c r="H610" s="47" t="s">
        <v>32</v>
      </c>
      <c r="J610" s="48">
        <v>15</v>
      </c>
      <c r="L610" s="36">
        <v>5278055.37</v>
      </c>
      <c r="N610" s="36">
        <v>407809</v>
      </c>
      <c r="O610" s="36"/>
      <c r="P610" s="52">
        <v>7.73</v>
      </c>
      <c r="Q610" s="52"/>
      <c r="R610" s="40"/>
    </row>
    <row r="611" spans="1:19" x14ac:dyDescent="0.25">
      <c r="A611" s="33">
        <v>397.8</v>
      </c>
      <c r="B611" s="33" t="s">
        <v>176</v>
      </c>
      <c r="C611" s="38"/>
      <c r="D611" s="46"/>
      <c r="F611" s="47">
        <v>20</v>
      </c>
      <c r="G611" s="33" t="s">
        <v>4</v>
      </c>
      <c r="H611" s="47" t="s">
        <v>319</v>
      </c>
      <c r="J611" s="48">
        <v>0</v>
      </c>
      <c r="L611" s="32">
        <v>13578642.16</v>
      </c>
      <c r="N611" s="32">
        <v>678932</v>
      </c>
      <c r="O611" s="54"/>
      <c r="P611" s="52">
        <v>5</v>
      </c>
      <c r="Q611" s="52"/>
      <c r="R611" s="40"/>
    </row>
    <row r="612" spans="1:19" x14ac:dyDescent="0.25">
      <c r="B612" s="33" t="s">
        <v>6</v>
      </c>
      <c r="C612" s="38"/>
      <c r="D612" s="46"/>
      <c r="F612" s="47"/>
      <c r="H612" s="47"/>
      <c r="J612" s="48"/>
      <c r="P612" s="52"/>
      <c r="Q612" s="52"/>
    </row>
    <row r="613" spans="1:19" x14ac:dyDescent="0.25">
      <c r="B613" s="35" t="s">
        <v>177</v>
      </c>
      <c r="C613" s="38"/>
      <c r="D613" s="46"/>
      <c r="F613" s="47"/>
      <c r="H613" s="47"/>
      <c r="J613" s="48"/>
      <c r="L613" s="14">
        <f>+SUBTOTAL(9,L604:L612)</f>
        <v>858008961.75999999</v>
      </c>
      <c r="N613" s="14">
        <f>+SUBTOTAL(9,N604:N612)</f>
        <v>36421793</v>
      </c>
      <c r="O613" s="42"/>
      <c r="P613" s="57">
        <f>+N613/L613*100</f>
        <v>4.2449198811734332</v>
      </c>
      <c r="Q613" s="52"/>
    </row>
    <row r="614" spans="1:19" x14ac:dyDescent="0.25">
      <c r="C614" s="38"/>
      <c r="D614" s="46"/>
      <c r="F614" s="47"/>
      <c r="H614" s="47"/>
      <c r="J614" s="48"/>
      <c r="P614" s="52"/>
      <c r="Q614" s="52"/>
    </row>
    <row r="615" spans="1:19" ht="13.8" thickBot="1" x14ac:dyDescent="0.3">
      <c r="A615" s="35" t="s">
        <v>12</v>
      </c>
      <c r="B615" s="35"/>
      <c r="C615" s="38"/>
      <c r="D615" s="46"/>
      <c r="F615" s="47"/>
      <c r="H615" s="47"/>
      <c r="J615" s="48"/>
      <c r="L615" s="15">
        <f>+SUBTOTAL(9,L570:L614)</f>
        <v>22451586356.080006</v>
      </c>
      <c r="N615" s="15">
        <f>+SUBTOTAL(9,N570:N614)</f>
        <v>709859266</v>
      </c>
      <c r="O615" s="42"/>
      <c r="P615" s="57">
        <f>+N615/L615*100</f>
        <v>3.1617332278516992</v>
      </c>
      <c r="Q615" s="52"/>
      <c r="S615" s="29"/>
    </row>
    <row r="616" spans="1:19" ht="13.8" thickTop="1" x14ac:dyDescent="0.25">
      <c r="C616" s="38"/>
      <c r="D616" s="46"/>
      <c r="F616" s="47"/>
      <c r="H616" s="47"/>
      <c r="J616" s="48"/>
      <c r="P616" s="52"/>
      <c r="Q616" s="52"/>
    </row>
    <row r="617" spans="1:19" x14ac:dyDescent="0.25">
      <c r="C617" s="38"/>
      <c r="D617" s="46"/>
      <c r="F617" s="47"/>
      <c r="H617" s="47"/>
      <c r="J617" s="48"/>
      <c r="P617" s="52"/>
      <c r="Q617" s="52"/>
    </row>
    <row r="618" spans="1:19" ht="13.8" thickBot="1" x14ac:dyDescent="0.3">
      <c r="A618" s="35" t="s">
        <v>5</v>
      </c>
      <c r="C618" s="38"/>
      <c r="D618" s="46"/>
      <c r="F618" s="47"/>
      <c r="H618" s="47"/>
      <c r="J618" s="48"/>
      <c r="L618" s="15">
        <f>+SUBTOTAL(9,L15:L617)</f>
        <v>45980394364.410019</v>
      </c>
      <c r="N618" s="15">
        <f>+SUBTOTAL(9,N15:N617)</f>
        <v>1627002519</v>
      </c>
      <c r="O618" s="42"/>
      <c r="P618" s="57">
        <f>+N618/L618*100</f>
        <v>3.5384701273013457</v>
      </c>
      <c r="Q618" s="52"/>
    </row>
    <row r="619" spans="1:19" ht="13.8" thickTop="1" x14ac:dyDescent="0.25">
      <c r="C619" s="38"/>
      <c r="D619" s="46"/>
      <c r="F619" s="47"/>
      <c r="H619" s="47"/>
      <c r="J619" s="48"/>
      <c r="P619" s="52"/>
      <c r="Q619" s="52"/>
    </row>
    <row r="620" spans="1:19" x14ac:dyDescent="0.25">
      <c r="C620" s="38"/>
      <c r="D620" s="46"/>
      <c r="F620" s="47"/>
      <c r="H620" s="47"/>
      <c r="J620" s="48"/>
      <c r="P620" s="52"/>
      <c r="Q620" s="52"/>
    </row>
    <row r="621" spans="1:19" x14ac:dyDescent="0.25">
      <c r="C621" s="38"/>
      <c r="D621" s="46"/>
      <c r="F621" s="47"/>
      <c r="H621" s="47"/>
      <c r="J621" s="48"/>
      <c r="P621" s="52"/>
      <c r="Q621" s="52"/>
    </row>
    <row r="622" spans="1:19" x14ac:dyDescent="0.25">
      <c r="A622" s="82" t="s">
        <v>280</v>
      </c>
      <c r="B622" s="33" t="s">
        <v>281</v>
      </c>
      <c r="C622" s="38"/>
      <c r="D622" s="46"/>
      <c r="F622" s="47"/>
      <c r="H622" s="47"/>
      <c r="J622" s="48"/>
      <c r="P622" s="52"/>
      <c r="Q622" s="52"/>
    </row>
    <row r="623" spans="1:19" x14ac:dyDescent="0.25">
      <c r="C623" s="38"/>
      <c r="D623" s="46"/>
      <c r="F623" s="47"/>
      <c r="H623" s="47"/>
      <c r="J623" s="48"/>
      <c r="P623" s="52"/>
      <c r="Q623" s="52"/>
    </row>
    <row r="624" spans="1:19" x14ac:dyDescent="0.25">
      <c r="C624" s="38"/>
      <c r="D624" s="46"/>
      <c r="F624" s="47"/>
      <c r="H624" s="47"/>
      <c r="J624" s="48"/>
      <c r="P624" s="52"/>
      <c r="Q624" s="52"/>
    </row>
    <row r="625" spans="3:17" x14ac:dyDescent="0.25">
      <c r="C625" s="38"/>
      <c r="D625" s="46"/>
      <c r="F625" s="47"/>
      <c r="H625" s="47"/>
      <c r="J625" s="48"/>
      <c r="P625" s="52"/>
      <c r="Q625" s="52"/>
    </row>
    <row r="626" spans="3:17" x14ac:dyDescent="0.25">
      <c r="C626" s="38"/>
      <c r="D626" s="46"/>
      <c r="F626" s="47"/>
      <c r="H626" s="47"/>
      <c r="J626" s="48"/>
      <c r="P626" s="52"/>
      <c r="Q626" s="52"/>
    </row>
    <row r="627" spans="3:17" x14ac:dyDescent="0.25">
      <c r="C627" s="38"/>
      <c r="D627" s="46"/>
      <c r="F627" s="47"/>
      <c r="H627" s="47"/>
      <c r="J627" s="48"/>
      <c r="P627" s="52"/>
      <c r="Q627" s="52"/>
    </row>
    <row r="628" spans="3:17" x14ac:dyDescent="0.25">
      <c r="D628" s="46"/>
      <c r="F628" s="47"/>
      <c r="H628" s="47"/>
      <c r="J628" s="48"/>
      <c r="L628" s="40"/>
      <c r="P628" s="52"/>
      <c r="Q628" s="52"/>
    </row>
    <row r="629" spans="3:17" x14ac:dyDescent="0.25">
      <c r="D629" s="46"/>
      <c r="F629" s="47"/>
      <c r="H629" s="47"/>
      <c r="J629" s="48"/>
      <c r="P629" s="52"/>
      <c r="Q629" s="52"/>
    </row>
    <row r="630" spans="3:17" x14ac:dyDescent="0.25">
      <c r="D630" s="46"/>
      <c r="F630" s="47"/>
      <c r="H630" s="47"/>
      <c r="J630" s="48"/>
      <c r="P630" s="52"/>
      <c r="Q630" s="52"/>
    </row>
    <row r="631" spans="3:17" x14ac:dyDescent="0.25">
      <c r="D631" s="46"/>
      <c r="F631" s="47"/>
      <c r="H631" s="47"/>
      <c r="J631" s="48"/>
      <c r="P631" s="52"/>
      <c r="Q631" s="52"/>
    </row>
    <row r="632" spans="3:17" x14ac:dyDescent="0.25">
      <c r="D632" s="46"/>
      <c r="F632" s="47"/>
      <c r="H632" s="47"/>
      <c r="J632" s="48"/>
      <c r="P632" s="52"/>
      <c r="Q632" s="52"/>
    </row>
    <row r="633" spans="3:17" x14ac:dyDescent="0.25">
      <c r="D633" s="46"/>
      <c r="F633" s="47"/>
      <c r="H633" s="47"/>
      <c r="J633" s="48"/>
      <c r="P633" s="52"/>
      <c r="Q633" s="52"/>
    </row>
    <row r="634" spans="3:17" x14ac:dyDescent="0.25">
      <c r="D634" s="46"/>
      <c r="F634" s="47"/>
      <c r="H634" s="47"/>
      <c r="J634" s="48"/>
      <c r="P634" s="52"/>
      <c r="Q634" s="52"/>
    </row>
    <row r="635" spans="3:17" x14ac:dyDescent="0.25">
      <c r="D635" s="46"/>
      <c r="F635" s="47"/>
      <c r="H635" s="47"/>
      <c r="J635" s="48"/>
      <c r="P635" s="52"/>
      <c r="Q635" s="52"/>
    </row>
    <row r="636" spans="3:17" x14ac:dyDescent="0.25">
      <c r="D636" s="46"/>
      <c r="F636" s="47"/>
      <c r="H636" s="47"/>
      <c r="J636" s="48"/>
      <c r="P636" s="52"/>
      <c r="Q636" s="52"/>
    </row>
    <row r="637" spans="3:17" x14ac:dyDescent="0.25">
      <c r="D637" s="46"/>
      <c r="F637" s="47"/>
      <c r="H637" s="47"/>
      <c r="J637" s="48"/>
      <c r="P637" s="52"/>
      <c r="Q637" s="52"/>
    </row>
    <row r="638" spans="3:17" x14ac:dyDescent="0.25">
      <c r="D638" s="46"/>
      <c r="F638" s="47"/>
      <c r="H638" s="47"/>
      <c r="J638" s="48"/>
      <c r="P638" s="52"/>
      <c r="Q638" s="52"/>
    </row>
    <row r="639" spans="3:17" x14ac:dyDescent="0.25">
      <c r="D639" s="46"/>
      <c r="F639" s="47"/>
      <c r="H639" s="47"/>
      <c r="J639" s="48"/>
      <c r="P639" s="52"/>
      <c r="Q639" s="52"/>
    </row>
    <row r="640" spans="3:17" x14ac:dyDescent="0.25">
      <c r="D640" s="46"/>
      <c r="F640" s="47"/>
      <c r="H640" s="47"/>
      <c r="J640" s="48"/>
      <c r="P640" s="52"/>
      <c r="Q640" s="52"/>
    </row>
    <row r="641" spans="4:17" x14ac:dyDescent="0.25">
      <c r="D641" s="46"/>
      <c r="F641" s="47"/>
      <c r="H641" s="47"/>
      <c r="J641" s="48"/>
      <c r="P641" s="52"/>
      <c r="Q641" s="52"/>
    </row>
    <row r="642" spans="4:17" x14ac:dyDescent="0.25">
      <c r="D642" s="46"/>
      <c r="F642" s="47"/>
      <c r="H642" s="47"/>
      <c r="J642" s="48"/>
      <c r="P642" s="52"/>
      <c r="Q642" s="52"/>
    </row>
    <row r="643" spans="4:17" x14ac:dyDescent="0.25">
      <c r="D643" s="46"/>
      <c r="F643" s="47"/>
      <c r="H643" s="47"/>
      <c r="J643" s="48"/>
      <c r="P643" s="52"/>
      <c r="Q643" s="52"/>
    </row>
    <row r="644" spans="4:17" x14ac:dyDescent="0.25">
      <c r="D644" s="46"/>
      <c r="F644" s="47"/>
      <c r="H644" s="47"/>
      <c r="J644" s="48"/>
      <c r="P644" s="52"/>
      <c r="Q644" s="52"/>
    </row>
    <row r="645" spans="4:17" x14ac:dyDescent="0.25">
      <c r="D645" s="46"/>
      <c r="F645" s="47"/>
      <c r="H645" s="47"/>
      <c r="J645" s="48"/>
      <c r="P645" s="52"/>
      <c r="Q645" s="52"/>
    </row>
    <row r="646" spans="4:17" x14ac:dyDescent="0.25">
      <c r="D646" s="46"/>
      <c r="F646" s="47"/>
      <c r="H646" s="47"/>
      <c r="J646" s="48"/>
      <c r="P646" s="52"/>
      <c r="Q646" s="52"/>
    </row>
    <row r="647" spans="4:17" x14ac:dyDescent="0.25">
      <c r="D647" s="46"/>
      <c r="F647" s="47"/>
      <c r="H647" s="47"/>
      <c r="J647" s="48"/>
      <c r="P647" s="52"/>
      <c r="Q647" s="52"/>
    </row>
    <row r="648" spans="4:17" x14ac:dyDescent="0.25">
      <c r="D648" s="46"/>
      <c r="F648" s="47"/>
      <c r="H648" s="47"/>
      <c r="J648" s="48"/>
      <c r="P648" s="52"/>
      <c r="Q648" s="52"/>
    </row>
    <row r="649" spans="4:17" x14ac:dyDescent="0.25">
      <c r="D649" s="46"/>
      <c r="F649" s="47"/>
      <c r="H649" s="47"/>
      <c r="J649" s="48"/>
      <c r="P649" s="52"/>
      <c r="Q649" s="52"/>
    </row>
    <row r="650" spans="4:17" x14ac:dyDescent="0.25">
      <c r="D650" s="46"/>
      <c r="F650" s="47"/>
      <c r="H650" s="47"/>
      <c r="J650" s="48"/>
      <c r="P650" s="52"/>
      <c r="Q650" s="52"/>
    </row>
    <row r="651" spans="4:17" x14ac:dyDescent="0.25">
      <c r="D651" s="46"/>
      <c r="F651" s="47"/>
      <c r="H651" s="47"/>
      <c r="J651" s="48"/>
      <c r="P651" s="52"/>
      <c r="Q651" s="52"/>
    </row>
    <row r="652" spans="4:17" x14ac:dyDescent="0.25">
      <c r="D652" s="46"/>
      <c r="F652" s="47"/>
      <c r="H652" s="47"/>
      <c r="J652" s="48"/>
      <c r="P652" s="52"/>
      <c r="Q652" s="52"/>
    </row>
    <row r="653" spans="4:17" x14ac:dyDescent="0.25">
      <c r="D653" s="46"/>
      <c r="F653" s="47"/>
      <c r="H653" s="47"/>
      <c r="J653" s="48"/>
      <c r="P653" s="52"/>
      <c r="Q653" s="52"/>
    </row>
    <row r="654" spans="4:17" x14ac:dyDescent="0.25">
      <c r="D654" s="46"/>
      <c r="F654" s="47"/>
      <c r="H654" s="47"/>
      <c r="J654" s="48"/>
      <c r="P654" s="52"/>
      <c r="Q654" s="52"/>
    </row>
    <row r="655" spans="4:17" x14ac:dyDescent="0.25">
      <c r="D655" s="46"/>
      <c r="F655" s="47"/>
      <c r="H655" s="47"/>
      <c r="J655" s="48"/>
      <c r="P655" s="52"/>
      <c r="Q655" s="52"/>
    </row>
    <row r="656" spans="4:17" x14ac:dyDescent="0.25">
      <c r="D656" s="46"/>
      <c r="F656" s="47"/>
      <c r="H656" s="47"/>
      <c r="J656" s="48"/>
      <c r="P656" s="52"/>
      <c r="Q656" s="52"/>
    </row>
    <row r="657" spans="4:17" x14ac:dyDescent="0.25">
      <c r="D657" s="46"/>
      <c r="F657" s="47"/>
      <c r="H657" s="47"/>
      <c r="J657" s="48"/>
      <c r="P657" s="52"/>
      <c r="Q657" s="52"/>
    </row>
    <row r="658" spans="4:17" x14ac:dyDescent="0.25">
      <c r="D658" s="46"/>
      <c r="F658" s="47"/>
      <c r="H658" s="47"/>
      <c r="J658" s="48"/>
      <c r="P658" s="52"/>
      <c r="Q658" s="52"/>
    </row>
    <row r="659" spans="4:17" x14ac:dyDescent="0.25">
      <c r="D659" s="46"/>
      <c r="F659" s="47"/>
      <c r="H659" s="47"/>
      <c r="J659" s="48"/>
      <c r="P659" s="52"/>
      <c r="Q659" s="52"/>
    </row>
    <row r="660" spans="4:17" x14ac:dyDescent="0.25">
      <c r="D660" s="46"/>
      <c r="F660" s="47"/>
      <c r="H660" s="47"/>
      <c r="J660" s="48"/>
      <c r="P660" s="52"/>
      <c r="Q660" s="52"/>
    </row>
    <row r="661" spans="4:17" x14ac:dyDescent="0.25">
      <c r="D661" s="46"/>
      <c r="F661" s="47"/>
      <c r="H661" s="47"/>
      <c r="J661" s="48"/>
      <c r="P661" s="52"/>
      <c r="Q661" s="52"/>
    </row>
    <row r="662" spans="4:17" x14ac:dyDescent="0.25">
      <c r="D662" s="46"/>
      <c r="F662" s="47"/>
      <c r="H662" s="47"/>
      <c r="J662" s="48"/>
      <c r="P662" s="52"/>
      <c r="Q662" s="52"/>
    </row>
    <row r="663" spans="4:17" x14ac:dyDescent="0.25">
      <c r="D663" s="46"/>
      <c r="F663" s="47"/>
      <c r="H663" s="47"/>
      <c r="J663" s="48"/>
      <c r="P663" s="52"/>
      <c r="Q663" s="52"/>
    </row>
    <row r="664" spans="4:17" x14ac:dyDescent="0.25">
      <c r="D664" s="46"/>
      <c r="F664" s="47"/>
      <c r="H664" s="47"/>
      <c r="J664" s="48"/>
      <c r="P664" s="52"/>
      <c r="Q664" s="52"/>
    </row>
    <row r="665" spans="4:17" x14ac:dyDescent="0.25">
      <c r="D665" s="46"/>
      <c r="F665" s="47"/>
      <c r="H665" s="47"/>
      <c r="J665" s="48"/>
      <c r="P665" s="52"/>
      <c r="Q665" s="52"/>
    </row>
    <row r="666" spans="4:17" x14ac:dyDescent="0.25">
      <c r="D666" s="46"/>
      <c r="F666" s="47"/>
      <c r="H666" s="47"/>
      <c r="J666" s="48"/>
      <c r="P666" s="52"/>
      <c r="Q666" s="52"/>
    </row>
    <row r="667" spans="4:17" x14ac:dyDescent="0.25">
      <c r="D667" s="46"/>
      <c r="F667" s="47"/>
      <c r="H667" s="47"/>
      <c r="J667" s="48"/>
      <c r="P667" s="52"/>
      <c r="Q667" s="52"/>
    </row>
    <row r="668" spans="4:17" x14ac:dyDescent="0.25">
      <c r="D668" s="46"/>
      <c r="F668" s="47"/>
      <c r="H668" s="47"/>
      <c r="J668" s="48"/>
      <c r="P668" s="52"/>
      <c r="Q668" s="52"/>
    </row>
    <row r="669" spans="4:17" x14ac:dyDescent="0.25">
      <c r="D669" s="46"/>
      <c r="F669" s="47"/>
      <c r="H669" s="47"/>
      <c r="J669" s="48"/>
      <c r="P669" s="52"/>
      <c r="Q669" s="52"/>
    </row>
    <row r="670" spans="4:17" x14ac:dyDescent="0.25">
      <c r="D670" s="46"/>
      <c r="F670" s="47"/>
      <c r="H670" s="47"/>
      <c r="J670" s="48"/>
      <c r="P670" s="52"/>
      <c r="Q670" s="52"/>
    </row>
    <row r="671" spans="4:17" x14ac:dyDescent="0.25">
      <c r="D671" s="46"/>
      <c r="F671" s="47"/>
      <c r="H671" s="47"/>
      <c r="J671" s="48"/>
      <c r="P671" s="52"/>
      <c r="Q671" s="52"/>
    </row>
    <row r="672" spans="4:17" x14ac:dyDescent="0.25">
      <c r="D672" s="46"/>
      <c r="F672" s="47"/>
      <c r="H672" s="47"/>
      <c r="J672" s="48"/>
      <c r="P672" s="52"/>
      <c r="Q672" s="52"/>
    </row>
    <row r="673" spans="4:17" x14ac:dyDescent="0.25">
      <c r="D673" s="46"/>
      <c r="F673" s="47"/>
      <c r="H673" s="47"/>
      <c r="J673" s="48"/>
      <c r="P673" s="52"/>
      <c r="Q673" s="52"/>
    </row>
    <row r="674" spans="4:17" x14ac:dyDescent="0.25">
      <c r="D674" s="46"/>
      <c r="F674" s="47"/>
      <c r="H674" s="47"/>
      <c r="J674" s="48"/>
      <c r="P674" s="52"/>
      <c r="Q674" s="52"/>
    </row>
    <row r="675" spans="4:17" x14ac:dyDescent="0.25">
      <c r="D675" s="46"/>
      <c r="F675" s="47"/>
      <c r="H675" s="47"/>
      <c r="J675" s="48"/>
      <c r="P675" s="52"/>
      <c r="Q675" s="52"/>
    </row>
    <row r="676" spans="4:17" x14ac:dyDescent="0.25">
      <c r="D676" s="46"/>
      <c r="F676" s="47"/>
      <c r="H676" s="47"/>
      <c r="J676" s="48"/>
      <c r="P676" s="52"/>
      <c r="Q676" s="52"/>
    </row>
    <row r="677" spans="4:17" x14ac:dyDescent="0.25">
      <c r="D677" s="46"/>
      <c r="F677" s="47"/>
      <c r="H677" s="47"/>
      <c r="J677" s="48"/>
      <c r="P677" s="52"/>
      <c r="Q677" s="52"/>
    </row>
    <row r="678" spans="4:17" x14ac:dyDescent="0.25">
      <c r="D678" s="46"/>
      <c r="F678" s="47"/>
      <c r="H678" s="47"/>
      <c r="J678" s="48"/>
      <c r="P678" s="52"/>
      <c r="Q678" s="52"/>
    </row>
    <row r="679" spans="4:17" x14ac:dyDescent="0.25">
      <c r="D679" s="46"/>
      <c r="F679" s="47"/>
      <c r="H679" s="47"/>
      <c r="J679" s="48"/>
      <c r="P679" s="52"/>
      <c r="Q679" s="52"/>
    </row>
    <row r="680" spans="4:17" x14ac:dyDescent="0.25">
      <c r="D680" s="46"/>
      <c r="F680" s="47"/>
      <c r="H680" s="47"/>
      <c r="J680" s="48"/>
      <c r="P680" s="52"/>
      <c r="Q680" s="52"/>
    </row>
    <row r="681" spans="4:17" x14ac:dyDescent="0.25">
      <c r="D681" s="46"/>
      <c r="F681" s="47"/>
      <c r="H681" s="47"/>
      <c r="J681" s="48"/>
      <c r="P681" s="52"/>
      <c r="Q681" s="52"/>
    </row>
    <row r="682" spans="4:17" x14ac:dyDescent="0.25">
      <c r="D682" s="46"/>
      <c r="F682" s="47"/>
      <c r="H682" s="47"/>
      <c r="J682" s="48"/>
      <c r="P682" s="52"/>
      <c r="Q682" s="52"/>
    </row>
    <row r="683" spans="4:17" x14ac:dyDescent="0.25">
      <c r="D683" s="46"/>
      <c r="F683" s="47"/>
      <c r="H683" s="47"/>
      <c r="J683" s="48"/>
      <c r="P683" s="52"/>
      <c r="Q683" s="52"/>
    </row>
    <row r="684" spans="4:17" x14ac:dyDescent="0.25">
      <c r="D684" s="46"/>
      <c r="F684" s="47"/>
      <c r="H684" s="47"/>
      <c r="J684" s="48"/>
      <c r="P684" s="52"/>
      <c r="Q684" s="52"/>
    </row>
    <row r="685" spans="4:17" x14ac:dyDescent="0.25">
      <c r="D685" s="46"/>
      <c r="F685" s="47"/>
      <c r="H685" s="47"/>
      <c r="J685" s="48"/>
      <c r="P685" s="52"/>
      <c r="Q685" s="52"/>
    </row>
    <row r="686" spans="4:17" x14ac:dyDescent="0.25">
      <c r="D686" s="46"/>
      <c r="F686" s="47"/>
      <c r="H686" s="47"/>
      <c r="J686" s="48"/>
      <c r="P686" s="52"/>
      <c r="Q686" s="52"/>
    </row>
    <row r="687" spans="4:17" x14ac:dyDescent="0.25">
      <c r="D687" s="46"/>
      <c r="F687" s="47"/>
      <c r="H687" s="47"/>
      <c r="J687" s="48"/>
      <c r="P687" s="52"/>
      <c r="Q687" s="52"/>
    </row>
    <row r="688" spans="4:17" x14ac:dyDescent="0.25">
      <c r="D688" s="46"/>
      <c r="F688" s="47"/>
      <c r="H688" s="47"/>
      <c r="J688" s="48"/>
      <c r="P688" s="52"/>
      <c r="Q688" s="52"/>
    </row>
    <row r="689" spans="4:17" x14ac:dyDescent="0.25">
      <c r="D689" s="46"/>
      <c r="F689" s="47"/>
      <c r="H689" s="47"/>
      <c r="J689" s="48"/>
      <c r="P689" s="52"/>
      <c r="Q689" s="52"/>
    </row>
    <row r="690" spans="4:17" x14ac:dyDescent="0.25">
      <c r="D690" s="46"/>
      <c r="F690" s="47"/>
      <c r="H690" s="47"/>
      <c r="J690" s="48"/>
      <c r="P690" s="52"/>
      <c r="Q690" s="52"/>
    </row>
    <row r="691" spans="4:17" x14ac:dyDescent="0.25">
      <c r="D691" s="46"/>
      <c r="F691" s="47"/>
      <c r="H691" s="47"/>
      <c r="J691" s="48"/>
      <c r="P691" s="52"/>
      <c r="Q691" s="52"/>
    </row>
    <row r="692" spans="4:17" x14ac:dyDescent="0.25">
      <c r="D692" s="46"/>
      <c r="F692" s="47"/>
      <c r="H692" s="47"/>
      <c r="J692" s="48"/>
      <c r="P692" s="52"/>
      <c r="Q692" s="52"/>
    </row>
    <row r="693" spans="4:17" x14ac:dyDescent="0.25">
      <c r="D693" s="46"/>
      <c r="F693" s="47"/>
      <c r="H693" s="47"/>
      <c r="J693" s="48"/>
      <c r="P693" s="52"/>
      <c r="Q693" s="52"/>
    </row>
    <row r="694" spans="4:17" x14ac:dyDescent="0.25">
      <c r="D694" s="46"/>
      <c r="F694" s="47"/>
      <c r="H694" s="47"/>
      <c r="J694" s="48"/>
      <c r="P694" s="52"/>
      <c r="Q694" s="52"/>
    </row>
    <row r="695" spans="4:17" x14ac:dyDescent="0.25">
      <c r="D695" s="46"/>
      <c r="F695" s="47"/>
      <c r="H695" s="47"/>
      <c r="J695" s="48"/>
      <c r="P695" s="52"/>
      <c r="Q695" s="52"/>
    </row>
    <row r="696" spans="4:17" x14ac:dyDescent="0.25">
      <c r="D696" s="46"/>
      <c r="F696" s="47"/>
      <c r="H696" s="47"/>
      <c r="J696" s="48"/>
      <c r="P696" s="52"/>
      <c r="Q696" s="52"/>
    </row>
    <row r="697" spans="4:17" x14ac:dyDescent="0.25">
      <c r="D697" s="46"/>
      <c r="F697" s="47"/>
      <c r="H697" s="47"/>
      <c r="J697" s="48"/>
      <c r="P697" s="52"/>
      <c r="Q697" s="52"/>
    </row>
    <row r="698" spans="4:17" x14ac:dyDescent="0.25">
      <c r="D698" s="46"/>
      <c r="F698" s="47"/>
      <c r="H698" s="47"/>
      <c r="J698" s="48"/>
    </row>
    <row r="699" spans="4:17" x14ac:dyDescent="0.25">
      <c r="D699" s="46"/>
      <c r="F699" s="47"/>
      <c r="H699" s="47"/>
      <c r="J699" s="48"/>
    </row>
    <row r="700" spans="4:17" x14ac:dyDescent="0.25">
      <c r="D700" s="46"/>
      <c r="F700" s="47"/>
      <c r="H700" s="47"/>
      <c r="J700" s="48"/>
    </row>
    <row r="701" spans="4:17" x14ac:dyDescent="0.25">
      <c r="D701" s="46"/>
      <c r="F701" s="47"/>
      <c r="H701" s="47"/>
      <c r="J701" s="48"/>
    </row>
    <row r="702" spans="4:17" x14ac:dyDescent="0.25">
      <c r="D702" s="46"/>
      <c r="F702" s="47"/>
      <c r="H702" s="47"/>
      <c r="J702" s="48"/>
    </row>
    <row r="703" spans="4:17" x14ac:dyDescent="0.25">
      <c r="D703" s="46"/>
      <c r="F703" s="47"/>
      <c r="H703" s="47"/>
      <c r="J703" s="48"/>
    </row>
    <row r="704" spans="4:17" x14ac:dyDescent="0.25">
      <c r="D704" s="46"/>
      <c r="F704" s="47"/>
      <c r="H704" s="47"/>
      <c r="J704" s="48"/>
    </row>
    <row r="705" spans="4:10" x14ac:dyDescent="0.25">
      <c r="D705" s="46"/>
      <c r="F705" s="47"/>
      <c r="H705" s="47"/>
      <c r="J705" s="48"/>
    </row>
    <row r="706" spans="4:10" x14ac:dyDescent="0.25">
      <c r="D706" s="46"/>
      <c r="F706" s="47"/>
      <c r="H706" s="47"/>
      <c r="J706" s="48"/>
    </row>
    <row r="707" spans="4:10" x14ac:dyDescent="0.25">
      <c r="D707" s="46"/>
      <c r="F707" s="47"/>
      <c r="H707" s="47"/>
      <c r="J707" s="48"/>
    </row>
    <row r="708" spans="4:10" x14ac:dyDescent="0.25">
      <c r="D708" s="46"/>
      <c r="F708" s="47"/>
      <c r="H708" s="47"/>
      <c r="J708" s="48"/>
    </row>
    <row r="709" spans="4:10" x14ac:dyDescent="0.25">
      <c r="D709" s="46"/>
      <c r="F709" s="47"/>
      <c r="H709" s="47"/>
      <c r="J709" s="48"/>
    </row>
    <row r="710" spans="4:10" x14ac:dyDescent="0.25">
      <c r="D710" s="46"/>
      <c r="F710" s="47"/>
      <c r="H710" s="47"/>
      <c r="J710" s="48"/>
    </row>
    <row r="711" spans="4:10" x14ac:dyDescent="0.25">
      <c r="D711" s="46"/>
      <c r="F711" s="47"/>
      <c r="H711" s="47"/>
      <c r="J711" s="48"/>
    </row>
    <row r="712" spans="4:10" x14ac:dyDescent="0.25">
      <c r="D712" s="46"/>
      <c r="F712" s="47"/>
      <c r="H712" s="47"/>
      <c r="J712" s="48"/>
    </row>
    <row r="713" spans="4:10" x14ac:dyDescent="0.25">
      <c r="D713" s="46"/>
      <c r="F713" s="47"/>
      <c r="H713" s="47"/>
      <c r="J713" s="48"/>
    </row>
    <row r="714" spans="4:10" x14ac:dyDescent="0.25">
      <c r="D714" s="46"/>
      <c r="F714" s="47"/>
      <c r="H714" s="47"/>
      <c r="J714" s="48"/>
    </row>
    <row r="715" spans="4:10" x14ac:dyDescent="0.25">
      <c r="D715" s="46"/>
      <c r="F715" s="47"/>
      <c r="H715" s="47"/>
      <c r="J715" s="48"/>
    </row>
    <row r="716" spans="4:10" x14ac:dyDescent="0.25">
      <c r="D716" s="46"/>
      <c r="F716" s="47"/>
      <c r="H716" s="47"/>
      <c r="J716" s="48"/>
    </row>
    <row r="717" spans="4:10" x14ac:dyDescent="0.25">
      <c r="D717" s="46"/>
      <c r="F717" s="47"/>
      <c r="H717" s="47"/>
      <c r="J717" s="48"/>
    </row>
    <row r="718" spans="4:10" x14ac:dyDescent="0.25">
      <c r="D718" s="46"/>
      <c r="F718" s="47"/>
      <c r="H718" s="47"/>
      <c r="J718" s="48"/>
    </row>
    <row r="719" spans="4:10" x14ac:dyDescent="0.25">
      <c r="D719" s="46"/>
      <c r="F719" s="47"/>
      <c r="H719" s="47"/>
      <c r="J719" s="48"/>
    </row>
    <row r="720" spans="4:10" x14ac:dyDescent="0.25">
      <c r="D720" s="46"/>
      <c r="F720" s="47"/>
      <c r="H720" s="47"/>
      <c r="J720" s="48"/>
    </row>
    <row r="721" spans="4:10" x14ac:dyDescent="0.25">
      <c r="D721" s="46"/>
      <c r="F721" s="47"/>
      <c r="H721" s="47"/>
      <c r="J721" s="48"/>
    </row>
    <row r="722" spans="4:10" x14ac:dyDescent="0.25">
      <c r="D722" s="46"/>
      <c r="F722" s="47"/>
      <c r="H722" s="47"/>
      <c r="J722" s="48"/>
    </row>
    <row r="723" spans="4:10" x14ac:dyDescent="0.25">
      <c r="D723" s="46"/>
      <c r="F723" s="47"/>
      <c r="H723" s="47"/>
      <c r="J723" s="48"/>
    </row>
    <row r="724" spans="4:10" x14ac:dyDescent="0.25">
      <c r="D724" s="46"/>
      <c r="F724" s="47"/>
      <c r="H724" s="47"/>
      <c r="J724" s="48"/>
    </row>
    <row r="725" spans="4:10" x14ac:dyDescent="0.25">
      <c r="D725" s="46"/>
      <c r="F725" s="47"/>
      <c r="H725" s="47"/>
      <c r="J725" s="48"/>
    </row>
    <row r="726" spans="4:10" x14ac:dyDescent="0.25">
      <c r="D726" s="46"/>
      <c r="F726" s="47"/>
      <c r="H726" s="47"/>
      <c r="J726" s="48"/>
    </row>
    <row r="727" spans="4:10" x14ac:dyDescent="0.25">
      <c r="D727" s="46"/>
      <c r="F727" s="47"/>
      <c r="H727" s="47"/>
      <c r="J727" s="48"/>
    </row>
    <row r="728" spans="4:10" x14ac:dyDescent="0.25">
      <c r="D728" s="46"/>
      <c r="F728" s="47"/>
      <c r="H728" s="47"/>
      <c r="J728" s="48"/>
    </row>
    <row r="729" spans="4:10" x14ac:dyDescent="0.25">
      <c r="D729" s="46"/>
      <c r="F729" s="47"/>
      <c r="H729" s="47"/>
      <c r="J729" s="48"/>
    </row>
    <row r="730" spans="4:10" x14ac:dyDescent="0.25">
      <c r="D730" s="46"/>
      <c r="F730" s="47"/>
      <c r="H730" s="47"/>
      <c r="J730" s="48"/>
    </row>
    <row r="731" spans="4:10" x14ac:dyDescent="0.25">
      <c r="D731" s="46"/>
      <c r="F731" s="47"/>
      <c r="H731" s="47"/>
      <c r="J731" s="48"/>
    </row>
    <row r="732" spans="4:10" x14ac:dyDescent="0.25">
      <c r="D732" s="46"/>
      <c r="F732" s="47"/>
      <c r="H732" s="47"/>
      <c r="J732" s="48"/>
    </row>
    <row r="733" spans="4:10" x14ac:dyDescent="0.25">
      <c r="D733" s="46"/>
      <c r="F733" s="47"/>
      <c r="H733" s="47"/>
      <c r="J733" s="48"/>
    </row>
    <row r="734" spans="4:10" x14ac:dyDescent="0.25">
      <c r="D734" s="46"/>
      <c r="F734" s="47"/>
      <c r="H734" s="47"/>
      <c r="J734" s="48"/>
    </row>
    <row r="735" spans="4:10" x14ac:dyDescent="0.25">
      <c r="D735" s="46"/>
      <c r="F735" s="47"/>
      <c r="H735" s="47"/>
      <c r="J735" s="48"/>
    </row>
    <row r="736" spans="4:10" x14ac:dyDescent="0.25">
      <c r="D736" s="46"/>
      <c r="F736" s="47"/>
      <c r="H736" s="47"/>
      <c r="J736" s="48"/>
    </row>
    <row r="737" spans="4:10" x14ac:dyDescent="0.25">
      <c r="D737" s="46"/>
      <c r="F737" s="47"/>
      <c r="H737" s="47"/>
      <c r="J737" s="48"/>
    </row>
    <row r="738" spans="4:10" x14ac:dyDescent="0.25">
      <c r="D738" s="46"/>
      <c r="F738" s="47"/>
      <c r="H738" s="47"/>
      <c r="J738" s="48"/>
    </row>
    <row r="739" spans="4:10" x14ac:dyDescent="0.25">
      <c r="D739" s="46"/>
      <c r="F739" s="47"/>
      <c r="H739" s="47"/>
      <c r="J739" s="48"/>
    </row>
    <row r="740" spans="4:10" x14ac:dyDescent="0.25">
      <c r="D740" s="46"/>
      <c r="F740" s="47"/>
      <c r="H740" s="47"/>
      <c r="J740" s="48"/>
    </row>
    <row r="741" spans="4:10" x14ac:dyDescent="0.25">
      <c r="D741" s="46"/>
      <c r="F741" s="47"/>
      <c r="H741" s="47"/>
      <c r="J741" s="48"/>
    </row>
    <row r="742" spans="4:10" x14ac:dyDescent="0.25">
      <c r="D742" s="46"/>
      <c r="F742" s="47"/>
      <c r="H742" s="47"/>
      <c r="J742" s="48"/>
    </row>
    <row r="743" spans="4:10" x14ac:dyDescent="0.25">
      <c r="D743" s="46"/>
      <c r="F743" s="47"/>
      <c r="H743" s="47"/>
      <c r="J743" s="48"/>
    </row>
    <row r="744" spans="4:10" x14ac:dyDescent="0.25">
      <c r="D744" s="46"/>
      <c r="F744" s="47"/>
      <c r="H744" s="47"/>
      <c r="J744" s="48"/>
    </row>
    <row r="745" spans="4:10" x14ac:dyDescent="0.25">
      <c r="D745" s="46"/>
      <c r="F745" s="47"/>
      <c r="H745" s="47"/>
      <c r="J745" s="48"/>
    </row>
    <row r="746" spans="4:10" x14ac:dyDescent="0.25">
      <c r="D746" s="46"/>
      <c r="F746" s="47"/>
      <c r="H746" s="47"/>
      <c r="J746" s="48"/>
    </row>
    <row r="747" spans="4:10" x14ac:dyDescent="0.25">
      <c r="D747" s="46"/>
      <c r="F747" s="47"/>
      <c r="H747" s="47"/>
      <c r="J747" s="48"/>
    </row>
    <row r="748" spans="4:10" x14ac:dyDescent="0.25">
      <c r="D748" s="46"/>
      <c r="F748" s="47"/>
      <c r="H748" s="47"/>
      <c r="J748" s="48"/>
    </row>
    <row r="749" spans="4:10" x14ac:dyDescent="0.25">
      <c r="D749" s="46"/>
      <c r="F749" s="47"/>
      <c r="H749" s="47"/>
      <c r="J749" s="48"/>
    </row>
    <row r="750" spans="4:10" x14ac:dyDescent="0.25">
      <c r="D750" s="46"/>
      <c r="F750" s="47"/>
      <c r="H750" s="47"/>
      <c r="J750" s="48"/>
    </row>
    <row r="751" spans="4:10" x14ac:dyDescent="0.25">
      <c r="D751" s="46"/>
      <c r="F751" s="47"/>
      <c r="H751" s="47"/>
      <c r="J751" s="48"/>
    </row>
    <row r="752" spans="4:10" x14ac:dyDescent="0.25">
      <c r="D752" s="46"/>
      <c r="F752" s="47"/>
      <c r="H752" s="47"/>
      <c r="J752" s="48"/>
    </row>
    <row r="753" spans="4:10" x14ac:dyDescent="0.25">
      <c r="D753" s="46"/>
      <c r="F753" s="47"/>
      <c r="H753" s="47"/>
      <c r="J753" s="48"/>
    </row>
    <row r="754" spans="4:10" x14ac:dyDescent="0.25">
      <c r="D754" s="46"/>
      <c r="F754" s="47"/>
      <c r="H754" s="47"/>
      <c r="J754" s="48"/>
    </row>
    <row r="755" spans="4:10" x14ac:dyDescent="0.25">
      <c r="D755" s="46"/>
      <c r="F755" s="47"/>
      <c r="H755" s="47"/>
      <c r="J755" s="48"/>
    </row>
    <row r="756" spans="4:10" x14ac:dyDescent="0.25">
      <c r="D756" s="46"/>
      <c r="F756" s="47"/>
      <c r="H756" s="47"/>
      <c r="J756" s="48"/>
    </row>
    <row r="757" spans="4:10" x14ac:dyDescent="0.25">
      <c r="D757" s="46"/>
      <c r="F757" s="47"/>
      <c r="H757" s="47"/>
      <c r="J757" s="48"/>
    </row>
    <row r="758" spans="4:10" x14ac:dyDescent="0.25">
      <c r="D758" s="46"/>
      <c r="F758" s="47"/>
      <c r="H758" s="47"/>
      <c r="J758" s="48"/>
    </row>
    <row r="759" spans="4:10" x14ac:dyDescent="0.25">
      <c r="D759" s="46"/>
      <c r="F759" s="47"/>
      <c r="H759" s="47"/>
      <c r="J759" s="48"/>
    </row>
    <row r="760" spans="4:10" x14ac:dyDescent="0.25">
      <c r="D760" s="46"/>
      <c r="F760" s="47"/>
      <c r="H760" s="47"/>
      <c r="J760" s="48"/>
    </row>
    <row r="761" spans="4:10" x14ac:dyDescent="0.25">
      <c r="D761" s="46"/>
      <c r="F761" s="47"/>
      <c r="H761" s="47"/>
      <c r="J761" s="48"/>
    </row>
    <row r="762" spans="4:10" x14ac:dyDescent="0.25">
      <c r="D762" s="46"/>
      <c r="F762" s="47"/>
      <c r="H762" s="47"/>
      <c r="J762" s="48"/>
    </row>
    <row r="763" spans="4:10" x14ac:dyDescent="0.25">
      <c r="D763" s="46"/>
      <c r="F763" s="47"/>
      <c r="H763" s="47"/>
      <c r="J763" s="48"/>
    </row>
    <row r="764" spans="4:10" x14ac:dyDescent="0.25">
      <c r="D764" s="46"/>
      <c r="F764" s="47"/>
      <c r="H764" s="47"/>
      <c r="J764" s="48"/>
    </row>
    <row r="765" spans="4:10" x14ac:dyDescent="0.25">
      <c r="D765" s="46"/>
      <c r="F765" s="47"/>
      <c r="H765" s="47"/>
      <c r="J765" s="48"/>
    </row>
    <row r="766" spans="4:10" x14ac:dyDescent="0.25">
      <c r="D766" s="46"/>
      <c r="F766" s="47"/>
      <c r="H766" s="47"/>
      <c r="J766" s="48"/>
    </row>
    <row r="767" spans="4:10" x14ac:dyDescent="0.25">
      <c r="D767" s="46"/>
      <c r="F767" s="47"/>
      <c r="H767" s="47"/>
      <c r="J767" s="48"/>
    </row>
    <row r="768" spans="4:10" x14ac:dyDescent="0.25">
      <c r="D768" s="46"/>
      <c r="F768" s="47"/>
      <c r="H768" s="47"/>
      <c r="J768" s="48"/>
    </row>
    <row r="769" spans="4:10" x14ac:dyDescent="0.25">
      <c r="D769" s="46"/>
      <c r="F769" s="47"/>
      <c r="H769" s="47"/>
      <c r="J769" s="48"/>
    </row>
    <row r="770" spans="4:10" x14ac:dyDescent="0.25">
      <c r="D770" s="46"/>
      <c r="F770" s="47"/>
      <c r="H770" s="47"/>
      <c r="J770" s="48"/>
    </row>
    <row r="771" spans="4:10" x14ac:dyDescent="0.25">
      <c r="D771" s="46"/>
      <c r="F771" s="47"/>
      <c r="H771" s="47"/>
      <c r="J771" s="48"/>
    </row>
    <row r="772" spans="4:10" x14ac:dyDescent="0.25">
      <c r="D772" s="46"/>
      <c r="F772" s="47"/>
      <c r="H772" s="47"/>
      <c r="J772" s="48"/>
    </row>
    <row r="773" spans="4:10" x14ac:dyDescent="0.25">
      <c r="D773" s="46"/>
      <c r="F773" s="47"/>
      <c r="H773" s="47"/>
      <c r="J773" s="48"/>
    </row>
    <row r="774" spans="4:10" x14ac:dyDescent="0.25">
      <c r="D774" s="46"/>
      <c r="F774" s="47"/>
      <c r="H774" s="47"/>
      <c r="J774" s="48"/>
    </row>
    <row r="775" spans="4:10" x14ac:dyDescent="0.25">
      <c r="D775" s="46"/>
      <c r="F775" s="47"/>
      <c r="H775" s="47"/>
      <c r="J775" s="48"/>
    </row>
    <row r="776" spans="4:10" x14ac:dyDescent="0.25">
      <c r="D776" s="46"/>
      <c r="F776" s="47"/>
      <c r="H776" s="47"/>
      <c r="J776" s="48"/>
    </row>
    <row r="777" spans="4:10" x14ac:dyDescent="0.25">
      <c r="D777" s="46"/>
      <c r="F777" s="47"/>
      <c r="H777" s="47"/>
      <c r="J777" s="48"/>
    </row>
    <row r="778" spans="4:10" x14ac:dyDescent="0.25">
      <c r="D778" s="46"/>
      <c r="F778" s="47"/>
      <c r="H778" s="47"/>
      <c r="J778" s="48"/>
    </row>
    <row r="779" spans="4:10" x14ac:dyDescent="0.25">
      <c r="D779" s="46"/>
      <c r="F779" s="47"/>
      <c r="H779" s="47"/>
      <c r="J779" s="48"/>
    </row>
    <row r="780" spans="4:10" x14ac:dyDescent="0.25">
      <c r="D780" s="46"/>
      <c r="F780" s="47"/>
      <c r="H780" s="47"/>
      <c r="J780" s="48"/>
    </row>
    <row r="781" spans="4:10" x14ac:dyDescent="0.25">
      <c r="D781" s="46"/>
      <c r="F781" s="47"/>
      <c r="H781" s="47"/>
      <c r="J781" s="48"/>
    </row>
    <row r="782" spans="4:10" x14ac:dyDescent="0.25">
      <c r="D782" s="46"/>
      <c r="F782" s="47"/>
      <c r="H782" s="47"/>
      <c r="J782" s="48"/>
    </row>
    <row r="783" spans="4:10" x14ac:dyDescent="0.25">
      <c r="D783" s="46"/>
      <c r="F783" s="47"/>
      <c r="H783" s="47"/>
      <c r="J783" s="48"/>
    </row>
    <row r="784" spans="4:10" x14ac:dyDescent="0.25">
      <c r="D784" s="46"/>
      <c r="F784" s="47"/>
      <c r="H784" s="47"/>
      <c r="J784" s="48"/>
    </row>
    <row r="785" spans="4:10" x14ac:dyDescent="0.25">
      <c r="D785" s="46"/>
      <c r="F785" s="47"/>
      <c r="H785" s="47"/>
      <c r="J785" s="48"/>
    </row>
    <row r="786" spans="4:10" x14ac:dyDescent="0.25">
      <c r="D786" s="46"/>
      <c r="F786" s="47"/>
      <c r="H786" s="47"/>
      <c r="J786" s="48"/>
    </row>
    <row r="787" spans="4:10" x14ac:dyDescent="0.25">
      <c r="D787" s="46"/>
      <c r="F787" s="47"/>
      <c r="H787" s="47"/>
      <c r="J787" s="48"/>
    </row>
    <row r="788" spans="4:10" x14ac:dyDescent="0.25">
      <c r="D788" s="46"/>
      <c r="F788" s="47"/>
      <c r="H788" s="47"/>
      <c r="J788" s="48"/>
    </row>
    <row r="789" spans="4:10" x14ac:dyDescent="0.25">
      <c r="D789" s="46"/>
      <c r="F789" s="47"/>
      <c r="H789" s="47"/>
      <c r="J789" s="48"/>
    </row>
    <row r="790" spans="4:10" x14ac:dyDescent="0.25">
      <c r="D790" s="46"/>
      <c r="F790" s="47"/>
      <c r="H790" s="47"/>
      <c r="J790" s="48"/>
    </row>
    <row r="791" spans="4:10" x14ac:dyDescent="0.25">
      <c r="D791" s="46"/>
      <c r="F791" s="47"/>
      <c r="H791" s="47"/>
      <c r="J791" s="48"/>
    </row>
    <row r="792" spans="4:10" x14ac:dyDescent="0.25">
      <c r="D792" s="46"/>
      <c r="F792" s="47"/>
      <c r="H792" s="47"/>
      <c r="J792" s="48"/>
    </row>
    <row r="793" spans="4:10" x14ac:dyDescent="0.25">
      <c r="D793" s="46"/>
      <c r="F793" s="47"/>
      <c r="H793" s="47"/>
      <c r="J793" s="48"/>
    </row>
    <row r="794" spans="4:10" x14ac:dyDescent="0.25">
      <c r="D794" s="46"/>
      <c r="F794" s="47"/>
      <c r="H794" s="47"/>
      <c r="J794" s="48"/>
    </row>
    <row r="795" spans="4:10" x14ac:dyDescent="0.25">
      <c r="D795" s="46"/>
      <c r="F795" s="47"/>
      <c r="H795" s="47"/>
      <c r="J795" s="48"/>
    </row>
    <row r="796" spans="4:10" x14ac:dyDescent="0.25">
      <c r="D796" s="46"/>
      <c r="F796" s="47"/>
      <c r="H796" s="47"/>
      <c r="J796" s="48"/>
    </row>
    <row r="797" spans="4:10" x14ac:dyDescent="0.25">
      <c r="D797" s="46"/>
      <c r="F797" s="47"/>
      <c r="H797" s="47"/>
      <c r="J797" s="48"/>
    </row>
    <row r="798" spans="4:10" x14ac:dyDescent="0.25">
      <c r="D798" s="46"/>
      <c r="F798" s="47"/>
      <c r="H798" s="47"/>
      <c r="J798" s="48"/>
    </row>
    <row r="799" spans="4:10" x14ac:dyDescent="0.25">
      <c r="D799" s="46"/>
      <c r="F799" s="47"/>
      <c r="H799" s="47"/>
      <c r="J799" s="48"/>
    </row>
    <row r="800" spans="4:10" x14ac:dyDescent="0.25">
      <c r="D800" s="46"/>
      <c r="F800" s="47"/>
      <c r="H800" s="47"/>
      <c r="J800" s="48"/>
    </row>
    <row r="801" spans="4:10" x14ac:dyDescent="0.25">
      <c r="D801" s="46"/>
      <c r="F801" s="47"/>
      <c r="H801" s="47"/>
      <c r="J801" s="48"/>
    </row>
    <row r="802" spans="4:10" x14ac:dyDescent="0.25">
      <c r="D802" s="46"/>
      <c r="F802" s="47"/>
      <c r="H802" s="47"/>
      <c r="J802" s="48"/>
    </row>
    <row r="803" spans="4:10" x14ac:dyDescent="0.25">
      <c r="D803" s="46"/>
      <c r="F803" s="47"/>
      <c r="H803" s="47"/>
      <c r="J803" s="48"/>
    </row>
    <row r="804" spans="4:10" x14ac:dyDescent="0.25">
      <c r="D804" s="46"/>
      <c r="F804" s="47"/>
      <c r="H804" s="47"/>
      <c r="J804" s="48"/>
    </row>
    <row r="805" spans="4:10" x14ac:dyDescent="0.25">
      <c r="D805" s="46"/>
      <c r="F805" s="47"/>
      <c r="H805" s="47"/>
      <c r="J805" s="48"/>
    </row>
    <row r="806" spans="4:10" x14ac:dyDescent="0.25">
      <c r="D806" s="46"/>
      <c r="F806" s="47"/>
      <c r="H806" s="47"/>
      <c r="J806" s="48"/>
    </row>
    <row r="807" spans="4:10" x14ac:dyDescent="0.25">
      <c r="D807" s="46"/>
      <c r="F807" s="47"/>
      <c r="H807" s="47"/>
      <c r="J807" s="48"/>
    </row>
    <row r="808" spans="4:10" x14ac:dyDescent="0.25">
      <c r="D808" s="46"/>
      <c r="F808" s="47"/>
      <c r="H808" s="47"/>
      <c r="J808" s="48"/>
    </row>
    <row r="809" spans="4:10" x14ac:dyDescent="0.25">
      <c r="D809" s="46"/>
      <c r="F809" s="47"/>
      <c r="H809" s="47"/>
      <c r="J809" s="48"/>
    </row>
    <row r="810" spans="4:10" x14ac:dyDescent="0.25">
      <c r="D810" s="46"/>
      <c r="F810" s="47"/>
      <c r="H810" s="47"/>
      <c r="J810" s="48"/>
    </row>
    <row r="811" spans="4:10" x14ac:dyDescent="0.25">
      <c r="D811" s="46"/>
      <c r="F811" s="47"/>
      <c r="H811" s="47"/>
      <c r="J811" s="48"/>
    </row>
    <row r="812" spans="4:10" x14ac:dyDescent="0.25">
      <c r="D812" s="46"/>
      <c r="F812" s="47"/>
      <c r="H812" s="47"/>
      <c r="J812" s="48"/>
    </row>
    <row r="813" spans="4:10" x14ac:dyDescent="0.25">
      <c r="D813" s="46"/>
      <c r="F813" s="47"/>
      <c r="H813" s="47"/>
      <c r="J813" s="48"/>
    </row>
    <row r="814" spans="4:10" x14ac:dyDescent="0.25">
      <c r="D814" s="46"/>
      <c r="F814" s="47"/>
      <c r="H814" s="47"/>
      <c r="J814" s="48"/>
    </row>
    <row r="815" spans="4:10" x14ac:dyDescent="0.25">
      <c r="D815" s="46"/>
      <c r="F815" s="47"/>
      <c r="H815" s="47"/>
      <c r="J815" s="48"/>
    </row>
    <row r="816" spans="4:10" x14ac:dyDescent="0.25">
      <c r="D816" s="46"/>
      <c r="F816" s="47"/>
      <c r="H816" s="47"/>
      <c r="J816" s="48"/>
    </row>
    <row r="817" spans="4:10" x14ac:dyDescent="0.25">
      <c r="D817" s="46"/>
      <c r="F817" s="47"/>
      <c r="H817" s="47"/>
      <c r="J817" s="48"/>
    </row>
    <row r="818" spans="4:10" x14ac:dyDescent="0.25">
      <c r="D818" s="46"/>
      <c r="F818" s="47"/>
      <c r="H818" s="47"/>
      <c r="J818" s="48"/>
    </row>
    <row r="819" spans="4:10" x14ac:dyDescent="0.25">
      <c r="D819" s="46"/>
      <c r="F819" s="47"/>
      <c r="H819" s="47"/>
      <c r="J819" s="48"/>
    </row>
    <row r="820" spans="4:10" x14ac:dyDescent="0.25">
      <c r="D820" s="46"/>
      <c r="F820" s="47"/>
      <c r="H820" s="47"/>
      <c r="J820" s="48"/>
    </row>
    <row r="821" spans="4:10" x14ac:dyDescent="0.25">
      <c r="D821" s="46"/>
      <c r="F821" s="47"/>
      <c r="H821" s="47"/>
      <c r="J821" s="48"/>
    </row>
    <row r="822" spans="4:10" x14ac:dyDescent="0.25">
      <c r="D822" s="46"/>
      <c r="F822" s="47"/>
      <c r="H822" s="47"/>
      <c r="J822" s="48"/>
    </row>
    <row r="823" spans="4:10" x14ac:dyDescent="0.25">
      <c r="D823" s="46"/>
      <c r="F823" s="47"/>
      <c r="H823" s="47"/>
      <c r="J823" s="48"/>
    </row>
    <row r="824" spans="4:10" x14ac:dyDescent="0.25">
      <c r="D824" s="46"/>
      <c r="F824" s="47"/>
      <c r="H824" s="47"/>
      <c r="J824" s="48"/>
    </row>
    <row r="825" spans="4:10" x14ac:dyDescent="0.25">
      <c r="D825" s="46"/>
      <c r="F825" s="47"/>
      <c r="H825" s="47"/>
      <c r="J825" s="48"/>
    </row>
    <row r="826" spans="4:10" x14ac:dyDescent="0.25">
      <c r="D826" s="46"/>
      <c r="F826" s="47"/>
      <c r="H826" s="47"/>
      <c r="J826" s="48"/>
    </row>
    <row r="827" spans="4:10" x14ac:dyDescent="0.25">
      <c r="D827" s="46"/>
      <c r="F827" s="47"/>
      <c r="H827" s="47"/>
      <c r="J827" s="48"/>
    </row>
    <row r="828" spans="4:10" x14ac:dyDescent="0.25">
      <c r="D828" s="46"/>
      <c r="F828" s="47"/>
      <c r="H828" s="47"/>
      <c r="J828" s="48"/>
    </row>
    <row r="829" spans="4:10" x14ac:dyDescent="0.25">
      <c r="D829" s="46"/>
      <c r="F829" s="47"/>
      <c r="H829" s="47"/>
      <c r="J829" s="48"/>
    </row>
    <row r="830" spans="4:10" x14ac:dyDescent="0.25">
      <c r="D830" s="46"/>
      <c r="F830" s="47"/>
      <c r="H830" s="47"/>
      <c r="J830" s="48"/>
    </row>
    <row r="831" spans="4:10" x14ac:dyDescent="0.25">
      <c r="D831" s="46"/>
      <c r="F831" s="47"/>
      <c r="H831" s="47"/>
      <c r="J831" s="48"/>
    </row>
    <row r="832" spans="4:10" x14ac:dyDescent="0.25">
      <c r="D832" s="46"/>
      <c r="F832" s="47"/>
      <c r="H832" s="47"/>
      <c r="J832" s="48"/>
    </row>
    <row r="833" spans="4:10" x14ac:dyDescent="0.25">
      <c r="D833" s="46"/>
      <c r="F833" s="47"/>
      <c r="H833" s="47"/>
      <c r="J833" s="48"/>
    </row>
    <row r="834" spans="4:10" x14ac:dyDescent="0.25">
      <c r="D834" s="46"/>
      <c r="F834" s="47"/>
      <c r="H834" s="47"/>
      <c r="J834" s="48"/>
    </row>
    <row r="835" spans="4:10" x14ac:dyDescent="0.25">
      <c r="D835" s="46"/>
      <c r="F835" s="47"/>
      <c r="H835" s="47"/>
      <c r="J835" s="48"/>
    </row>
    <row r="836" spans="4:10" x14ac:dyDescent="0.25">
      <c r="D836" s="46"/>
      <c r="F836" s="47"/>
      <c r="H836" s="47"/>
      <c r="J836" s="48"/>
    </row>
    <row r="837" spans="4:10" x14ac:dyDescent="0.25">
      <c r="D837" s="46"/>
      <c r="F837" s="47"/>
      <c r="H837" s="47"/>
      <c r="J837" s="48"/>
    </row>
    <row r="838" spans="4:10" x14ac:dyDescent="0.25">
      <c r="D838" s="46"/>
      <c r="F838" s="47"/>
      <c r="H838" s="47"/>
      <c r="J838" s="48"/>
    </row>
    <row r="839" spans="4:10" x14ac:dyDescent="0.25">
      <c r="D839" s="46"/>
      <c r="F839" s="47"/>
      <c r="H839" s="47"/>
      <c r="J839" s="48"/>
    </row>
    <row r="840" spans="4:10" x14ac:dyDescent="0.25">
      <c r="D840" s="46"/>
      <c r="F840" s="47"/>
      <c r="H840" s="47"/>
      <c r="J840" s="48"/>
    </row>
    <row r="841" spans="4:10" x14ac:dyDescent="0.25">
      <c r="D841" s="46"/>
      <c r="F841" s="47"/>
      <c r="H841" s="47"/>
      <c r="J841" s="48"/>
    </row>
    <row r="842" spans="4:10" x14ac:dyDescent="0.25">
      <c r="D842" s="46"/>
      <c r="F842" s="47"/>
      <c r="H842" s="47"/>
      <c r="J842" s="48"/>
    </row>
    <row r="843" spans="4:10" x14ac:dyDescent="0.25">
      <c r="D843" s="46"/>
      <c r="F843" s="47"/>
      <c r="H843" s="47"/>
      <c r="J843" s="48"/>
    </row>
    <row r="844" spans="4:10" x14ac:dyDescent="0.25">
      <c r="D844" s="46"/>
      <c r="F844" s="47"/>
      <c r="H844" s="47"/>
      <c r="J844" s="48"/>
    </row>
    <row r="845" spans="4:10" x14ac:dyDescent="0.25">
      <c r="D845" s="46"/>
      <c r="F845" s="47"/>
      <c r="H845" s="47"/>
      <c r="J845" s="48"/>
    </row>
    <row r="846" spans="4:10" x14ac:dyDescent="0.25">
      <c r="D846" s="46"/>
      <c r="F846" s="47"/>
      <c r="H846" s="47"/>
      <c r="J846" s="48"/>
    </row>
    <row r="847" spans="4:10" x14ac:dyDescent="0.25">
      <c r="D847" s="46"/>
      <c r="F847" s="47"/>
      <c r="H847" s="47"/>
      <c r="J847" s="48"/>
    </row>
    <row r="848" spans="4:10" x14ac:dyDescent="0.25">
      <c r="D848" s="46"/>
      <c r="F848" s="47"/>
      <c r="H848" s="47"/>
      <c r="J848" s="48"/>
    </row>
    <row r="849" spans="4:10" x14ac:dyDescent="0.25">
      <c r="D849" s="46"/>
      <c r="F849" s="47"/>
      <c r="H849" s="47"/>
      <c r="J849" s="48"/>
    </row>
    <row r="850" spans="4:10" x14ac:dyDescent="0.25">
      <c r="D850" s="46"/>
      <c r="F850" s="47"/>
      <c r="H850" s="47"/>
      <c r="J850" s="48"/>
    </row>
    <row r="851" spans="4:10" x14ac:dyDescent="0.25">
      <c r="D851" s="46"/>
      <c r="F851" s="47"/>
      <c r="H851" s="47"/>
      <c r="J851" s="48"/>
    </row>
    <row r="852" spans="4:10" x14ac:dyDescent="0.25">
      <c r="D852" s="46"/>
      <c r="F852" s="47"/>
      <c r="H852" s="47"/>
      <c r="J852" s="48"/>
    </row>
    <row r="853" spans="4:10" x14ac:dyDescent="0.25">
      <c r="D853" s="46"/>
      <c r="F853" s="47"/>
      <c r="H853" s="47"/>
      <c r="J853" s="48"/>
    </row>
    <row r="854" spans="4:10" x14ac:dyDescent="0.25">
      <c r="D854" s="46"/>
      <c r="F854" s="47"/>
      <c r="H854" s="47"/>
      <c r="J854" s="48"/>
    </row>
    <row r="855" spans="4:10" x14ac:dyDescent="0.25">
      <c r="D855" s="46"/>
      <c r="F855" s="47"/>
      <c r="H855" s="47"/>
      <c r="J855" s="48"/>
    </row>
    <row r="856" spans="4:10" x14ac:dyDescent="0.25">
      <c r="D856" s="46"/>
      <c r="F856" s="47"/>
      <c r="H856" s="47"/>
      <c r="J856" s="48"/>
    </row>
    <row r="857" spans="4:10" x14ac:dyDescent="0.25">
      <c r="D857" s="46"/>
      <c r="F857" s="47"/>
      <c r="H857" s="47"/>
      <c r="J857" s="48"/>
    </row>
    <row r="858" spans="4:10" x14ac:dyDescent="0.25">
      <c r="D858" s="46"/>
      <c r="F858" s="47"/>
      <c r="H858" s="47"/>
      <c r="J858" s="48"/>
    </row>
    <row r="859" spans="4:10" x14ac:dyDescent="0.25">
      <c r="D859" s="46"/>
      <c r="F859" s="47"/>
      <c r="H859" s="47"/>
      <c r="J859" s="48"/>
    </row>
    <row r="860" spans="4:10" x14ac:dyDescent="0.25">
      <c r="D860" s="46"/>
      <c r="F860" s="47"/>
      <c r="H860" s="47"/>
      <c r="J860" s="48"/>
    </row>
    <row r="861" spans="4:10" x14ac:dyDescent="0.25">
      <c r="D861" s="46"/>
      <c r="F861" s="47"/>
      <c r="H861" s="47"/>
      <c r="J861" s="48"/>
    </row>
    <row r="862" spans="4:10" x14ac:dyDescent="0.25">
      <c r="D862" s="46"/>
      <c r="F862" s="47"/>
      <c r="H862" s="47"/>
      <c r="J862" s="48"/>
    </row>
    <row r="863" spans="4:10" x14ac:dyDescent="0.25">
      <c r="D863" s="46"/>
      <c r="F863" s="47"/>
      <c r="H863" s="47"/>
      <c r="J863" s="48"/>
    </row>
    <row r="864" spans="4:10" x14ac:dyDescent="0.25">
      <c r="D864" s="46"/>
      <c r="F864" s="47"/>
      <c r="H864" s="47"/>
      <c r="J864" s="48"/>
    </row>
    <row r="865" spans="4:10" x14ac:dyDescent="0.25">
      <c r="D865" s="46"/>
      <c r="F865" s="47"/>
      <c r="H865" s="47"/>
      <c r="J865" s="48"/>
    </row>
    <row r="866" spans="4:10" x14ac:dyDescent="0.25">
      <c r="D866" s="46"/>
      <c r="F866" s="47"/>
      <c r="H866" s="47"/>
      <c r="J866" s="48"/>
    </row>
    <row r="867" spans="4:10" x14ac:dyDescent="0.25">
      <c r="D867" s="46"/>
      <c r="F867" s="47"/>
      <c r="H867" s="47"/>
      <c r="J867" s="48"/>
    </row>
    <row r="868" spans="4:10" x14ac:dyDescent="0.25">
      <c r="D868" s="46"/>
      <c r="F868" s="47"/>
      <c r="H868" s="47"/>
      <c r="J868" s="48"/>
    </row>
    <row r="869" spans="4:10" x14ac:dyDescent="0.25">
      <c r="D869" s="46"/>
      <c r="F869" s="47"/>
      <c r="H869" s="47"/>
      <c r="J869" s="48"/>
    </row>
    <row r="870" spans="4:10" x14ac:dyDescent="0.25">
      <c r="D870" s="46"/>
      <c r="F870" s="47"/>
      <c r="H870" s="47"/>
      <c r="J870" s="48"/>
    </row>
    <row r="871" spans="4:10" x14ac:dyDescent="0.25">
      <c r="D871" s="46"/>
      <c r="F871" s="47"/>
      <c r="H871" s="47"/>
      <c r="J871" s="48"/>
    </row>
    <row r="872" spans="4:10" x14ac:dyDescent="0.25">
      <c r="D872" s="46"/>
      <c r="F872" s="47"/>
      <c r="H872" s="47"/>
      <c r="J872" s="48"/>
    </row>
    <row r="873" spans="4:10" x14ac:dyDescent="0.25">
      <c r="D873" s="46"/>
      <c r="F873" s="47"/>
      <c r="H873" s="47"/>
      <c r="J873" s="48"/>
    </row>
    <row r="874" spans="4:10" x14ac:dyDescent="0.25">
      <c r="D874" s="46"/>
      <c r="F874" s="47"/>
      <c r="H874" s="47"/>
      <c r="J874" s="48"/>
    </row>
    <row r="875" spans="4:10" x14ac:dyDescent="0.25">
      <c r="D875" s="46"/>
      <c r="F875" s="47"/>
      <c r="H875" s="47"/>
      <c r="J875" s="48"/>
    </row>
    <row r="876" spans="4:10" x14ac:dyDescent="0.25">
      <c r="D876" s="46"/>
      <c r="F876" s="47"/>
      <c r="H876" s="47"/>
      <c r="J876" s="48"/>
    </row>
    <row r="877" spans="4:10" x14ac:dyDescent="0.25">
      <c r="D877" s="46"/>
      <c r="F877" s="47"/>
      <c r="H877" s="47"/>
      <c r="J877" s="48"/>
    </row>
    <row r="878" spans="4:10" x14ac:dyDescent="0.25">
      <c r="D878" s="46"/>
      <c r="F878" s="47"/>
      <c r="H878" s="47"/>
      <c r="J878" s="48"/>
    </row>
    <row r="879" spans="4:10" x14ac:dyDescent="0.25">
      <c r="D879" s="46"/>
      <c r="F879" s="47"/>
      <c r="H879" s="47"/>
      <c r="J879" s="48"/>
    </row>
    <row r="880" spans="4:10" x14ac:dyDescent="0.25">
      <c r="D880" s="46"/>
      <c r="F880" s="47"/>
      <c r="H880" s="47"/>
      <c r="J880" s="48"/>
    </row>
    <row r="881" spans="4:10" x14ac:dyDescent="0.25">
      <c r="D881" s="46"/>
      <c r="F881" s="47"/>
      <c r="H881" s="47"/>
      <c r="J881" s="48"/>
    </row>
    <row r="882" spans="4:10" x14ac:dyDescent="0.25">
      <c r="D882" s="46"/>
      <c r="F882" s="47"/>
      <c r="H882" s="47"/>
      <c r="J882" s="48"/>
    </row>
    <row r="883" spans="4:10" x14ac:dyDescent="0.25">
      <c r="D883" s="46"/>
      <c r="F883" s="47"/>
      <c r="H883" s="47"/>
      <c r="J883" s="48"/>
    </row>
    <row r="884" spans="4:10" x14ac:dyDescent="0.25">
      <c r="D884" s="46"/>
      <c r="F884" s="47"/>
      <c r="H884" s="47"/>
      <c r="J884" s="48"/>
    </row>
    <row r="885" spans="4:10" x14ac:dyDescent="0.25">
      <c r="D885" s="46"/>
      <c r="F885" s="47"/>
      <c r="H885" s="47"/>
      <c r="J885" s="48"/>
    </row>
    <row r="886" spans="4:10" x14ac:dyDescent="0.25">
      <c r="D886" s="46"/>
      <c r="F886" s="47"/>
      <c r="H886" s="47"/>
      <c r="J886" s="48"/>
    </row>
    <row r="887" spans="4:10" x14ac:dyDescent="0.25">
      <c r="D887" s="46"/>
      <c r="F887" s="47"/>
      <c r="H887" s="47"/>
      <c r="J887" s="48"/>
    </row>
    <row r="888" spans="4:10" x14ac:dyDescent="0.25">
      <c r="D888" s="46"/>
      <c r="F888" s="47"/>
      <c r="H888" s="47"/>
      <c r="J888" s="48"/>
    </row>
    <row r="889" spans="4:10" x14ac:dyDescent="0.25">
      <c r="D889" s="46"/>
      <c r="F889" s="47"/>
      <c r="H889" s="47"/>
      <c r="J889" s="48"/>
    </row>
    <row r="890" spans="4:10" x14ac:dyDescent="0.25">
      <c r="D890" s="46"/>
      <c r="F890" s="47"/>
      <c r="H890" s="47"/>
      <c r="J890" s="48"/>
    </row>
    <row r="891" spans="4:10" x14ac:dyDescent="0.25">
      <c r="D891" s="46"/>
      <c r="F891" s="47"/>
      <c r="H891" s="47"/>
      <c r="J891" s="48"/>
    </row>
    <row r="892" spans="4:10" x14ac:dyDescent="0.25">
      <c r="D892" s="46"/>
      <c r="F892" s="47"/>
      <c r="H892" s="47"/>
      <c r="J892" s="48"/>
    </row>
    <row r="893" spans="4:10" x14ac:dyDescent="0.25">
      <c r="D893" s="46"/>
      <c r="F893" s="47"/>
      <c r="H893" s="47"/>
      <c r="J893" s="48"/>
    </row>
    <row r="894" spans="4:10" x14ac:dyDescent="0.25">
      <c r="D894" s="46"/>
      <c r="F894" s="47"/>
      <c r="H894" s="47"/>
      <c r="J894" s="48"/>
    </row>
    <row r="895" spans="4:10" x14ac:dyDescent="0.25">
      <c r="D895" s="46"/>
      <c r="F895" s="47"/>
      <c r="H895" s="47"/>
      <c r="J895" s="48"/>
    </row>
    <row r="896" spans="4:10" x14ac:dyDescent="0.25">
      <c r="D896" s="46"/>
      <c r="F896" s="47"/>
      <c r="H896" s="47"/>
      <c r="J896" s="48"/>
    </row>
    <row r="897" spans="4:10" x14ac:dyDescent="0.25">
      <c r="D897" s="46"/>
      <c r="F897" s="47"/>
      <c r="H897" s="47"/>
      <c r="J897" s="48"/>
    </row>
    <row r="898" spans="4:10" x14ac:dyDescent="0.25">
      <c r="D898" s="46"/>
      <c r="F898" s="47"/>
      <c r="H898" s="47"/>
      <c r="J898" s="48"/>
    </row>
    <row r="899" spans="4:10" x14ac:dyDescent="0.25">
      <c r="D899" s="46"/>
      <c r="F899" s="47"/>
      <c r="H899" s="47"/>
      <c r="J899" s="48"/>
    </row>
    <row r="900" spans="4:10" x14ac:dyDescent="0.25">
      <c r="D900" s="46"/>
      <c r="F900" s="47"/>
      <c r="H900" s="47"/>
      <c r="J900" s="48"/>
    </row>
    <row r="901" spans="4:10" x14ac:dyDescent="0.25">
      <c r="D901" s="46"/>
      <c r="F901" s="47"/>
      <c r="H901" s="47"/>
      <c r="J901" s="48"/>
    </row>
    <row r="902" spans="4:10" x14ac:dyDescent="0.25">
      <c r="D902" s="46"/>
      <c r="F902" s="47"/>
      <c r="H902" s="47"/>
      <c r="J902" s="48"/>
    </row>
    <row r="903" spans="4:10" x14ac:dyDescent="0.25">
      <c r="D903" s="46"/>
      <c r="F903" s="47"/>
      <c r="H903" s="47"/>
      <c r="J903" s="48"/>
    </row>
    <row r="904" spans="4:10" x14ac:dyDescent="0.25">
      <c r="D904" s="46"/>
      <c r="F904" s="47"/>
      <c r="H904" s="47"/>
      <c r="J904" s="48"/>
    </row>
    <row r="905" spans="4:10" x14ac:dyDescent="0.25">
      <c r="D905" s="46"/>
      <c r="F905" s="47"/>
      <c r="H905" s="47"/>
      <c r="J905" s="48"/>
    </row>
    <row r="906" spans="4:10" x14ac:dyDescent="0.25">
      <c r="D906" s="46"/>
      <c r="F906" s="47"/>
      <c r="H906" s="47"/>
      <c r="J906" s="48"/>
    </row>
    <row r="907" spans="4:10" x14ac:dyDescent="0.25">
      <c r="D907" s="46"/>
      <c r="F907" s="47"/>
      <c r="H907" s="47"/>
      <c r="J907" s="48"/>
    </row>
    <row r="908" spans="4:10" x14ac:dyDescent="0.25">
      <c r="D908" s="46"/>
      <c r="F908" s="47"/>
      <c r="H908" s="47"/>
      <c r="J908" s="48"/>
    </row>
    <row r="909" spans="4:10" x14ac:dyDescent="0.25">
      <c r="D909" s="46"/>
      <c r="F909" s="47"/>
      <c r="H909" s="47"/>
      <c r="J909" s="48"/>
    </row>
    <row r="910" spans="4:10" x14ac:dyDescent="0.25">
      <c r="D910" s="46"/>
      <c r="F910" s="47"/>
      <c r="H910" s="47"/>
      <c r="J910" s="48"/>
    </row>
    <row r="911" spans="4:10" x14ac:dyDescent="0.25">
      <c r="D911" s="46"/>
      <c r="F911" s="47"/>
      <c r="H911" s="47"/>
      <c r="J911" s="48"/>
    </row>
    <row r="912" spans="4:10" x14ac:dyDescent="0.25">
      <c r="D912" s="46"/>
      <c r="F912" s="47"/>
      <c r="H912" s="47"/>
      <c r="J912" s="48"/>
    </row>
    <row r="913" spans="4:10" x14ac:dyDescent="0.25">
      <c r="D913" s="46"/>
      <c r="F913" s="47"/>
      <c r="H913" s="47"/>
      <c r="J913" s="48"/>
    </row>
    <row r="914" spans="4:10" x14ac:dyDescent="0.25">
      <c r="D914" s="46"/>
      <c r="F914" s="47"/>
      <c r="H914" s="47"/>
      <c r="J914" s="48"/>
    </row>
    <row r="915" spans="4:10" x14ac:dyDescent="0.25">
      <c r="D915" s="46"/>
      <c r="F915" s="47"/>
      <c r="H915" s="47"/>
      <c r="J915" s="48"/>
    </row>
    <row r="916" spans="4:10" x14ac:dyDescent="0.25">
      <c r="D916" s="46"/>
      <c r="F916" s="47"/>
      <c r="H916" s="47"/>
      <c r="J916" s="48"/>
    </row>
    <row r="917" spans="4:10" x14ac:dyDescent="0.25">
      <c r="D917" s="46"/>
      <c r="F917" s="47"/>
      <c r="H917" s="47"/>
      <c r="J917" s="48"/>
    </row>
    <row r="918" spans="4:10" x14ac:dyDescent="0.25">
      <c r="D918" s="46"/>
      <c r="F918" s="47"/>
      <c r="H918" s="47"/>
      <c r="J918" s="48"/>
    </row>
    <row r="919" spans="4:10" x14ac:dyDescent="0.25">
      <c r="D919" s="46"/>
      <c r="F919" s="47"/>
      <c r="H919" s="47"/>
      <c r="J919" s="48"/>
    </row>
    <row r="920" spans="4:10" x14ac:dyDescent="0.25">
      <c r="D920" s="46"/>
      <c r="F920" s="47"/>
      <c r="H920" s="47"/>
      <c r="J920" s="48"/>
    </row>
    <row r="921" spans="4:10" x14ac:dyDescent="0.25">
      <c r="D921" s="46"/>
      <c r="F921" s="47"/>
      <c r="H921" s="47"/>
      <c r="J921" s="48"/>
    </row>
    <row r="922" spans="4:10" x14ac:dyDescent="0.25">
      <c r="D922" s="46"/>
      <c r="F922" s="47"/>
      <c r="H922" s="36"/>
      <c r="J922" s="48"/>
    </row>
    <row r="923" spans="4:10" x14ac:dyDescent="0.25">
      <c r="D923" s="46"/>
      <c r="F923" s="47"/>
      <c r="H923" s="36"/>
      <c r="J923" s="48"/>
    </row>
    <row r="924" spans="4:10" x14ac:dyDescent="0.25">
      <c r="D924" s="46"/>
      <c r="F924" s="47"/>
      <c r="H924" s="36"/>
      <c r="J924" s="48"/>
    </row>
    <row r="925" spans="4:10" x14ac:dyDescent="0.25">
      <c r="D925" s="46"/>
      <c r="F925" s="47"/>
      <c r="H925" s="36"/>
      <c r="J925" s="48"/>
    </row>
    <row r="926" spans="4:10" x14ac:dyDescent="0.25">
      <c r="D926" s="46"/>
      <c r="F926" s="47"/>
      <c r="H926" s="36"/>
      <c r="J926" s="48"/>
    </row>
    <row r="927" spans="4:10" x14ac:dyDescent="0.25">
      <c r="D927" s="46"/>
      <c r="F927" s="47"/>
      <c r="H927" s="36"/>
      <c r="J927" s="48"/>
    </row>
    <row r="928" spans="4:10" x14ac:dyDescent="0.25">
      <c r="D928" s="46"/>
      <c r="F928" s="47"/>
      <c r="H928" s="36"/>
      <c r="J928" s="48"/>
    </row>
    <row r="929" spans="4:10" x14ac:dyDescent="0.25">
      <c r="D929" s="46"/>
      <c r="F929" s="47"/>
      <c r="H929" s="36"/>
      <c r="J929" s="48"/>
    </row>
    <row r="930" spans="4:10" x14ac:dyDescent="0.25">
      <c r="D930" s="46"/>
      <c r="F930" s="47"/>
      <c r="H930" s="36"/>
      <c r="J930" s="48"/>
    </row>
    <row r="931" spans="4:10" x14ac:dyDescent="0.25">
      <c r="D931" s="46"/>
      <c r="F931" s="47"/>
      <c r="H931" s="36"/>
      <c r="J931" s="48"/>
    </row>
    <row r="932" spans="4:10" x14ac:dyDescent="0.25">
      <c r="D932" s="46"/>
      <c r="F932" s="47"/>
      <c r="H932" s="36"/>
      <c r="J932" s="48"/>
    </row>
    <row r="933" spans="4:10" x14ac:dyDescent="0.25">
      <c r="D933" s="46"/>
      <c r="F933" s="47"/>
      <c r="H933" s="36"/>
      <c r="J933" s="48"/>
    </row>
    <row r="934" spans="4:10" x14ac:dyDescent="0.25">
      <c r="D934" s="46"/>
      <c r="F934" s="47"/>
      <c r="H934" s="36"/>
      <c r="J934" s="48"/>
    </row>
    <row r="935" spans="4:10" x14ac:dyDescent="0.25">
      <c r="D935" s="46"/>
      <c r="F935" s="47"/>
      <c r="H935" s="36"/>
      <c r="J935" s="48"/>
    </row>
    <row r="936" spans="4:10" x14ac:dyDescent="0.25">
      <c r="D936" s="46"/>
      <c r="F936" s="47"/>
      <c r="H936" s="36"/>
      <c r="J936" s="48"/>
    </row>
    <row r="937" spans="4:10" x14ac:dyDescent="0.25">
      <c r="D937" s="46"/>
      <c r="F937" s="47"/>
      <c r="H937" s="36"/>
      <c r="J937" s="48"/>
    </row>
    <row r="938" spans="4:10" x14ac:dyDescent="0.25">
      <c r="D938" s="46"/>
      <c r="F938" s="47"/>
      <c r="H938" s="36"/>
      <c r="J938" s="48"/>
    </row>
    <row r="939" spans="4:10" x14ac:dyDescent="0.25">
      <c r="D939" s="46"/>
      <c r="F939" s="47"/>
      <c r="H939" s="36"/>
      <c r="J939" s="48"/>
    </row>
    <row r="940" spans="4:10" x14ac:dyDescent="0.25">
      <c r="D940" s="46"/>
      <c r="F940" s="47"/>
      <c r="H940" s="36"/>
      <c r="J940" s="48"/>
    </row>
    <row r="941" spans="4:10" x14ac:dyDescent="0.25">
      <c r="D941" s="46"/>
      <c r="F941" s="47"/>
      <c r="H941" s="36"/>
      <c r="J941" s="48"/>
    </row>
    <row r="942" spans="4:10" x14ac:dyDescent="0.25">
      <c r="D942" s="46"/>
      <c r="F942" s="47"/>
      <c r="H942" s="36"/>
      <c r="J942" s="48"/>
    </row>
    <row r="943" spans="4:10" x14ac:dyDescent="0.25">
      <c r="D943" s="46"/>
      <c r="F943" s="47"/>
      <c r="H943" s="36"/>
      <c r="J943" s="48"/>
    </row>
    <row r="944" spans="4:10" x14ac:dyDescent="0.25">
      <c r="D944" s="46"/>
      <c r="F944" s="47"/>
      <c r="H944" s="36"/>
      <c r="J944" s="48"/>
    </row>
    <row r="945" spans="4:10" x14ac:dyDescent="0.25">
      <c r="D945" s="46"/>
      <c r="F945" s="47"/>
      <c r="H945" s="36"/>
      <c r="J945" s="48"/>
    </row>
    <row r="946" spans="4:10" x14ac:dyDescent="0.25">
      <c r="D946" s="46"/>
      <c r="F946" s="47"/>
      <c r="H946" s="36"/>
      <c r="J946" s="48"/>
    </row>
    <row r="947" spans="4:10" x14ac:dyDescent="0.25">
      <c r="D947" s="46"/>
      <c r="F947" s="47"/>
      <c r="H947" s="36"/>
      <c r="J947" s="48"/>
    </row>
    <row r="948" spans="4:10" x14ac:dyDescent="0.25">
      <c r="D948" s="46"/>
      <c r="F948" s="47"/>
      <c r="H948" s="36"/>
      <c r="J948" s="48"/>
    </row>
    <row r="949" spans="4:10" x14ac:dyDescent="0.25">
      <c r="D949" s="46"/>
      <c r="F949" s="47"/>
      <c r="H949" s="36"/>
      <c r="J949" s="48"/>
    </row>
    <row r="950" spans="4:10" x14ac:dyDescent="0.25">
      <c r="D950" s="46"/>
      <c r="F950" s="47"/>
      <c r="H950" s="36"/>
      <c r="J950" s="48"/>
    </row>
    <row r="951" spans="4:10" x14ac:dyDescent="0.25">
      <c r="D951" s="46"/>
      <c r="F951" s="47"/>
      <c r="H951" s="36"/>
      <c r="J951" s="48"/>
    </row>
    <row r="952" spans="4:10" x14ac:dyDescent="0.25">
      <c r="D952" s="46"/>
      <c r="F952" s="47"/>
      <c r="H952" s="36"/>
      <c r="J952" s="48"/>
    </row>
    <row r="953" spans="4:10" x14ac:dyDescent="0.25">
      <c r="D953" s="46"/>
      <c r="F953" s="47"/>
      <c r="H953" s="36"/>
      <c r="J953" s="48"/>
    </row>
    <row r="954" spans="4:10" x14ac:dyDescent="0.25">
      <c r="D954" s="46"/>
      <c r="F954" s="47"/>
      <c r="H954" s="36"/>
      <c r="J954" s="48"/>
    </row>
    <row r="955" spans="4:10" x14ac:dyDescent="0.25">
      <c r="D955" s="46"/>
      <c r="F955" s="47"/>
      <c r="H955" s="36"/>
      <c r="J955" s="48"/>
    </row>
    <row r="956" spans="4:10" x14ac:dyDescent="0.25">
      <c r="D956" s="46"/>
      <c r="F956" s="47"/>
      <c r="H956" s="36"/>
      <c r="J956" s="48"/>
    </row>
    <row r="957" spans="4:10" x14ac:dyDescent="0.25">
      <c r="D957" s="46"/>
      <c r="F957" s="47"/>
      <c r="H957" s="36"/>
      <c r="J957" s="48"/>
    </row>
    <row r="958" spans="4:10" x14ac:dyDescent="0.25">
      <c r="D958" s="46"/>
      <c r="F958" s="47"/>
      <c r="H958" s="36"/>
      <c r="J958" s="48"/>
    </row>
    <row r="959" spans="4:10" x14ac:dyDescent="0.25">
      <c r="D959" s="46"/>
      <c r="F959" s="47"/>
      <c r="H959" s="36"/>
      <c r="J959" s="48"/>
    </row>
    <row r="960" spans="4:10" x14ac:dyDescent="0.25">
      <c r="D960" s="46"/>
      <c r="F960" s="47"/>
      <c r="H960" s="36"/>
      <c r="J960" s="48"/>
    </row>
    <row r="961" spans="4:10" x14ac:dyDescent="0.25">
      <c r="D961" s="46"/>
      <c r="F961" s="47"/>
      <c r="H961" s="36"/>
      <c r="J961" s="48"/>
    </row>
    <row r="962" spans="4:10" x14ac:dyDescent="0.25">
      <c r="D962" s="46"/>
      <c r="F962" s="47"/>
      <c r="H962" s="36"/>
      <c r="J962" s="48"/>
    </row>
    <row r="963" spans="4:10" x14ac:dyDescent="0.25">
      <c r="D963" s="46"/>
      <c r="F963" s="47"/>
      <c r="H963" s="36"/>
      <c r="J963" s="48"/>
    </row>
    <row r="964" spans="4:10" x14ac:dyDescent="0.25">
      <c r="D964" s="46"/>
      <c r="F964" s="47"/>
      <c r="H964" s="36"/>
      <c r="J964" s="48"/>
    </row>
    <row r="965" spans="4:10" x14ac:dyDescent="0.25">
      <c r="D965" s="46"/>
      <c r="F965" s="47"/>
      <c r="H965" s="36"/>
      <c r="J965" s="48"/>
    </row>
    <row r="966" spans="4:10" x14ac:dyDescent="0.25">
      <c r="D966" s="46"/>
      <c r="F966" s="47"/>
      <c r="H966" s="36"/>
      <c r="J966" s="48"/>
    </row>
    <row r="967" spans="4:10" x14ac:dyDescent="0.25">
      <c r="D967" s="46"/>
      <c r="F967" s="47"/>
      <c r="H967" s="36"/>
      <c r="J967" s="48"/>
    </row>
    <row r="968" spans="4:10" x14ac:dyDescent="0.25">
      <c r="D968" s="46"/>
      <c r="F968" s="47"/>
      <c r="H968" s="36"/>
      <c r="J968" s="48"/>
    </row>
    <row r="969" spans="4:10" x14ac:dyDescent="0.25">
      <c r="D969" s="46"/>
      <c r="F969" s="47"/>
      <c r="H969" s="36"/>
      <c r="J969" s="48"/>
    </row>
    <row r="970" spans="4:10" x14ac:dyDescent="0.25">
      <c r="D970" s="46"/>
      <c r="F970" s="47"/>
      <c r="H970" s="36"/>
      <c r="J970" s="48"/>
    </row>
    <row r="971" spans="4:10" x14ac:dyDescent="0.25">
      <c r="D971" s="46"/>
      <c r="F971" s="47"/>
      <c r="H971" s="36"/>
      <c r="J971" s="48"/>
    </row>
    <row r="972" spans="4:10" x14ac:dyDescent="0.25">
      <c r="D972" s="46"/>
      <c r="F972" s="47"/>
      <c r="H972" s="36"/>
      <c r="J972" s="48"/>
    </row>
    <row r="973" spans="4:10" x14ac:dyDescent="0.25">
      <c r="D973" s="46"/>
      <c r="F973" s="47"/>
      <c r="H973" s="36"/>
      <c r="J973" s="48"/>
    </row>
    <row r="974" spans="4:10" x14ac:dyDescent="0.25">
      <c r="D974" s="46"/>
      <c r="F974" s="47"/>
      <c r="H974" s="36"/>
      <c r="J974" s="48"/>
    </row>
    <row r="975" spans="4:10" x14ac:dyDescent="0.25">
      <c r="D975" s="46"/>
      <c r="F975" s="47"/>
      <c r="H975" s="36"/>
      <c r="J975" s="48"/>
    </row>
    <row r="976" spans="4:10" x14ac:dyDescent="0.25">
      <c r="D976" s="46"/>
      <c r="F976" s="47"/>
      <c r="H976" s="36"/>
      <c r="J976" s="48"/>
    </row>
    <row r="977" spans="4:10" x14ac:dyDescent="0.25">
      <c r="D977" s="46"/>
      <c r="F977" s="47"/>
      <c r="H977" s="36"/>
      <c r="J977" s="48"/>
    </row>
    <row r="978" spans="4:10" x14ac:dyDescent="0.25">
      <c r="D978" s="46"/>
      <c r="F978" s="47"/>
      <c r="H978" s="36"/>
      <c r="J978" s="48"/>
    </row>
    <row r="979" spans="4:10" x14ac:dyDescent="0.25">
      <c r="D979" s="46"/>
      <c r="F979" s="47"/>
      <c r="H979" s="36"/>
      <c r="J979" s="48"/>
    </row>
    <row r="980" spans="4:10" x14ac:dyDescent="0.25">
      <c r="D980" s="46"/>
      <c r="F980" s="47"/>
      <c r="H980" s="36"/>
      <c r="J980" s="48"/>
    </row>
    <row r="981" spans="4:10" x14ac:dyDescent="0.25">
      <c r="D981" s="46"/>
      <c r="F981" s="47"/>
      <c r="H981" s="36"/>
      <c r="J981" s="48"/>
    </row>
    <row r="982" spans="4:10" x14ac:dyDescent="0.25">
      <c r="D982" s="46"/>
      <c r="F982" s="47"/>
      <c r="H982" s="36"/>
      <c r="J982" s="48"/>
    </row>
    <row r="983" spans="4:10" x14ac:dyDescent="0.25">
      <c r="D983" s="46"/>
      <c r="F983" s="47"/>
      <c r="H983" s="36"/>
      <c r="J983" s="48"/>
    </row>
    <row r="984" spans="4:10" x14ac:dyDescent="0.25">
      <c r="D984" s="46"/>
      <c r="F984" s="47"/>
      <c r="H984" s="36"/>
      <c r="J984" s="48"/>
    </row>
    <row r="985" spans="4:10" x14ac:dyDescent="0.25">
      <c r="D985" s="46"/>
      <c r="F985" s="47"/>
      <c r="H985" s="36"/>
      <c r="J985" s="48"/>
    </row>
    <row r="986" spans="4:10" x14ac:dyDescent="0.25">
      <c r="D986" s="46"/>
      <c r="F986" s="47"/>
      <c r="H986" s="36"/>
      <c r="J986" s="48"/>
    </row>
    <row r="987" spans="4:10" x14ac:dyDescent="0.25">
      <c r="D987" s="46"/>
      <c r="F987" s="47"/>
      <c r="H987" s="36"/>
      <c r="J987" s="48"/>
    </row>
    <row r="988" spans="4:10" x14ac:dyDescent="0.25">
      <c r="D988" s="46"/>
      <c r="F988" s="47"/>
      <c r="H988" s="36"/>
      <c r="J988" s="48"/>
    </row>
    <row r="989" spans="4:10" x14ac:dyDescent="0.25">
      <c r="D989" s="46"/>
      <c r="F989" s="47"/>
      <c r="H989" s="36"/>
      <c r="J989" s="48"/>
    </row>
    <row r="990" spans="4:10" x14ac:dyDescent="0.25">
      <c r="D990" s="46"/>
      <c r="F990" s="47"/>
      <c r="H990" s="36"/>
      <c r="J990" s="48"/>
    </row>
    <row r="991" spans="4:10" x14ac:dyDescent="0.25">
      <c r="D991" s="46"/>
      <c r="F991" s="47"/>
      <c r="H991" s="36"/>
      <c r="J991" s="48"/>
    </row>
    <row r="992" spans="4:10" x14ac:dyDescent="0.25">
      <c r="D992" s="46"/>
      <c r="F992" s="47"/>
      <c r="H992" s="36"/>
      <c r="J992" s="48"/>
    </row>
    <row r="993" spans="4:10" x14ac:dyDescent="0.25">
      <c r="D993" s="46"/>
      <c r="F993" s="47"/>
      <c r="H993" s="36"/>
      <c r="J993" s="48"/>
    </row>
    <row r="994" spans="4:10" x14ac:dyDescent="0.25">
      <c r="D994" s="46"/>
      <c r="F994" s="47"/>
      <c r="H994" s="36"/>
      <c r="J994" s="48"/>
    </row>
    <row r="995" spans="4:10" x14ac:dyDescent="0.25">
      <c r="D995" s="46"/>
      <c r="F995" s="47"/>
      <c r="H995" s="36"/>
      <c r="J995" s="48"/>
    </row>
    <row r="996" spans="4:10" x14ac:dyDescent="0.25">
      <c r="D996" s="46"/>
      <c r="F996" s="47"/>
      <c r="H996" s="36"/>
      <c r="J996" s="48"/>
    </row>
    <row r="997" spans="4:10" x14ac:dyDescent="0.25">
      <c r="D997" s="46"/>
      <c r="F997" s="47"/>
      <c r="H997" s="36"/>
      <c r="J997" s="48"/>
    </row>
    <row r="998" spans="4:10" x14ac:dyDescent="0.25">
      <c r="D998" s="46"/>
      <c r="F998" s="47"/>
      <c r="H998" s="36"/>
      <c r="J998" s="48"/>
    </row>
    <row r="999" spans="4:10" x14ac:dyDescent="0.25">
      <c r="D999" s="46"/>
      <c r="F999" s="47"/>
      <c r="H999" s="36"/>
      <c r="J999" s="48"/>
    </row>
    <row r="1000" spans="4:10" x14ac:dyDescent="0.25">
      <c r="D1000" s="46"/>
      <c r="F1000" s="47"/>
      <c r="H1000" s="36"/>
      <c r="J1000" s="48"/>
    </row>
    <row r="1001" spans="4:10" x14ac:dyDescent="0.25">
      <c r="D1001" s="46"/>
      <c r="F1001" s="47"/>
      <c r="H1001" s="36"/>
      <c r="J1001" s="48"/>
    </row>
    <row r="1002" spans="4:10" x14ac:dyDescent="0.25">
      <c r="D1002" s="46"/>
      <c r="F1002" s="47"/>
      <c r="H1002" s="36"/>
      <c r="J1002" s="48"/>
    </row>
    <row r="1003" spans="4:10" x14ac:dyDescent="0.25">
      <c r="D1003" s="46"/>
      <c r="F1003" s="47"/>
      <c r="H1003" s="36"/>
      <c r="J1003" s="48"/>
    </row>
    <row r="1004" spans="4:10" x14ac:dyDescent="0.25">
      <c r="D1004" s="46"/>
      <c r="F1004" s="47"/>
      <c r="H1004" s="36"/>
      <c r="J1004" s="48"/>
    </row>
    <row r="1005" spans="4:10" x14ac:dyDescent="0.25">
      <c r="D1005" s="46"/>
      <c r="F1005" s="47"/>
      <c r="H1005" s="36"/>
      <c r="J1005" s="48"/>
    </row>
    <row r="1006" spans="4:10" x14ac:dyDescent="0.25">
      <c r="D1006" s="46"/>
      <c r="F1006" s="47"/>
      <c r="H1006" s="36"/>
      <c r="J1006" s="48"/>
    </row>
    <row r="1007" spans="4:10" x14ac:dyDescent="0.25">
      <c r="D1007" s="46"/>
      <c r="F1007" s="47"/>
      <c r="H1007" s="36"/>
      <c r="J1007" s="48"/>
    </row>
    <row r="1008" spans="4:10" x14ac:dyDescent="0.25">
      <c r="D1008" s="46"/>
      <c r="F1008" s="47"/>
      <c r="H1008" s="36"/>
      <c r="J1008" s="48"/>
    </row>
    <row r="1009" spans="4:10" x14ac:dyDescent="0.25">
      <c r="D1009" s="46"/>
      <c r="F1009" s="47"/>
      <c r="H1009" s="36"/>
      <c r="J1009" s="48"/>
    </row>
    <row r="1010" spans="4:10" x14ac:dyDescent="0.25">
      <c r="D1010" s="46"/>
      <c r="F1010" s="47"/>
      <c r="H1010" s="36"/>
      <c r="J1010" s="48"/>
    </row>
    <row r="1011" spans="4:10" x14ac:dyDescent="0.25">
      <c r="D1011" s="46"/>
      <c r="F1011" s="47"/>
      <c r="H1011" s="36"/>
      <c r="J1011" s="48"/>
    </row>
    <row r="1012" spans="4:10" x14ac:dyDescent="0.25">
      <c r="D1012" s="46"/>
      <c r="F1012" s="47"/>
      <c r="H1012" s="36"/>
      <c r="J1012" s="48"/>
    </row>
    <row r="1013" spans="4:10" x14ac:dyDescent="0.25">
      <c r="D1013" s="46"/>
      <c r="F1013" s="47"/>
      <c r="H1013" s="36"/>
      <c r="J1013" s="48"/>
    </row>
    <row r="1014" spans="4:10" x14ac:dyDescent="0.25">
      <c r="D1014" s="46"/>
      <c r="F1014" s="47"/>
      <c r="H1014" s="36"/>
      <c r="J1014" s="48"/>
    </row>
    <row r="1015" spans="4:10" x14ac:dyDescent="0.25">
      <c r="D1015" s="46"/>
      <c r="F1015" s="47"/>
      <c r="H1015" s="36"/>
      <c r="J1015" s="48"/>
    </row>
    <row r="1016" spans="4:10" x14ac:dyDescent="0.25">
      <c r="D1016" s="46"/>
      <c r="F1016" s="47"/>
      <c r="H1016" s="36"/>
      <c r="J1016" s="48"/>
    </row>
    <row r="1017" spans="4:10" x14ac:dyDescent="0.25">
      <c r="D1017" s="46"/>
      <c r="F1017" s="47"/>
      <c r="H1017" s="36"/>
      <c r="J1017" s="48"/>
    </row>
    <row r="1018" spans="4:10" x14ac:dyDescent="0.25">
      <c r="D1018" s="46"/>
      <c r="F1018" s="47"/>
      <c r="H1018" s="36"/>
      <c r="J1018" s="48"/>
    </row>
    <row r="1019" spans="4:10" x14ac:dyDescent="0.25">
      <c r="D1019" s="46"/>
      <c r="F1019" s="47"/>
      <c r="H1019" s="36"/>
      <c r="J1019" s="48"/>
    </row>
    <row r="1020" spans="4:10" x14ac:dyDescent="0.25">
      <c r="D1020" s="46"/>
      <c r="F1020" s="47"/>
      <c r="H1020" s="36"/>
      <c r="J1020" s="48"/>
    </row>
    <row r="1021" spans="4:10" x14ac:dyDescent="0.25">
      <c r="D1021" s="46"/>
      <c r="F1021" s="47"/>
      <c r="H1021" s="36"/>
      <c r="J1021" s="48"/>
    </row>
    <row r="1022" spans="4:10" x14ac:dyDescent="0.25">
      <c r="D1022" s="46"/>
      <c r="F1022" s="47"/>
      <c r="H1022" s="36"/>
      <c r="J1022" s="48"/>
    </row>
    <row r="1023" spans="4:10" x14ac:dyDescent="0.25">
      <c r="D1023" s="46"/>
      <c r="F1023" s="47"/>
      <c r="H1023" s="36"/>
      <c r="J1023" s="48"/>
    </row>
    <row r="1024" spans="4:10" x14ac:dyDescent="0.25">
      <c r="D1024" s="46"/>
      <c r="F1024" s="47"/>
      <c r="H1024" s="36"/>
      <c r="J1024" s="48"/>
    </row>
    <row r="1025" spans="4:10" x14ac:dyDescent="0.25">
      <c r="D1025" s="46"/>
      <c r="F1025" s="47"/>
      <c r="H1025" s="36"/>
      <c r="J1025" s="48"/>
    </row>
    <row r="1026" spans="4:10" x14ac:dyDescent="0.25">
      <c r="D1026" s="46"/>
      <c r="F1026" s="47"/>
      <c r="H1026" s="36"/>
      <c r="J1026" s="48"/>
    </row>
    <row r="1027" spans="4:10" x14ac:dyDescent="0.25">
      <c r="D1027" s="46"/>
      <c r="F1027" s="47"/>
      <c r="H1027" s="36"/>
      <c r="J1027" s="48"/>
    </row>
    <row r="1028" spans="4:10" x14ac:dyDescent="0.25">
      <c r="D1028" s="46"/>
      <c r="F1028" s="47"/>
      <c r="H1028" s="36"/>
      <c r="J1028" s="48"/>
    </row>
    <row r="1029" spans="4:10" x14ac:dyDescent="0.25">
      <c r="D1029" s="46"/>
      <c r="F1029" s="47"/>
      <c r="H1029" s="36"/>
      <c r="J1029" s="48"/>
    </row>
    <row r="1030" spans="4:10" x14ac:dyDescent="0.25">
      <c r="D1030" s="46"/>
      <c r="F1030" s="47"/>
      <c r="H1030" s="36"/>
      <c r="J1030" s="48"/>
    </row>
    <row r="1031" spans="4:10" x14ac:dyDescent="0.25">
      <c r="D1031" s="46"/>
      <c r="F1031" s="47"/>
      <c r="H1031" s="36"/>
      <c r="J1031" s="48"/>
    </row>
    <row r="1032" spans="4:10" x14ac:dyDescent="0.25">
      <c r="D1032" s="46"/>
      <c r="F1032" s="47"/>
      <c r="H1032" s="36"/>
      <c r="J1032" s="48"/>
    </row>
    <row r="1033" spans="4:10" x14ac:dyDescent="0.25">
      <c r="D1033" s="46"/>
      <c r="F1033" s="47"/>
      <c r="H1033" s="36"/>
      <c r="J1033" s="48"/>
    </row>
    <row r="1034" spans="4:10" x14ac:dyDescent="0.25">
      <c r="D1034" s="46"/>
      <c r="F1034" s="47"/>
      <c r="H1034" s="36"/>
      <c r="J1034" s="48"/>
    </row>
    <row r="1035" spans="4:10" x14ac:dyDescent="0.25">
      <c r="D1035" s="46"/>
      <c r="F1035" s="47"/>
      <c r="H1035" s="36"/>
      <c r="J1035" s="48"/>
    </row>
    <row r="1036" spans="4:10" x14ac:dyDescent="0.25">
      <c r="D1036" s="46"/>
      <c r="F1036" s="47"/>
      <c r="H1036" s="36"/>
      <c r="J1036" s="48"/>
    </row>
    <row r="1037" spans="4:10" x14ac:dyDescent="0.25">
      <c r="D1037" s="46"/>
      <c r="F1037" s="47"/>
      <c r="H1037" s="36"/>
      <c r="J1037" s="48"/>
    </row>
    <row r="1038" spans="4:10" x14ac:dyDescent="0.25">
      <c r="D1038" s="46"/>
      <c r="F1038" s="47"/>
      <c r="H1038" s="36"/>
      <c r="J1038" s="48"/>
    </row>
    <row r="1039" spans="4:10" x14ac:dyDescent="0.25">
      <c r="D1039" s="46"/>
      <c r="F1039" s="47"/>
      <c r="H1039" s="36"/>
      <c r="J1039" s="48"/>
    </row>
    <row r="1040" spans="4:10" x14ac:dyDescent="0.25">
      <c r="D1040" s="46"/>
      <c r="F1040" s="47"/>
      <c r="H1040" s="36"/>
      <c r="J1040" s="48"/>
    </row>
    <row r="1041" spans="4:10" x14ac:dyDescent="0.25">
      <c r="D1041" s="46"/>
      <c r="F1041" s="47"/>
      <c r="H1041" s="36"/>
      <c r="J1041" s="48"/>
    </row>
    <row r="1042" spans="4:10" x14ac:dyDescent="0.25">
      <c r="D1042" s="46"/>
      <c r="F1042" s="47"/>
      <c r="H1042" s="36"/>
      <c r="J1042" s="48"/>
    </row>
    <row r="1043" spans="4:10" x14ac:dyDescent="0.25">
      <c r="D1043" s="46"/>
      <c r="F1043" s="47"/>
      <c r="H1043" s="36"/>
      <c r="J1043" s="48"/>
    </row>
    <row r="1044" spans="4:10" x14ac:dyDescent="0.25">
      <c r="D1044" s="46"/>
      <c r="F1044" s="47"/>
      <c r="H1044" s="36"/>
      <c r="J1044" s="48"/>
    </row>
    <row r="1045" spans="4:10" x14ac:dyDescent="0.25">
      <c r="D1045" s="46"/>
      <c r="F1045" s="47"/>
      <c r="H1045" s="36"/>
      <c r="J1045" s="48"/>
    </row>
    <row r="1046" spans="4:10" x14ac:dyDescent="0.25">
      <c r="D1046" s="46"/>
      <c r="F1046" s="47"/>
      <c r="H1046" s="36"/>
      <c r="J1046" s="48"/>
    </row>
    <row r="1047" spans="4:10" x14ac:dyDescent="0.25">
      <c r="D1047" s="46"/>
      <c r="F1047" s="47"/>
      <c r="H1047" s="36"/>
      <c r="J1047" s="48"/>
    </row>
    <row r="1048" spans="4:10" x14ac:dyDescent="0.25">
      <c r="D1048" s="46"/>
      <c r="F1048" s="47"/>
      <c r="H1048" s="36"/>
      <c r="J1048" s="48"/>
    </row>
    <row r="1049" spans="4:10" x14ac:dyDescent="0.25">
      <c r="D1049" s="46"/>
      <c r="F1049" s="47"/>
      <c r="H1049" s="36"/>
      <c r="J1049" s="48"/>
    </row>
    <row r="1050" spans="4:10" x14ac:dyDescent="0.25">
      <c r="D1050" s="46"/>
      <c r="F1050" s="47"/>
      <c r="H1050" s="36"/>
      <c r="J1050" s="48"/>
    </row>
    <row r="1051" spans="4:10" x14ac:dyDescent="0.25">
      <c r="D1051" s="46"/>
      <c r="F1051" s="47"/>
      <c r="H1051" s="36"/>
      <c r="J1051" s="48"/>
    </row>
    <row r="1052" spans="4:10" x14ac:dyDescent="0.25">
      <c r="D1052" s="46"/>
      <c r="F1052" s="47"/>
      <c r="H1052" s="36"/>
      <c r="J1052" s="48"/>
    </row>
    <row r="1053" spans="4:10" x14ac:dyDescent="0.25">
      <c r="D1053" s="46"/>
      <c r="F1053" s="47"/>
      <c r="H1053" s="36"/>
      <c r="J1053" s="48"/>
    </row>
  </sheetData>
  <pageMargins left="0.7" right="0.7" top="0.75" bottom="0.75" header="0.3" footer="0.3"/>
  <pageSetup scale="63" fitToHeight="0" orientation="landscape" r:id="rId1"/>
  <rowBreaks count="15" manualBreakCount="15">
    <brk id="43" max="16383" man="1"/>
    <brk id="76" max="16383" man="1"/>
    <brk id="108" max="16383" man="1"/>
    <brk id="157" max="16383" man="1"/>
    <brk id="188" max="16383" man="1"/>
    <brk id="219" max="16383" man="1"/>
    <brk id="256" max="16383" man="1"/>
    <brk id="305" max="16383" man="1"/>
    <brk id="348" max="16383" man="1"/>
    <brk id="396" max="16383" man="1"/>
    <brk id="440" max="16383" man="1"/>
    <brk id="487" max="16383" man="1"/>
    <brk id="522" max="16383" man="1"/>
    <brk id="566" max="16383" man="1"/>
    <brk id="60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047"/>
  <sheetViews>
    <sheetView tabSelected="1" zoomScale="70" zoomScaleNormal="70" zoomScaleSheetLayoutView="70" workbookViewId="0">
      <pane xSplit="3" ySplit="11" topLeftCell="D584" activePane="bottomRight" state="frozen"/>
      <selection activeCell="A3" sqref="A3"/>
      <selection pane="topRight" activeCell="A3" sqref="A3"/>
      <selection pane="bottomLeft" activeCell="A3" sqref="A3"/>
      <selection pane="bottomRight" activeCell="A3" sqref="A3"/>
    </sheetView>
  </sheetViews>
  <sheetFormatPr defaultColWidth="9.109375" defaultRowHeight="13.2" x14ac:dyDescent="0.25"/>
  <cols>
    <col min="1" max="1" width="16.109375" style="33" customWidth="1"/>
    <col min="2" max="2" width="73.109375" style="33" bestFit="1" customWidth="1"/>
    <col min="3" max="3" width="2.6640625" style="33" customWidth="1"/>
    <col min="4" max="4" width="21.5546875" style="33" customWidth="1"/>
    <col min="5" max="5" width="2.33203125" style="33" customWidth="1"/>
    <col min="6" max="6" width="19" style="33" customWidth="1"/>
    <col min="7" max="7" width="2.6640625" style="33" customWidth="1"/>
    <col min="8" max="8" width="16.88671875" style="33" customWidth="1"/>
    <col min="9" max="9" width="2.6640625" style="33" customWidth="1"/>
    <col min="10" max="10" width="9.5546875" style="33" customWidth="1"/>
    <col min="11" max="11" width="1.88671875" style="33" bestFit="1" customWidth="1"/>
    <col min="12" max="12" width="9" style="33" customWidth="1"/>
    <col min="13" max="13" width="2.6640625" style="33" customWidth="1"/>
    <col min="14" max="14" width="8.5546875" style="33" bestFit="1" customWidth="1"/>
    <col min="15" max="15" width="2.6640625" style="33" customWidth="1"/>
    <col min="16" max="16" width="12.6640625" style="33" bestFit="1" customWidth="1"/>
    <col min="17" max="17" width="2.6640625" style="33" customWidth="1"/>
    <col min="18" max="18" width="18.109375" style="58" customWidth="1"/>
    <col min="19" max="19" width="2.6640625" style="33" customWidth="1"/>
    <col min="20" max="20" width="16.88671875" style="33" customWidth="1"/>
    <col min="21" max="21" width="2.6640625" style="33" customWidth="1"/>
    <col min="22" max="22" width="9.5546875" style="33" customWidth="1"/>
    <col min="23" max="23" width="1.88671875" style="33" bestFit="1" customWidth="1"/>
    <col min="24" max="24" width="9" style="33" customWidth="1"/>
    <col min="25" max="25" width="2.6640625" style="33" customWidth="1"/>
    <col min="26" max="26" width="8.5546875" style="33" bestFit="1" customWidth="1"/>
    <col min="27" max="27" width="2.6640625" style="33" customWidth="1"/>
    <col min="28" max="28" width="18.109375" style="33" customWidth="1"/>
    <col min="29" max="29" width="2.6640625" style="33" customWidth="1"/>
    <col min="30" max="30" width="12.5546875" style="33" bestFit="1" customWidth="1"/>
    <col min="31" max="31" width="2.6640625" style="33" customWidth="1"/>
    <col min="32" max="32" width="16.44140625" style="58" bestFit="1" customWidth="1"/>
    <col min="33" max="33" width="15" style="33" bestFit="1" customWidth="1"/>
    <col min="34" max="34" width="12.5546875" style="33" customWidth="1"/>
    <col min="35" max="35" width="12.33203125" style="33" bestFit="1" customWidth="1"/>
    <col min="36" max="36" width="16.109375" style="33" bestFit="1" customWidth="1"/>
    <col min="37" max="37" width="13" style="33" bestFit="1" customWidth="1"/>
    <col min="38" max="16384" width="9.109375" style="33"/>
  </cols>
  <sheetData>
    <row r="1" spans="1:34" ht="17.399999999999999" x14ac:dyDescent="0.3">
      <c r="A1" s="1" t="s">
        <v>222</v>
      </c>
      <c r="B1" s="34"/>
      <c r="C1" s="34"/>
      <c r="D1" s="34"/>
      <c r="E1" s="34"/>
      <c r="F1" s="34"/>
      <c r="G1" s="34"/>
      <c r="H1" s="34"/>
      <c r="I1" s="34"/>
      <c r="J1" s="34"/>
      <c r="K1" s="34"/>
      <c r="L1" s="34"/>
      <c r="M1" s="34"/>
      <c r="N1" s="34"/>
      <c r="O1" s="34"/>
      <c r="P1" s="34"/>
      <c r="Q1" s="34"/>
      <c r="R1" s="182"/>
      <c r="S1" s="34"/>
      <c r="T1" s="34"/>
      <c r="U1" s="34"/>
      <c r="V1" s="34"/>
      <c r="W1" s="34"/>
      <c r="X1" s="34"/>
      <c r="Y1" s="34"/>
      <c r="Z1" s="34"/>
      <c r="AA1" s="34"/>
      <c r="AB1" s="44"/>
      <c r="AC1" s="44"/>
      <c r="AD1" s="44"/>
      <c r="AE1" s="44"/>
      <c r="AF1" s="101"/>
      <c r="AG1" s="52"/>
      <c r="AH1" s="44"/>
    </row>
    <row r="2" spans="1:34" ht="37.799999999999997" customHeight="1" x14ac:dyDescent="0.25">
      <c r="A2" s="189" t="s">
        <v>336</v>
      </c>
      <c r="B2" s="34"/>
      <c r="C2" s="34"/>
      <c r="D2" s="34"/>
      <c r="E2" s="34"/>
      <c r="F2" s="34"/>
      <c r="G2" s="34"/>
      <c r="H2" s="34"/>
      <c r="I2" s="34"/>
      <c r="J2" s="34"/>
      <c r="K2" s="34"/>
      <c r="L2" s="34"/>
      <c r="M2" s="34"/>
      <c r="N2" s="34"/>
      <c r="O2" s="34"/>
      <c r="P2" s="34"/>
      <c r="Q2" s="34"/>
      <c r="R2" s="182"/>
      <c r="S2" s="34"/>
      <c r="T2" s="34"/>
      <c r="U2" s="34"/>
      <c r="V2" s="34"/>
      <c r="W2" s="34"/>
      <c r="X2" s="34"/>
      <c r="Y2" s="34"/>
      <c r="Z2" s="34"/>
      <c r="AA2" s="34"/>
      <c r="AB2" s="44"/>
      <c r="AC2" s="44"/>
      <c r="AD2" s="44"/>
      <c r="AE2" s="44"/>
      <c r="AF2" s="101"/>
      <c r="AG2" s="52"/>
      <c r="AH2" s="44"/>
    </row>
    <row r="3" spans="1:34" x14ac:dyDescent="0.25">
      <c r="A3" s="34" t="s">
        <v>285</v>
      </c>
      <c r="B3" s="34"/>
      <c r="C3" s="34"/>
      <c r="D3" s="34"/>
      <c r="E3" s="34"/>
      <c r="F3" s="34"/>
      <c r="G3" s="34"/>
      <c r="H3" s="34"/>
      <c r="I3" s="34"/>
      <c r="J3" s="34"/>
      <c r="K3" s="34"/>
      <c r="L3" s="34"/>
      <c r="M3" s="34"/>
      <c r="N3" s="34"/>
      <c r="O3" s="34"/>
      <c r="P3" s="34"/>
      <c r="Q3" s="34"/>
      <c r="R3" s="182"/>
      <c r="S3" s="34"/>
      <c r="T3" s="34"/>
      <c r="U3" s="34"/>
      <c r="V3" s="34"/>
      <c r="W3" s="34"/>
      <c r="X3" s="34"/>
      <c r="Y3" s="34"/>
      <c r="Z3" s="34"/>
      <c r="AA3" s="34"/>
      <c r="AB3" s="44"/>
      <c r="AC3" s="44"/>
      <c r="AD3" s="44"/>
      <c r="AE3" s="44"/>
      <c r="AF3" s="101"/>
      <c r="AG3" s="52"/>
      <c r="AH3" s="44"/>
    </row>
    <row r="4" spans="1:34" x14ac:dyDescent="0.25">
      <c r="A4" s="34" t="s">
        <v>269</v>
      </c>
      <c r="B4" s="44"/>
      <c r="C4" s="44"/>
      <c r="D4" s="44"/>
      <c r="E4" s="44"/>
      <c r="F4" s="44"/>
      <c r="G4" s="44"/>
      <c r="H4" s="44"/>
      <c r="I4" s="44"/>
      <c r="J4" s="44"/>
      <c r="K4" s="44"/>
      <c r="L4" s="44"/>
      <c r="M4" s="44"/>
      <c r="N4" s="44"/>
      <c r="O4" s="44"/>
      <c r="P4" s="44"/>
      <c r="Q4" s="44"/>
      <c r="R4" s="101"/>
      <c r="S4" s="44"/>
      <c r="T4" s="44"/>
      <c r="U4" s="44"/>
      <c r="V4" s="44"/>
      <c r="W4" s="44"/>
      <c r="X4" s="44"/>
      <c r="Y4" s="44"/>
      <c r="Z4" s="44"/>
      <c r="AA4" s="44"/>
      <c r="AB4" s="44"/>
      <c r="AC4" s="44"/>
      <c r="AD4" s="44"/>
      <c r="AE4" s="44"/>
      <c r="AF4" s="101"/>
      <c r="AG4" s="52"/>
      <c r="AH4" s="44"/>
    </row>
    <row r="5" spans="1:34" x14ac:dyDescent="0.25">
      <c r="A5" s="34"/>
      <c r="B5" s="44"/>
      <c r="C5" s="44"/>
      <c r="D5" s="44"/>
      <c r="E5" s="44"/>
      <c r="F5" s="44"/>
      <c r="G5" s="44"/>
      <c r="H5" s="44"/>
      <c r="I5" s="44"/>
      <c r="J5" s="44"/>
      <c r="K5" s="44"/>
      <c r="L5" s="44"/>
      <c r="M5" s="44"/>
      <c r="N5" s="44"/>
      <c r="O5" s="44"/>
      <c r="P5" s="44"/>
      <c r="Q5" s="44"/>
      <c r="R5" s="101"/>
      <c r="S5" s="44"/>
      <c r="T5" s="44"/>
      <c r="U5" s="44"/>
      <c r="V5" s="44"/>
      <c r="W5" s="44"/>
      <c r="X5" s="44"/>
      <c r="Y5" s="44"/>
      <c r="Z5" s="44"/>
      <c r="AA5" s="44"/>
      <c r="AB5" s="44"/>
      <c r="AC5" s="44"/>
      <c r="AD5" s="44"/>
      <c r="AE5" s="44"/>
      <c r="AF5" s="101"/>
      <c r="AG5" s="52"/>
      <c r="AH5" s="44"/>
    </row>
    <row r="6" spans="1:34" x14ac:dyDescent="0.25">
      <c r="A6" s="34"/>
      <c r="B6" s="44"/>
      <c r="C6" s="44"/>
      <c r="D6" s="44"/>
      <c r="E6" s="44"/>
      <c r="F6" s="44"/>
      <c r="G6" s="44"/>
      <c r="H6" s="44"/>
      <c r="I6" s="44"/>
      <c r="J6" s="44"/>
      <c r="K6" s="44"/>
      <c r="L6" s="44"/>
      <c r="M6" s="44"/>
      <c r="N6" s="44"/>
      <c r="O6" s="44"/>
      <c r="P6" s="44"/>
      <c r="Q6" s="44"/>
      <c r="R6" s="101"/>
      <c r="S6" s="44"/>
      <c r="T6" s="44"/>
      <c r="U6" s="44"/>
      <c r="V6" s="44"/>
      <c r="W6" s="44"/>
      <c r="X6" s="44"/>
      <c r="Y6" s="44"/>
      <c r="Z6" s="44"/>
      <c r="AA6" s="44"/>
      <c r="AB6" s="44"/>
      <c r="AC6" s="44"/>
      <c r="AD6" s="44"/>
      <c r="AE6" s="44"/>
      <c r="AF6" s="101"/>
      <c r="AG6" s="52"/>
      <c r="AH6" s="44"/>
    </row>
    <row r="7" spans="1:34" x14ac:dyDescent="0.25">
      <c r="A7" s="34"/>
      <c r="B7" s="44"/>
      <c r="C7" s="44"/>
      <c r="D7" s="44"/>
      <c r="E7" s="44"/>
      <c r="F7" s="44"/>
      <c r="G7" s="44"/>
      <c r="H7" s="4" t="s">
        <v>270</v>
      </c>
      <c r="I7" s="70"/>
      <c r="J7" s="70"/>
      <c r="K7" s="70"/>
      <c r="L7" s="70"/>
      <c r="M7" s="70"/>
      <c r="N7" s="70"/>
      <c r="O7" s="70"/>
      <c r="P7" s="70"/>
      <c r="Q7" s="70"/>
      <c r="R7" s="183"/>
      <c r="S7" s="44"/>
      <c r="T7" s="4" t="s">
        <v>271</v>
      </c>
      <c r="U7" s="4"/>
      <c r="V7" s="4"/>
      <c r="W7" s="4"/>
      <c r="X7" s="4"/>
      <c r="Y7" s="4"/>
      <c r="Z7" s="4"/>
      <c r="AA7" s="4"/>
      <c r="AB7" s="4"/>
      <c r="AC7" s="4"/>
      <c r="AD7" s="4"/>
      <c r="AE7" s="19"/>
      <c r="AF7" s="113"/>
      <c r="AG7" s="52"/>
    </row>
    <row r="8" spans="1:34" x14ac:dyDescent="0.25">
      <c r="H8" s="5" t="s">
        <v>219</v>
      </c>
      <c r="J8" s="19" t="s">
        <v>232</v>
      </c>
      <c r="K8" s="44"/>
      <c r="L8" s="44"/>
      <c r="P8" s="5" t="s">
        <v>226</v>
      </c>
      <c r="R8" s="111" t="s">
        <v>226</v>
      </c>
      <c r="S8" s="44"/>
      <c r="T8" s="5" t="s">
        <v>219</v>
      </c>
      <c r="AB8" s="5" t="s">
        <v>226</v>
      </c>
      <c r="AC8" s="5"/>
      <c r="AD8" s="5" t="s">
        <v>226</v>
      </c>
      <c r="AE8" s="5"/>
      <c r="AF8" s="111"/>
      <c r="AG8" s="52"/>
      <c r="AH8" s="5"/>
    </row>
    <row r="9" spans="1:34" x14ac:dyDescent="0.25">
      <c r="D9" s="5" t="s">
        <v>213</v>
      </c>
      <c r="F9" s="5" t="s">
        <v>215</v>
      </c>
      <c r="H9" s="5" t="s">
        <v>220</v>
      </c>
      <c r="J9" s="19" t="s">
        <v>233</v>
      </c>
      <c r="K9" s="44"/>
      <c r="L9" s="44"/>
      <c r="N9" s="5" t="s">
        <v>211</v>
      </c>
      <c r="P9" s="19" t="s">
        <v>227</v>
      </c>
      <c r="R9" s="113" t="s">
        <v>227</v>
      </c>
      <c r="S9" s="5"/>
      <c r="T9" s="5" t="s">
        <v>220</v>
      </c>
      <c r="Z9" s="5" t="s">
        <v>211</v>
      </c>
      <c r="AB9" s="19" t="s">
        <v>227</v>
      </c>
      <c r="AC9" s="5"/>
      <c r="AD9" s="19" t="s">
        <v>227</v>
      </c>
      <c r="AE9" s="5"/>
      <c r="AF9" s="113" t="s">
        <v>234</v>
      </c>
      <c r="AG9" s="52"/>
      <c r="AH9" s="5"/>
    </row>
    <row r="10" spans="1:34" x14ac:dyDescent="0.25">
      <c r="D10" s="6" t="s">
        <v>214</v>
      </c>
      <c r="F10" s="6" t="s">
        <v>216</v>
      </c>
      <c r="H10" s="6" t="s">
        <v>221</v>
      </c>
      <c r="J10" s="4" t="s">
        <v>279</v>
      </c>
      <c r="K10" s="70"/>
      <c r="L10" s="70"/>
      <c r="N10" s="6" t="s">
        <v>212</v>
      </c>
      <c r="P10" s="6" t="s">
        <v>228</v>
      </c>
      <c r="R10" s="98" t="s">
        <v>218</v>
      </c>
      <c r="S10" s="5"/>
      <c r="T10" s="6" t="s">
        <v>221</v>
      </c>
      <c r="V10" s="4" t="s">
        <v>210</v>
      </c>
      <c r="W10" s="4"/>
      <c r="X10" s="4"/>
      <c r="Z10" s="6" t="s">
        <v>212</v>
      </c>
      <c r="AB10" s="6" t="s">
        <v>218</v>
      </c>
      <c r="AC10" s="5"/>
      <c r="AD10" s="6" t="s">
        <v>228</v>
      </c>
      <c r="AE10" s="5"/>
      <c r="AF10" s="98" t="s">
        <v>235</v>
      </c>
      <c r="AG10" s="52"/>
      <c r="AH10" s="5"/>
    </row>
    <row r="11" spans="1:34" x14ac:dyDescent="0.25">
      <c r="D11" s="7">
        <v>-1</v>
      </c>
      <c r="E11" s="7"/>
      <c r="F11" s="7">
        <v>-2</v>
      </c>
      <c r="G11" s="7"/>
      <c r="H11" s="7">
        <v>-3</v>
      </c>
      <c r="J11" s="53">
        <v>-4</v>
      </c>
      <c r="K11" s="44"/>
      <c r="L11" s="44"/>
      <c r="N11" s="7">
        <v>-5</v>
      </c>
      <c r="P11" s="7">
        <v>-6</v>
      </c>
      <c r="R11" s="173" t="s">
        <v>20</v>
      </c>
      <c r="S11" s="7"/>
      <c r="T11" s="7">
        <v>-8</v>
      </c>
      <c r="V11" s="53">
        <v>-9</v>
      </c>
      <c r="W11" s="44"/>
      <c r="X11" s="44"/>
      <c r="Z11" s="7">
        <v>-10</v>
      </c>
      <c r="AB11" s="7">
        <v>-11</v>
      </c>
      <c r="AC11" s="7"/>
      <c r="AD11" s="7">
        <v>-12</v>
      </c>
      <c r="AE11" s="7"/>
      <c r="AF11" s="173" t="s">
        <v>40</v>
      </c>
      <c r="AG11" s="52"/>
      <c r="AH11" s="7"/>
    </row>
    <row r="12" spans="1:34" x14ac:dyDescent="0.25">
      <c r="D12" s="5"/>
      <c r="F12" s="19"/>
      <c r="AB12" s="20"/>
      <c r="AC12" s="20"/>
      <c r="AD12" s="20"/>
      <c r="AE12" s="20"/>
      <c r="AF12" s="174"/>
      <c r="AG12" s="20"/>
      <c r="AH12" s="20"/>
    </row>
    <row r="13" spans="1:34" x14ac:dyDescent="0.25">
      <c r="A13" s="35" t="s">
        <v>0</v>
      </c>
    </row>
    <row r="16" spans="1:34" s="38" customFormat="1" x14ac:dyDescent="0.25">
      <c r="A16" s="41" t="s">
        <v>178</v>
      </c>
      <c r="D16" s="39"/>
      <c r="F16" s="39"/>
      <c r="P16" s="74"/>
      <c r="R16" s="73"/>
      <c r="X16" s="51"/>
      <c r="AB16" s="39"/>
      <c r="AC16" s="39"/>
      <c r="AD16" s="39"/>
      <c r="AE16" s="39"/>
      <c r="AF16" s="65"/>
      <c r="AG16" s="39"/>
      <c r="AH16" s="39"/>
    </row>
    <row r="17" spans="1:37" x14ac:dyDescent="0.25">
      <c r="A17" s="33" t="s">
        <v>6</v>
      </c>
      <c r="B17" s="33" t="s">
        <v>6</v>
      </c>
      <c r="P17" s="75"/>
      <c r="X17" s="50"/>
    </row>
    <row r="18" spans="1:37" s="38" customFormat="1" x14ac:dyDescent="0.25">
      <c r="A18" s="38" t="s">
        <v>6</v>
      </c>
      <c r="B18" s="38" t="s">
        <v>41</v>
      </c>
      <c r="P18" s="74"/>
      <c r="R18" s="73"/>
      <c r="X18" s="51"/>
      <c r="AF18" s="73"/>
    </row>
    <row r="19" spans="1:37" x14ac:dyDescent="0.25">
      <c r="A19" s="33">
        <v>311</v>
      </c>
      <c r="B19" s="33" t="s">
        <v>42</v>
      </c>
      <c r="D19" s="36">
        <v>114283077.88</v>
      </c>
      <c r="F19" s="36">
        <v>73863099.698491246</v>
      </c>
      <c r="H19" s="46">
        <v>46568</v>
      </c>
      <c r="J19" s="71">
        <v>3.2000000000000002E-3</v>
      </c>
      <c r="K19" s="72"/>
      <c r="L19" s="72"/>
      <c r="N19" s="48">
        <v>-2</v>
      </c>
      <c r="P19" s="76">
        <v>2.1</v>
      </c>
      <c r="R19" s="63">
        <f>+ROUND(D19*P19/100,0)</f>
        <v>2399945</v>
      </c>
      <c r="T19" s="46">
        <v>46934</v>
      </c>
      <c r="V19" s="47">
        <v>80</v>
      </c>
      <c r="W19" s="33" t="s">
        <v>4</v>
      </c>
      <c r="X19" s="130" t="s">
        <v>310</v>
      </c>
      <c r="Z19" s="48">
        <v>-1</v>
      </c>
      <c r="AB19" s="36">
        <v>4027404</v>
      </c>
      <c r="AC19" s="36"/>
      <c r="AD19" s="52">
        <v>3.52</v>
      </c>
      <c r="AE19" s="52"/>
      <c r="AF19" s="63">
        <f>+AB19-R19</f>
        <v>1627459</v>
      </c>
      <c r="AG19" s="52"/>
      <c r="AH19" s="52"/>
      <c r="AK19" s="37"/>
    </row>
    <row r="20" spans="1:37" x14ac:dyDescent="0.25">
      <c r="A20" s="33">
        <v>312</v>
      </c>
      <c r="B20" s="33" t="s">
        <v>43</v>
      </c>
      <c r="D20" s="36">
        <v>7864883.4699999997</v>
      </c>
      <c r="F20" s="36">
        <v>1419252.0671375</v>
      </c>
      <c r="H20" s="46">
        <v>46568</v>
      </c>
      <c r="J20" s="71">
        <v>9.4000000000000004E-3</v>
      </c>
      <c r="K20" s="72"/>
      <c r="L20" s="72"/>
      <c r="N20" s="48">
        <v>-7</v>
      </c>
      <c r="P20" s="76">
        <v>2.6</v>
      </c>
      <c r="R20" s="63">
        <f t="shared" ref="R20:R23" si="0">+ROUND(D20*P20/100,0)</f>
        <v>204487</v>
      </c>
      <c r="T20" s="46">
        <v>46934</v>
      </c>
      <c r="V20" s="47">
        <v>50</v>
      </c>
      <c r="W20" s="33" t="s">
        <v>4</v>
      </c>
      <c r="X20" s="47" t="s">
        <v>311</v>
      </c>
      <c r="Z20" s="48">
        <v>-2</v>
      </c>
      <c r="AB20" s="36">
        <v>648618</v>
      </c>
      <c r="AC20" s="36"/>
      <c r="AD20" s="52">
        <v>8.25</v>
      </c>
      <c r="AE20" s="52"/>
      <c r="AF20" s="63">
        <f>+AB20-R20</f>
        <v>444131</v>
      </c>
      <c r="AG20" s="52"/>
      <c r="AH20" s="52"/>
      <c r="AK20" s="37"/>
    </row>
    <row r="21" spans="1:37" x14ac:dyDescent="0.25">
      <c r="A21" s="33">
        <v>314</v>
      </c>
      <c r="B21" s="33" t="s">
        <v>44</v>
      </c>
      <c r="D21" s="36">
        <v>9839030.5099999998</v>
      </c>
      <c r="F21" s="36">
        <v>7821767.522224999</v>
      </c>
      <c r="H21" s="46">
        <v>46568</v>
      </c>
      <c r="J21" s="71">
        <v>1.2E-2</v>
      </c>
      <c r="K21" s="72"/>
      <c r="L21" s="72"/>
      <c r="N21" s="48">
        <v>0</v>
      </c>
      <c r="P21" s="76">
        <v>2.6</v>
      </c>
      <c r="R21" s="63">
        <f t="shared" si="0"/>
        <v>255815</v>
      </c>
      <c r="T21" s="46">
        <v>46934</v>
      </c>
      <c r="V21" s="47">
        <v>55</v>
      </c>
      <c r="W21" s="33" t="s">
        <v>4</v>
      </c>
      <c r="X21" s="47" t="s">
        <v>312</v>
      </c>
      <c r="Z21" s="48">
        <v>-1</v>
      </c>
      <c r="AB21" s="36">
        <v>214352</v>
      </c>
      <c r="AC21" s="36"/>
      <c r="AD21" s="52">
        <v>2.1800000000000002</v>
      </c>
      <c r="AE21" s="52"/>
      <c r="AF21" s="63">
        <f>+AB21-R21</f>
        <v>-41463</v>
      </c>
      <c r="AG21" s="52"/>
      <c r="AH21" s="52"/>
      <c r="AK21" s="37"/>
    </row>
    <row r="22" spans="1:37" x14ac:dyDescent="0.25">
      <c r="A22" s="33">
        <v>315</v>
      </c>
      <c r="B22" s="33" t="s">
        <v>45</v>
      </c>
      <c r="D22" s="36">
        <v>9833462.4900000002</v>
      </c>
      <c r="F22" s="36">
        <v>7455584.6702200007</v>
      </c>
      <c r="H22" s="46">
        <v>46568</v>
      </c>
      <c r="J22" s="71">
        <v>5.1999999999999998E-3</v>
      </c>
      <c r="K22" s="72"/>
      <c r="L22" s="72"/>
      <c r="N22" s="48">
        <v>-6</v>
      </c>
      <c r="P22" s="76">
        <v>2.4</v>
      </c>
      <c r="R22" s="63">
        <f t="shared" si="0"/>
        <v>236003</v>
      </c>
      <c r="T22" s="46">
        <v>46934</v>
      </c>
      <c r="V22" s="47">
        <v>65</v>
      </c>
      <c r="W22" s="33" t="s">
        <v>4</v>
      </c>
      <c r="X22" s="47" t="s">
        <v>311</v>
      </c>
      <c r="Z22" s="48">
        <v>-2</v>
      </c>
      <c r="AB22" s="36">
        <v>257712</v>
      </c>
      <c r="AC22" s="36"/>
      <c r="AD22" s="52">
        <v>2.62</v>
      </c>
      <c r="AE22" s="52"/>
      <c r="AF22" s="63">
        <f>+AB22-R22</f>
        <v>21709</v>
      </c>
      <c r="AG22" s="52"/>
      <c r="AH22" s="52"/>
      <c r="AK22" s="37"/>
    </row>
    <row r="23" spans="1:37" x14ac:dyDescent="0.25">
      <c r="A23" s="33">
        <v>316</v>
      </c>
      <c r="B23" s="33" t="s">
        <v>291</v>
      </c>
      <c r="D23" s="32">
        <v>2498111.02</v>
      </c>
      <c r="F23" s="32">
        <v>1956325.3372900002</v>
      </c>
      <c r="H23" s="46">
        <v>46568</v>
      </c>
      <c r="J23" s="71">
        <v>7.1000000000000004E-3</v>
      </c>
      <c r="K23" s="72"/>
      <c r="L23" s="72"/>
      <c r="N23" s="48">
        <v>0</v>
      </c>
      <c r="P23" s="76">
        <v>2.4</v>
      </c>
      <c r="R23" s="64">
        <f t="shared" si="0"/>
        <v>59955</v>
      </c>
      <c r="T23" s="46">
        <v>46934</v>
      </c>
      <c r="V23" s="47">
        <v>65</v>
      </c>
      <c r="W23" s="33" t="s">
        <v>4</v>
      </c>
      <c r="X23" s="47" t="s">
        <v>312</v>
      </c>
      <c r="Z23" s="48">
        <v>0</v>
      </c>
      <c r="AB23" s="32">
        <v>54070</v>
      </c>
      <c r="AC23" s="54"/>
      <c r="AD23" s="52">
        <v>2.16</v>
      </c>
      <c r="AE23" s="52"/>
      <c r="AF23" s="64">
        <f>+AB23-R23</f>
        <v>-5885</v>
      </c>
      <c r="AG23" s="52"/>
      <c r="AH23" s="52"/>
      <c r="AK23" s="37"/>
    </row>
    <row r="24" spans="1:37" s="38" customFormat="1" x14ac:dyDescent="0.25">
      <c r="A24" s="38" t="s">
        <v>6</v>
      </c>
      <c r="B24" s="38" t="s">
        <v>46</v>
      </c>
      <c r="D24" s="39">
        <f>+SUBTOTAL(9,D19:D23)</f>
        <v>144318565.37</v>
      </c>
      <c r="F24" s="39">
        <f>+SUBTOTAL(9,F19:F23)</f>
        <v>92516029.295363739</v>
      </c>
      <c r="H24" s="46"/>
      <c r="J24" s="71"/>
      <c r="K24" s="72"/>
      <c r="L24" s="72"/>
      <c r="N24" s="48"/>
      <c r="P24" s="79">
        <f>+ROUND(R24/D24*100,1)</f>
        <v>2.2000000000000002</v>
      </c>
      <c r="R24" s="65">
        <f>+SUBTOTAL(9,R19:R23)</f>
        <v>3156205</v>
      </c>
      <c r="T24" s="46"/>
      <c r="U24" s="33"/>
      <c r="V24" s="47"/>
      <c r="W24" s="33"/>
      <c r="X24" s="47"/>
      <c r="Y24" s="33"/>
      <c r="Z24" s="48"/>
      <c r="AB24" s="39">
        <f>+SUBTOTAL(9,AB19:AB23)</f>
        <v>5202156</v>
      </c>
      <c r="AC24" s="39"/>
      <c r="AD24" s="56">
        <f>+AB24/D24*100</f>
        <v>3.604633947588693</v>
      </c>
      <c r="AE24" s="56"/>
      <c r="AF24" s="65">
        <f>+SUBTOTAL(9,AF19:AF23)</f>
        <v>2045951</v>
      </c>
      <c r="AG24" s="52"/>
      <c r="AH24" s="52"/>
      <c r="AK24" s="37"/>
    </row>
    <row r="25" spans="1:37" x14ac:dyDescent="0.25">
      <c r="A25" s="33" t="s">
        <v>6</v>
      </c>
      <c r="B25" s="33" t="s">
        <v>6</v>
      </c>
      <c r="H25" s="46"/>
      <c r="J25" s="71"/>
      <c r="K25" s="72"/>
      <c r="L25" s="72"/>
      <c r="N25" s="48"/>
      <c r="P25" s="75"/>
      <c r="T25" s="46"/>
      <c r="V25" s="47"/>
      <c r="X25" s="47"/>
      <c r="Z25" s="48"/>
      <c r="AD25" s="52"/>
      <c r="AE25" s="52"/>
      <c r="AG25" s="52"/>
      <c r="AH25" s="52"/>
      <c r="AK25" s="37"/>
    </row>
    <row r="26" spans="1:37" s="38" customFormat="1" x14ac:dyDescent="0.25">
      <c r="A26" s="38" t="s">
        <v>6</v>
      </c>
      <c r="B26" s="38" t="s">
        <v>47</v>
      </c>
      <c r="H26" s="46"/>
      <c r="J26" s="71"/>
      <c r="K26" s="72"/>
      <c r="L26" s="72"/>
      <c r="N26" s="48"/>
      <c r="P26" s="74"/>
      <c r="R26" s="73"/>
      <c r="T26" s="46"/>
      <c r="U26" s="33"/>
      <c r="V26" s="47"/>
      <c r="W26" s="33"/>
      <c r="X26" s="47"/>
      <c r="Y26" s="33"/>
      <c r="Z26" s="48"/>
      <c r="AD26" s="52"/>
      <c r="AE26" s="52"/>
      <c r="AF26" s="73"/>
      <c r="AG26" s="52"/>
      <c r="AH26" s="52"/>
      <c r="AK26" s="37"/>
    </row>
    <row r="27" spans="1:37" x14ac:dyDescent="0.25">
      <c r="A27" s="33">
        <v>311</v>
      </c>
      <c r="B27" s="33" t="s">
        <v>42</v>
      </c>
      <c r="D27" s="36">
        <v>6968574.0800000001</v>
      </c>
      <c r="F27" s="36">
        <v>5629218.7973062489</v>
      </c>
      <c r="H27" s="46">
        <v>46568</v>
      </c>
      <c r="J27" s="71">
        <v>3.2000000000000002E-3</v>
      </c>
      <c r="K27" s="72"/>
      <c r="L27" s="72"/>
      <c r="N27" s="48">
        <v>-2</v>
      </c>
      <c r="P27" s="76">
        <v>2.1</v>
      </c>
      <c r="R27" s="63">
        <f t="shared" ref="R27:R31" si="1">+ROUND(D27*P27/100,0)</f>
        <v>146340</v>
      </c>
      <c r="T27" s="46">
        <v>46934</v>
      </c>
      <c r="V27" s="47">
        <v>80</v>
      </c>
      <c r="W27" s="33" t="s">
        <v>4</v>
      </c>
      <c r="X27" s="47" t="s">
        <v>310</v>
      </c>
      <c r="Z27" s="48">
        <v>-1</v>
      </c>
      <c r="AB27" s="36">
        <v>138277</v>
      </c>
      <c r="AC27" s="36"/>
      <c r="AD27" s="52">
        <v>1.98</v>
      </c>
      <c r="AE27" s="52"/>
      <c r="AF27" s="63">
        <f>+AB27-R27</f>
        <v>-8063</v>
      </c>
      <c r="AG27" s="52"/>
      <c r="AH27" s="52"/>
      <c r="AK27" s="37"/>
    </row>
    <row r="28" spans="1:37" x14ac:dyDescent="0.25">
      <c r="A28" s="33">
        <v>312</v>
      </c>
      <c r="B28" s="33" t="s">
        <v>43</v>
      </c>
      <c r="D28" s="36">
        <v>184992667.80000001</v>
      </c>
      <c r="F28" s="36">
        <v>95599217.640357509</v>
      </c>
      <c r="H28" s="46">
        <v>46568</v>
      </c>
      <c r="J28" s="71">
        <v>9.4000000000000004E-3</v>
      </c>
      <c r="K28" s="72"/>
      <c r="L28" s="72"/>
      <c r="N28" s="48">
        <v>-7</v>
      </c>
      <c r="P28" s="76">
        <v>2.6</v>
      </c>
      <c r="R28" s="63">
        <f t="shared" si="1"/>
        <v>4809809</v>
      </c>
      <c r="T28" s="46">
        <v>46934</v>
      </c>
      <c r="V28" s="47">
        <v>50</v>
      </c>
      <c r="W28" s="33" t="s">
        <v>4</v>
      </c>
      <c r="X28" s="47" t="s">
        <v>311</v>
      </c>
      <c r="Z28" s="48">
        <v>-2</v>
      </c>
      <c r="AB28" s="36">
        <v>9318649</v>
      </c>
      <c r="AC28" s="36"/>
      <c r="AD28" s="52">
        <v>5.04</v>
      </c>
      <c r="AE28" s="52"/>
      <c r="AF28" s="63">
        <f>+AB28-R28</f>
        <v>4508840</v>
      </c>
      <c r="AG28" s="52"/>
      <c r="AH28" s="52"/>
      <c r="AK28" s="37"/>
    </row>
    <row r="29" spans="1:37" x14ac:dyDescent="0.25">
      <c r="A29" s="33">
        <v>314</v>
      </c>
      <c r="B29" s="33" t="s">
        <v>44</v>
      </c>
      <c r="D29" s="36">
        <v>74066120.920000002</v>
      </c>
      <c r="F29" s="36">
        <v>43199871.112767503</v>
      </c>
      <c r="H29" s="46">
        <v>46568</v>
      </c>
      <c r="J29" s="71">
        <v>1.2E-2</v>
      </c>
      <c r="K29" s="72"/>
      <c r="L29" s="72"/>
      <c r="N29" s="48">
        <v>0</v>
      </c>
      <c r="P29" s="76">
        <v>2.6</v>
      </c>
      <c r="R29" s="63">
        <f t="shared" si="1"/>
        <v>1925719</v>
      </c>
      <c r="T29" s="46">
        <v>46934</v>
      </c>
      <c r="V29" s="47">
        <v>55</v>
      </c>
      <c r="W29" s="33" t="s">
        <v>4</v>
      </c>
      <c r="X29" s="47" t="s">
        <v>312</v>
      </c>
      <c r="Z29" s="48">
        <v>-1</v>
      </c>
      <c r="AB29" s="36">
        <v>3170202</v>
      </c>
      <c r="AC29" s="36"/>
      <c r="AD29" s="52">
        <v>4.28</v>
      </c>
      <c r="AE29" s="52"/>
      <c r="AF29" s="63">
        <f>+AB29-R29</f>
        <v>1244483</v>
      </c>
      <c r="AG29" s="52"/>
      <c r="AH29" s="52"/>
      <c r="AK29" s="37"/>
    </row>
    <row r="30" spans="1:37" x14ac:dyDescent="0.25">
      <c r="A30" s="33">
        <v>315</v>
      </c>
      <c r="B30" s="33" t="s">
        <v>45</v>
      </c>
      <c r="D30" s="36">
        <v>14537672.539999999</v>
      </c>
      <c r="F30" s="36">
        <v>8121393.6566500003</v>
      </c>
      <c r="H30" s="46">
        <v>46568</v>
      </c>
      <c r="J30" s="71">
        <v>5.1999999999999998E-3</v>
      </c>
      <c r="K30" s="72"/>
      <c r="L30" s="72"/>
      <c r="N30" s="48">
        <v>-6</v>
      </c>
      <c r="P30" s="76">
        <v>2.4</v>
      </c>
      <c r="R30" s="63">
        <f t="shared" si="1"/>
        <v>348904</v>
      </c>
      <c r="T30" s="46">
        <v>46934</v>
      </c>
      <c r="V30" s="47">
        <v>65</v>
      </c>
      <c r="W30" s="33" t="s">
        <v>4</v>
      </c>
      <c r="X30" s="47" t="s">
        <v>311</v>
      </c>
      <c r="Z30" s="48">
        <v>-2</v>
      </c>
      <c r="AB30" s="36">
        <v>658844</v>
      </c>
      <c r="AC30" s="36"/>
      <c r="AD30" s="52">
        <v>4.53</v>
      </c>
      <c r="AE30" s="52"/>
      <c r="AF30" s="63">
        <f>+AB30-R30</f>
        <v>309940</v>
      </c>
      <c r="AG30" s="52"/>
      <c r="AH30" s="52"/>
      <c r="AK30" s="37"/>
    </row>
    <row r="31" spans="1:37" x14ac:dyDescent="0.25">
      <c r="A31" s="33">
        <v>316</v>
      </c>
      <c r="B31" s="33" t="s">
        <v>291</v>
      </c>
      <c r="D31" s="32">
        <v>4000322.68</v>
      </c>
      <c r="F31" s="32">
        <v>2337843.9055699999</v>
      </c>
      <c r="H31" s="46">
        <v>46568</v>
      </c>
      <c r="J31" s="71">
        <v>7.1000000000000004E-3</v>
      </c>
      <c r="K31" s="72"/>
      <c r="L31" s="72"/>
      <c r="N31" s="48">
        <v>0</v>
      </c>
      <c r="P31" s="76">
        <v>2.4</v>
      </c>
      <c r="R31" s="64">
        <f t="shared" si="1"/>
        <v>96008</v>
      </c>
      <c r="T31" s="46">
        <v>46934</v>
      </c>
      <c r="V31" s="47">
        <v>65</v>
      </c>
      <c r="W31" s="33" t="s">
        <v>4</v>
      </c>
      <c r="X31" s="47" t="s">
        <v>312</v>
      </c>
      <c r="Z31" s="48">
        <v>0</v>
      </c>
      <c r="AB31" s="32">
        <v>165256</v>
      </c>
      <c r="AC31" s="54"/>
      <c r="AD31" s="52">
        <v>4.13</v>
      </c>
      <c r="AE31" s="52"/>
      <c r="AF31" s="64">
        <f>+AB31-R31</f>
        <v>69248</v>
      </c>
      <c r="AG31" s="52"/>
      <c r="AH31" s="52"/>
      <c r="AK31" s="37"/>
    </row>
    <row r="32" spans="1:37" s="38" customFormat="1" x14ac:dyDescent="0.25">
      <c r="A32" s="38" t="s">
        <v>6</v>
      </c>
      <c r="B32" s="38" t="s">
        <v>48</v>
      </c>
      <c r="D32" s="39">
        <f>+SUBTOTAL(9,D27:D31)</f>
        <v>284565358.02000004</v>
      </c>
      <c r="F32" s="39">
        <f>+SUBTOTAL(9,F27:F31)</f>
        <v>154887545.11265126</v>
      </c>
      <c r="H32" s="46"/>
      <c r="J32" s="71"/>
      <c r="K32" s="72"/>
      <c r="L32" s="72"/>
      <c r="N32" s="48"/>
      <c r="P32" s="79">
        <f>+ROUND(R32/D32*100,1)</f>
        <v>2.6</v>
      </c>
      <c r="R32" s="65">
        <f>+SUBTOTAL(9,R27:R31)</f>
        <v>7326780</v>
      </c>
      <c r="T32" s="46"/>
      <c r="U32" s="33"/>
      <c r="V32" s="47"/>
      <c r="W32" s="33"/>
      <c r="X32" s="47"/>
      <c r="Y32" s="33"/>
      <c r="Z32" s="48"/>
      <c r="AB32" s="39">
        <f>+SUBTOTAL(9,AB27:AB31)</f>
        <v>13451228</v>
      </c>
      <c r="AC32" s="39"/>
      <c r="AD32" s="56">
        <f>+AB32/D32*100</f>
        <v>4.7269379848599176</v>
      </c>
      <c r="AE32" s="56"/>
      <c r="AF32" s="65">
        <f>+SUBTOTAL(9,AF27:AF31)</f>
        <v>6124448</v>
      </c>
      <c r="AG32" s="52"/>
      <c r="AH32" s="52"/>
      <c r="AK32" s="37"/>
    </row>
    <row r="33" spans="1:37" x14ac:dyDescent="0.25">
      <c r="A33" s="33" t="s">
        <v>6</v>
      </c>
      <c r="B33" s="33" t="s">
        <v>6</v>
      </c>
      <c r="H33" s="46"/>
      <c r="J33" s="71"/>
      <c r="K33" s="72"/>
      <c r="L33" s="72"/>
      <c r="N33" s="48"/>
      <c r="P33" s="75"/>
      <c r="T33" s="46"/>
      <c r="V33" s="47"/>
      <c r="X33" s="47"/>
      <c r="Z33" s="48"/>
      <c r="AD33" s="52"/>
      <c r="AE33" s="52"/>
      <c r="AG33" s="52"/>
      <c r="AH33" s="52"/>
      <c r="AK33" s="37"/>
    </row>
    <row r="34" spans="1:37" s="38" customFormat="1" x14ac:dyDescent="0.25">
      <c r="A34" s="38" t="s">
        <v>6</v>
      </c>
      <c r="B34" s="38" t="s">
        <v>49</v>
      </c>
      <c r="H34" s="46"/>
      <c r="J34" s="71"/>
      <c r="K34" s="72"/>
      <c r="L34" s="72"/>
      <c r="N34" s="48"/>
      <c r="P34" s="74"/>
      <c r="R34" s="73"/>
      <c r="T34" s="46"/>
      <c r="U34" s="33"/>
      <c r="V34" s="47"/>
      <c r="W34" s="33"/>
      <c r="X34" s="47"/>
      <c r="Y34" s="33"/>
      <c r="Z34" s="48"/>
      <c r="AD34" s="52"/>
      <c r="AE34" s="52"/>
      <c r="AF34" s="73"/>
      <c r="AG34" s="52"/>
      <c r="AH34" s="52"/>
      <c r="AK34" s="37"/>
    </row>
    <row r="35" spans="1:37" x14ac:dyDescent="0.25">
      <c r="A35" s="33">
        <v>311</v>
      </c>
      <c r="B35" s="33" t="s">
        <v>42</v>
      </c>
      <c r="D35" s="36">
        <v>5083211.03</v>
      </c>
      <c r="F35" s="36">
        <v>4050365.7496287501</v>
      </c>
      <c r="H35" s="46">
        <v>46568</v>
      </c>
      <c r="J35" s="71">
        <v>3.2000000000000002E-3</v>
      </c>
      <c r="K35" s="72"/>
      <c r="L35" s="72"/>
      <c r="N35" s="48">
        <v>-2</v>
      </c>
      <c r="P35" s="76">
        <v>2.1</v>
      </c>
      <c r="R35" s="63">
        <f t="shared" ref="R35:R39" si="2">+ROUND(D35*P35/100,0)</f>
        <v>106747</v>
      </c>
      <c r="T35" s="46">
        <v>46934</v>
      </c>
      <c r="V35" s="47">
        <v>80</v>
      </c>
      <c r="W35" s="33" t="s">
        <v>4</v>
      </c>
      <c r="X35" s="47" t="s">
        <v>310</v>
      </c>
      <c r="Z35" s="48">
        <v>-1</v>
      </c>
      <c r="AB35" s="36">
        <v>106035</v>
      </c>
      <c r="AC35" s="36"/>
      <c r="AD35" s="52">
        <v>2.09</v>
      </c>
      <c r="AE35" s="52"/>
      <c r="AF35" s="63">
        <f>+AB35-R35</f>
        <v>-712</v>
      </c>
      <c r="AG35" s="52"/>
      <c r="AH35" s="52"/>
      <c r="AK35" s="37"/>
    </row>
    <row r="36" spans="1:37" x14ac:dyDescent="0.25">
      <c r="A36" s="33">
        <v>312</v>
      </c>
      <c r="B36" s="33" t="s">
        <v>43</v>
      </c>
      <c r="D36" s="36">
        <v>187516002.43000001</v>
      </c>
      <c r="F36" s="36">
        <v>89627110.299992487</v>
      </c>
      <c r="H36" s="46">
        <v>46568</v>
      </c>
      <c r="J36" s="71">
        <v>9.4000000000000004E-3</v>
      </c>
      <c r="K36" s="72"/>
      <c r="L36" s="72"/>
      <c r="N36" s="48">
        <v>-7</v>
      </c>
      <c r="P36" s="76">
        <v>2.6</v>
      </c>
      <c r="R36" s="63">
        <f t="shared" si="2"/>
        <v>4875416</v>
      </c>
      <c r="T36" s="46">
        <v>46934</v>
      </c>
      <c r="V36" s="47">
        <v>50</v>
      </c>
      <c r="W36" s="33" t="s">
        <v>4</v>
      </c>
      <c r="X36" s="47" t="s">
        <v>311</v>
      </c>
      <c r="Z36" s="48">
        <v>-2</v>
      </c>
      <c r="AB36" s="36">
        <v>10143634</v>
      </c>
      <c r="AC36" s="36"/>
      <c r="AD36" s="52">
        <v>5.41</v>
      </c>
      <c r="AE36" s="52"/>
      <c r="AF36" s="63">
        <f>+AB36-R36</f>
        <v>5268218</v>
      </c>
      <c r="AG36" s="52"/>
      <c r="AH36" s="52"/>
      <c r="AK36" s="37"/>
    </row>
    <row r="37" spans="1:37" x14ac:dyDescent="0.25">
      <c r="A37" s="33">
        <v>314</v>
      </c>
      <c r="B37" s="33" t="s">
        <v>44</v>
      </c>
      <c r="D37" s="36">
        <v>72134310.349999994</v>
      </c>
      <c r="F37" s="36">
        <v>44200582.626814999</v>
      </c>
      <c r="H37" s="46">
        <v>46568</v>
      </c>
      <c r="J37" s="71">
        <v>1.2E-2</v>
      </c>
      <c r="K37" s="72"/>
      <c r="L37" s="72"/>
      <c r="N37" s="48">
        <v>0</v>
      </c>
      <c r="P37" s="76">
        <v>2.6</v>
      </c>
      <c r="R37" s="63">
        <f t="shared" si="2"/>
        <v>1875492</v>
      </c>
      <c r="T37" s="46">
        <v>46934</v>
      </c>
      <c r="V37" s="47">
        <v>55</v>
      </c>
      <c r="W37" s="33" t="s">
        <v>4</v>
      </c>
      <c r="X37" s="47" t="s">
        <v>312</v>
      </c>
      <c r="Z37" s="48">
        <v>-1</v>
      </c>
      <c r="AB37" s="36">
        <v>2879907</v>
      </c>
      <c r="AC37" s="36"/>
      <c r="AD37" s="52">
        <v>3.99</v>
      </c>
      <c r="AE37" s="52"/>
      <c r="AF37" s="63">
        <f>+AB37-R37</f>
        <v>1004415</v>
      </c>
      <c r="AG37" s="52"/>
      <c r="AH37" s="52"/>
      <c r="AK37" s="37"/>
    </row>
    <row r="38" spans="1:37" x14ac:dyDescent="0.25">
      <c r="A38" s="33">
        <v>315</v>
      </c>
      <c r="B38" s="33" t="s">
        <v>45</v>
      </c>
      <c r="D38" s="36">
        <v>12511248.529999999</v>
      </c>
      <c r="F38" s="36">
        <v>6482958.5875800001</v>
      </c>
      <c r="H38" s="46">
        <v>46568</v>
      </c>
      <c r="J38" s="71">
        <v>5.1999999999999998E-3</v>
      </c>
      <c r="K38" s="72"/>
      <c r="L38" s="72"/>
      <c r="N38" s="48">
        <v>-6</v>
      </c>
      <c r="P38" s="76">
        <v>2.4</v>
      </c>
      <c r="R38" s="63">
        <f t="shared" si="2"/>
        <v>300270</v>
      </c>
      <c r="T38" s="46">
        <v>46934</v>
      </c>
      <c r="V38" s="47">
        <v>65</v>
      </c>
      <c r="W38" s="33" t="s">
        <v>4</v>
      </c>
      <c r="X38" s="47" t="s">
        <v>311</v>
      </c>
      <c r="Z38" s="48">
        <v>-2</v>
      </c>
      <c r="AB38" s="36">
        <v>615541</v>
      </c>
      <c r="AC38" s="36"/>
      <c r="AD38" s="52">
        <v>4.92</v>
      </c>
      <c r="AE38" s="52"/>
      <c r="AF38" s="63">
        <f>+AB38-R38</f>
        <v>315271</v>
      </c>
      <c r="AG38" s="52"/>
      <c r="AH38" s="52"/>
      <c r="AK38" s="37"/>
    </row>
    <row r="39" spans="1:37" x14ac:dyDescent="0.25">
      <c r="A39" s="33">
        <v>316</v>
      </c>
      <c r="B39" s="33" t="s">
        <v>291</v>
      </c>
      <c r="D39" s="32">
        <v>3520593.83</v>
      </c>
      <c r="F39" s="32">
        <v>1720389.48007</v>
      </c>
      <c r="H39" s="46">
        <v>46568</v>
      </c>
      <c r="J39" s="71">
        <v>7.1000000000000004E-3</v>
      </c>
      <c r="K39" s="72"/>
      <c r="L39" s="72"/>
      <c r="N39" s="48">
        <v>0</v>
      </c>
      <c r="P39" s="76">
        <v>2.4</v>
      </c>
      <c r="R39" s="64">
        <f t="shared" si="2"/>
        <v>84494</v>
      </c>
      <c r="T39" s="46">
        <v>46934</v>
      </c>
      <c r="V39" s="47">
        <v>65</v>
      </c>
      <c r="W39" s="33" t="s">
        <v>4</v>
      </c>
      <c r="X39" s="47" t="s">
        <v>312</v>
      </c>
      <c r="Z39" s="48">
        <v>0</v>
      </c>
      <c r="AB39" s="32">
        <v>178769</v>
      </c>
      <c r="AC39" s="54"/>
      <c r="AD39" s="52">
        <v>5.08</v>
      </c>
      <c r="AE39" s="52"/>
      <c r="AF39" s="64">
        <f>+AB39-R39</f>
        <v>94275</v>
      </c>
      <c r="AG39" s="52"/>
      <c r="AH39" s="52"/>
      <c r="AK39" s="37"/>
    </row>
    <row r="40" spans="1:37" s="38" customFormat="1" x14ac:dyDescent="0.25">
      <c r="A40" s="38" t="s">
        <v>6</v>
      </c>
      <c r="B40" s="38" t="s">
        <v>50</v>
      </c>
      <c r="D40" s="23">
        <f>+SUBTOTAL(9,D35:D39)</f>
        <v>280765366.16999996</v>
      </c>
      <c r="F40" s="23">
        <f>+SUBTOTAL(9,F35:F39)</f>
        <v>146081406.74408624</v>
      </c>
      <c r="H40" s="46"/>
      <c r="J40" s="71"/>
      <c r="K40" s="72"/>
      <c r="L40" s="72"/>
      <c r="N40" s="48"/>
      <c r="P40" s="79">
        <f>+ROUND(R40/D40*100,1)</f>
        <v>2.6</v>
      </c>
      <c r="R40" s="83">
        <f>+SUBTOTAL(9,R35:R39)</f>
        <v>7242419</v>
      </c>
      <c r="T40" s="46"/>
      <c r="U40" s="33"/>
      <c r="V40" s="47"/>
      <c r="W40" s="33"/>
      <c r="X40" s="47"/>
      <c r="Y40" s="33"/>
      <c r="Z40" s="48"/>
      <c r="AB40" s="23">
        <f>+SUBTOTAL(9,AB35:AB39)</f>
        <v>13923886</v>
      </c>
      <c r="AC40" s="24"/>
      <c r="AD40" s="56">
        <f>+AB40/D40*100</f>
        <v>4.9592605348514596</v>
      </c>
      <c r="AE40" s="56"/>
      <c r="AF40" s="83">
        <f>+SUBTOTAL(9,AF35:AF39)</f>
        <v>6681467</v>
      </c>
      <c r="AG40" s="52"/>
      <c r="AH40" s="52"/>
      <c r="AK40" s="37"/>
    </row>
    <row r="41" spans="1:37" s="38" customFormat="1" x14ac:dyDescent="0.25">
      <c r="B41" s="38" t="s">
        <v>6</v>
      </c>
      <c r="D41" s="39"/>
      <c r="F41" s="39"/>
      <c r="H41" s="46"/>
      <c r="J41" s="71"/>
      <c r="K41" s="72"/>
      <c r="L41" s="72"/>
      <c r="N41" s="48"/>
      <c r="P41" s="74"/>
      <c r="R41" s="65"/>
      <c r="T41" s="46"/>
      <c r="U41" s="33"/>
      <c r="V41" s="47"/>
      <c r="W41" s="33"/>
      <c r="X41" s="47"/>
      <c r="Y41" s="33"/>
      <c r="Z41" s="48"/>
      <c r="AB41" s="39"/>
      <c r="AC41" s="39"/>
      <c r="AD41" s="52"/>
      <c r="AE41" s="52"/>
      <c r="AF41" s="65"/>
      <c r="AG41" s="52"/>
      <c r="AH41" s="52"/>
      <c r="AK41" s="37"/>
    </row>
    <row r="42" spans="1:37" s="38" customFormat="1" x14ac:dyDescent="0.25">
      <c r="A42" s="41" t="s">
        <v>179</v>
      </c>
      <c r="D42" s="27">
        <f>+SUBTOTAL(9,D18:D41)</f>
        <v>709649289.56000006</v>
      </c>
      <c r="F42" s="27">
        <f>+SUBTOTAL(9,F18:F41)</f>
        <v>393484981.15210134</v>
      </c>
      <c r="H42" s="46"/>
      <c r="J42" s="71"/>
      <c r="K42" s="72"/>
      <c r="L42" s="72"/>
      <c r="N42" s="48"/>
      <c r="P42" s="80">
        <f>+ROUND(R42/D42*100,1)</f>
        <v>2.5</v>
      </c>
      <c r="R42" s="121">
        <f>+SUBTOTAL(9,R18:R41)</f>
        <v>17725404</v>
      </c>
      <c r="T42" s="46"/>
      <c r="U42" s="33"/>
      <c r="V42" s="47"/>
      <c r="W42" s="33"/>
      <c r="X42" s="47"/>
      <c r="Y42" s="33"/>
      <c r="Z42" s="48"/>
      <c r="AB42" s="27">
        <f>+SUBTOTAL(9,AB18:AB41)</f>
        <v>32577270</v>
      </c>
      <c r="AC42" s="27"/>
      <c r="AD42" s="56">
        <f>+AB42/D42*100</f>
        <v>4.5906154602365215</v>
      </c>
      <c r="AE42" s="56"/>
      <c r="AF42" s="121">
        <f>+SUBTOTAL(9,AF18:AF41)</f>
        <v>14851866</v>
      </c>
      <c r="AG42" s="52"/>
      <c r="AH42" s="52"/>
      <c r="AK42" s="37"/>
    </row>
    <row r="43" spans="1:37" s="38" customFormat="1" x14ac:dyDescent="0.25">
      <c r="B43" s="38" t="s">
        <v>6</v>
      </c>
      <c r="D43" s="39"/>
      <c r="F43" s="39"/>
      <c r="H43" s="46"/>
      <c r="J43" s="71"/>
      <c r="K43" s="72"/>
      <c r="L43" s="72"/>
      <c r="N43" s="48"/>
      <c r="P43" s="74"/>
      <c r="R43" s="65"/>
      <c r="T43" s="46"/>
      <c r="U43" s="33"/>
      <c r="V43" s="47"/>
      <c r="W43" s="33"/>
      <c r="X43" s="47"/>
      <c r="Y43" s="33"/>
      <c r="Z43" s="48"/>
      <c r="AB43" s="39"/>
      <c r="AC43" s="39"/>
      <c r="AD43" s="52"/>
      <c r="AE43" s="52"/>
      <c r="AF43" s="65"/>
      <c r="AG43" s="52"/>
      <c r="AH43" s="52"/>
      <c r="AK43" s="37"/>
    </row>
    <row r="44" spans="1:37" s="38" customFormat="1" x14ac:dyDescent="0.25">
      <c r="B44" s="38" t="s">
        <v>6</v>
      </c>
      <c r="D44" s="39"/>
      <c r="F44" s="39"/>
      <c r="H44" s="46"/>
      <c r="J44" s="71"/>
      <c r="K44" s="72"/>
      <c r="L44" s="72"/>
      <c r="N44" s="48"/>
      <c r="P44" s="74"/>
      <c r="R44" s="65"/>
      <c r="T44" s="46"/>
      <c r="U44" s="33"/>
      <c r="V44" s="47"/>
      <c r="W44" s="33"/>
      <c r="X44" s="47"/>
      <c r="Y44" s="33"/>
      <c r="Z44" s="48"/>
      <c r="AB44" s="39"/>
      <c r="AC44" s="39"/>
      <c r="AD44" s="52"/>
      <c r="AE44" s="52"/>
      <c r="AF44" s="65"/>
      <c r="AG44" s="52"/>
      <c r="AH44" s="52"/>
      <c r="AK44" s="37"/>
    </row>
    <row r="45" spans="1:37" s="38" customFormat="1" x14ac:dyDescent="0.25">
      <c r="A45" s="41" t="s">
        <v>180</v>
      </c>
      <c r="D45" s="39"/>
      <c r="F45" s="39"/>
      <c r="H45" s="46"/>
      <c r="J45" s="71"/>
      <c r="K45" s="72"/>
      <c r="L45" s="72"/>
      <c r="N45" s="48"/>
      <c r="P45" s="74"/>
      <c r="R45" s="65"/>
      <c r="T45" s="46"/>
      <c r="U45" s="33"/>
      <c r="V45" s="47"/>
      <c r="W45" s="33"/>
      <c r="X45" s="47"/>
      <c r="Y45" s="33"/>
      <c r="Z45" s="48"/>
      <c r="AB45" s="39"/>
      <c r="AC45" s="39"/>
      <c r="AD45" s="52"/>
      <c r="AE45" s="52"/>
      <c r="AF45" s="65"/>
      <c r="AG45" s="52"/>
      <c r="AH45" s="52"/>
      <c r="AK45" s="37"/>
    </row>
    <row r="46" spans="1:37" x14ac:dyDescent="0.25">
      <c r="A46" s="33" t="s">
        <v>6</v>
      </c>
      <c r="B46" s="33" t="s">
        <v>6</v>
      </c>
      <c r="H46" s="46"/>
      <c r="J46" s="71"/>
      <c r="K46" s="72"/>
      <c r="L46" s="72"/>
      <c r="N46" s="48"/>
      <c r="P46" s="75"/>
      <c r="T46" s="46"/>
      <c r="V46" s="47"/>
      <c r="X46" s="47"/>
      <c r="Z46" s="48"/>
      <c r="AD46" s="52"/>
      <c r="AE46" s="52"/>
      <c r="AG46" s="52"/>
      <c r="AH46" s="52"/>
      <c r="AK46" s="37"/>
    </row>
    <row r="47" spans="1:37" s="38" customFormat="1" x14ac:dyDescent="0.25">
      <c r="A47" s="38" t="s">
        <v>6</v>
      </c>
      <c r="B47" s="38" t="s">
        <v>51</v>
      </c>
      <c r="H47" s="46"/>
      <c r="J47" s="71"/>
      <c r="K47" s="72"/>
      <c r="L47" s="72"/>
      <c r="N47" s="48"/>
      <c r="P47" s="74"/>
      <c r="R47" s="73"/>
      <c r="T47" s="46"/>
      <c r="U47" s="33"/>
      <c r="V47" s="47"/>
      <c r="W47" s="33"/>
      <c r="X47" s="47"/>
      <c r="Y47" s="33"/>
      <c r="Z47" s="48"/>
      <c r="AD47" s="52"/>
      <c r="AE47" s="52"/>
      <c r="AF47" s="73"/>
      <c r="AG47" s="52"/>
      <c r="AH47" s="52"/>
      <c r="AK47" s="37"/>
    </row>
    <row r="48" spans="1:37" x14ac:dyDescent="0.25">
      <c r="A48" s="33">
        <v>311</v>
      </c>
      <c r="B48" s="33" t="s">
        <v>42</v>
      </c>
      <c r="D48" s="36">
        <v>241400701.34999999</v>
      </c>
      <c r="F48" s="36">
        <v>161452115.17160502</v>
      </c>
      <c r="H48" s="46">
        <v>48029</v>
      </c>
      <c r="J48" s="71">
        <v>3.2000000000000002E-3</v>
      </c>
      <c r="K48" s="72"/>
      <c r="L48" s="72"/>
      <c r="N48" s="48">
        <v>-2</v>
      </c>
      <c r="P48" s="76">
        <v>2.1</v>
      </c>
      <c r="R48" s="63">
        <f>+ROUND(D48*P48/100,0)</f>
        <v>5069415</v>
      </c>
      <c r="T48" s="46">
        <v>48029</v>
      </c>
      <c r="V48" s="47">
        <v>80</v>
      </c>
      <c r="W48" s="33" t="s">
        <v>4</v>
      </c>
      <c r="X48" s="47" t="s">
        <v>310</v>
      </c>
      <c r="Z48" s="48">
        <v>-1</v>
      </c>
      <c r="AB48" s="36">
        <v>6287221</v>
      </c>
      <c r="AC48" s="36"/>
      <c r="AD48" s="52">
        <v>2.6</v>
      </c>
      <c r="AE48" s="52"/>
      <c r="AF48" s="63">
        <f>+AB48-R48</f>
        <v>1217806</v>
      </c>
      <c r="AG48" s="52"/>
      <c r="AH48" s="52"/>
      <c r="AK48" s="37"/>
    </row>
    <row r="49" spans="1:37" x14ac:dyDescent="0.25">
      <c r="A49" s="33">
        <v>312</v>
      </c>
      <c r="B49" s="33" t="s">
        <v>43</v>
      </c>
      <c r="D49" s="36">
        <v>7052454.5199999996</v>
      </c>
      <c r="F49" s="36">
        <v>3063360.0129200001</v>
      </c>
      <c r="H49" s="46">
        <v>48029</v>
      </c>
      <c r="J49" s="71">
        <v>9.4000000000000004E-3</v>
      </c>
      <c r="K49" s="72"/>
      <c r="L49" s="72"/>
      <c r="N49" s="48">
        <v>-7</v>
      </c>
      <c r="P49" s="76">
        <v>2.6</v>
      </c>
      <c r="R49" s="63">
        <f t="shared" ref="R49:R52" si="3">+ROUND(D49*P49/100,0)</f>
        <v>183364</v>
      </c>
      <c r="T49" s="46">
        <v>48029</v>
      </c>
      <c r="V49" s="47">
        <v>50</v>
      </c>
      <c r="W49" s="33" t="s">
        <v>4</v>
      </c>
      <c r="X49" s="47" t="s">
        <v>311</v>
      </c>
      <c r="Z49" s="48">
        <v>-2</v>
      </c>
      <c r="AB49" s="36">
        <v>325978</v>
      </c>
      <c r="AC49" s="36"/>
      <c r="AD49" s="52">
        <v>4.62</v>
      </c>
      <c r="AE49" s="52"/>
      <c r="AF49" s="63">
        <f>+AB49-R49</f>
        <v>142614</v>
      </c>
      <c r="AG49" s="52"/>
      <c r="AH49" s="52"/>
      <c r="AK49" s="37"/>
    </row>
    <row r="50" spans="1:37" x14ac:dyDescent="0.25">
      <c r="A50" s="33">
        <v>314</v>
      </c>
      <c r="B50" s="33" t="s">
        <v>44</v>
      </c>
      <c r="D50" s="36">
        <v>27411865.75</v>
      </c>
      <c r="F50" s="36">
        <v>15382397.116547497</v>
      </c>
      <c r="H50" s="46">
        <v>48029</v>
      </c>
      <c r="J50" s="71">
        <v>1.2E-2</v>
      </c>
      <c r="K50" s="72"/>
      <c r="L50" s="72"/>
      <c r="N50" s="48">
        <v>0</v>
      </c>
      <c r="P50" s="76">
        <v>2.6</v>
      </c>
      <c r="R50" s="63">
        <f t="shared" si="3"/>
        <v>712709</v>
      </c>
      <c r="T50" s="46">
        <v>48029</v>
      </c>
      <c r="V50" s="47">
        <v>55</v>
      </c>
      <c r="W50" s="33" t="s">
        <v>4</v>
      </c>
      <c r="X50" s="47" t="s">
        <v>312</v>
      </c>
      <c r="Z50" s="48">
        <v>-1</v>
      </c>
      <c r="AB50" s="36">
        <v>979585</v>
      </c>
      <c r="AC50" s="36"/>
      <c r="AD50" s="52">
        <v>3.57</v>
      </c>
      <c r="AE50" s="52"/>
      <c r="AF50" s="63">
        <f>+AB50-R50</f>
        <v>266876</v>
      </c>
      <c r="AG50" s="52"/>
      <c r="AH50" s="52"/>
      <c r="AK50" s="37"/>
    </row>
    <row r="51" spans="1:37" x14ac:dyDescent="0.25">
      <c r="A51" s="33">
        <v>315</v>
      </c>
      <c r="B51" s="33" t="s">
        <v>45</v>
      </c>
      <c r="D51" s="36">
        <v>10271933.77</v>
      </c>
      <c r="F51" s="36">
        <v>5585791.270800001</v>
      </c>
      <c r="H51" s="46">
        <v>48029</v>
      </c>
      <c r="J51" s="71">
        <v>5.1999999999999998E-3</v>
      </c>
      <c r="K51" s="72"/>
      <c r="L51" s="72"/>
      <c r="N51" s="48">
        <v>-6</v>
      </c>
      <c r="P51" s="76">
        <v>2.4</v>
      </c>
      <c r="R51" s="63">
        <f t="shared" si="3"/>
        <v>246526</v>
      </c>
      <c r="T51" s="46">
        <v>48029</v>
      </c>
      <c r="V51" s="47">
        <v>65</v>
      </c>
      <c r="W51" s="33" t="s">
        <v>4</v>
      </c>
      <c r="X51" s="47" t="s">
        <v>311</v>
      </c>
      <c r="Z51" s="48">
        <v>-2</v>
      </c>
      <c r="AB51" s="36">
        <v>380372</v>
      </c>
      <c r="AC51" s="36"/>
      <c r="AD51" s="52">
        <v>3.7</v>
      </c>
      <c r="AE51" s="52"/>
      <c r="AF51" s="63">
        <f>+AB51-R51</f>
        <v>133846</v>
      </c>
      <c r="AG51" s="52"/>
      <c r="AH51" s="52"/>
      <c r="AK51" s="37"/>
    </row>
    <row r="52" spans="1:37" x14ac:dyDescent="0.25">
      <c r="A52" s="33">
        <v>316</v>
      </c>
      <c r="B52" s="33" t="s">
        <v>291</v>
      </c>
      <c r="D52" s="32">
        <v>3879628.68</v>
      </c>
      <c r="F52" s="32">
        <v>1972391.7705900001</v>
      </c>
      <c r="H52" s="46">
        <v>48029</v>
      </c>
      <c r="J52" s="71">
        <v>7.1000000000000004E-3</v>
      </c>
      <c r="K52" s="72"/>
      <c r="L52" s="72"/>
      <c r="N52" s="48">
        <v>0</v>
      </c>
      <c r="P52" s="76">
        <v>2.4</v>
      </c>
      <c r="R52" s="64">
        <f t="shared" si="3"/>
        <v>93111</v>
      </c>
      <c r="T52" s="46">
        <v>48029</v>
      </c>
      <c r="V52" s="47">
        <v>65</v>
      </c>
      <c r="W52" s="33" t="s">
        <v>4</v>
      </c>
      <c r="X52" s="47" t="s">
        <v>312</v>
      </c>
      <c r="Z52" s="48">
        <v>0</v>
      </c>
      <c r="AB52" s="32">
        <v>149353</v>
      </c>
      <c r="AC52" s="54"/>
      <c r="AD52" s="52">
        <v>3.85</v>
      </c>
      <c r="AE52" s="52"/>
      <c r="AF52" s="64">
        <f>+AB52-R52</f>
        <v>56242</v>
      </c>
      <c r="AG52" s="52"/>
      <c r="AH52" s="52"/>
      <c r="AK52" s="37"/>
    </row>
    <row r="53" spans="1:37" s="38" customFormat="1" x14ac:dyDescent="0.25">
      <c r="A53" s="38" t="s">
        <v>6</v>
      </c>
      <c r="B53" s="38" t="s">
        <v>52</v>
      </c>
      <c r="D53" s="39">
        <f>+SUBTOTAL(9,D48:D52)</f>
        <v>290016584.06999999</v>
      </c>
      <c r="F53" s="65">
        <f>+SUBTOTAL(9,F48:F52)</f>
        <v>187456055.34246251</v>
      </c>
      <c r="H53" s="46"/>
      <c r="J53" s="71"/>
      <c r="K53" s="72"/>
      <c r="L53" s="72"/>
      <c r="N53" s="48"/>
      <c r="P53" s="79">
        <f>+ROUND(R53/D53*100,1)</f>
        <v>2.2000000000000002</v>
      </c>
      <c r="R53" s="65">
        <f>+SUBTOTAL(9,R48:R52)</f>
        <v>6305125</v>
      </c>
      <c r="T53" s="46"/>
      <c r="U53" s="33"/>
      <c r="V53" s="47"/>
      <c r="W53" s="33"/>
      <c r="X53" s="47"/>
      <c r="Y53" s="33"/>
      <c r="Z53" s="48"/>
      <c r="AB53" s="39">
        <f>+SUBTOTAL(9,AB48:AB52)</f>
        <v>8122509</v>
      </c>
      <c r="AC53" s="39"/>
      <c r="AD53" s="56">
        <f>+AB53/D53*100</f>
        <v>2.8007050100416002</v>
      </c>
      <c r="AE53" s="56"/>
      <c r="AF53" s="65">
        <f>+SUBTOTAL(9,AF48:AF52)</f>
        <v>1817384</v>
      </c>
      <c r="AG53" s="52"/>
      <c r="AH53" s="52"/>
      <c r="AK53" s="37"/>
    </row>
    <row r="54" spans="1:37" x14ac:dyDescent="0.25">
      <c r="A54" s="33" t="s">
        <v>6</v>
      </c>
      <c r="B54" s="33" t="s">
        <v>6</v>
      </c>
      <c r="H54" s="46"/>
      <c r="J54" s="71"/>
      <c r="K54" s="72"/>
      <c r="L54" s="72"/>
      <c r="N54" s="48"/>
      <c r="P54" s="75"/>
      <c r="T54" s="46"/>
      <c r="V54" s="47"/>
      <c r="X54" s="47"/>
      <c r="Z54" s="48"/>
      <c r="AD54" s="52"/>
      <c r="AE54" s="52"/>
      <c r="AG54" s="52"/>
      <c r="AH54" s="52"/>
      <c r="AK54" s="37"/>
    </row>
    <row r="55" spans="1:37" s="38" customFormat="1" x14ac:dyDescent="0.25">
      <c r="A55" s="38" t="s">
        <v>6</v>
      </c>
      <c r="B55" s="38" t="s">
        <v>53</v>
      </c>
      <c r="H55" s="46"/>
      <c r="J55" s="71"/>
      <c r="K55" s="72"/>
      <c r="L55" s="72"/>
      <c r="N55" s="48"/>
      <c r="P55" s="74"/>
      <c r="R55" s="73"/>
      <c r="T55" s="46"/>
      <c r="U55" s="33"/>
      <c r="V55" s="47"/>
      <c r="W55" s="33"/>
      <c r="X55" s="47"/>
      <c r="Y55" s="33"/>
      <c r="Z55" s="48"/>
      <c r="AD55" s="52"/>
      <c r="AE55" s="52"/>
      <c r="AF55" s="73"/>
      <c r="AG55" s="52"/>
      <c r="AH55" s="52"/>
      <c r="AK55" s="37"/>
    </row>
    <row r="56" spans="1:37" x14ac:dyDescent="0.25">
      <c r="A56" s="33">
        <v>312</v>
      </c>
      <c r="B56" s="33" t="s">
        <v>43</v>
      </c>
      <c r="D56" s="32">
        <v>370941.56</v>
      </c>
      <c r="F56" s="64">
        <v>370941.56</v>
      </c>
      <c r="H56" s="46">
        <v>48029</v>
      </c>
      <c r="J56" s="71">
        <v>9.4000000000000004E-3</v>
      </c>
      <c r="K56" s="72"/>
      <c r="L56" s="72"/>
      <c r="N56" s="48">
        <v>-7</v>
      </c>
      <c r="P56" s="76">
        <v>2.6</v>
      </c>
      <c r="R56" s="64">
        <f>+ROUND(D56*P56/100,0)</f>
        <v>9644</v>
      </c>
      <c r="T56" s="46">
        <v>48029</v>
      </c>
      <c r="V56" s="47">
        <v>50</v>
      </c>
      <c r="W56" s="33" t="s">
        <v>4</v>
      </c>
      <c r="X56" s="47" t="s">
        <v>311</v>
      </c>
      <c r="Z56" s="48">
        <v>0</v>
      </c>
      <c r="AB56" s="32">
        <v>0</v>
      </c>
      <c r="AC56" s="54"/>
      <c r="AD56" s="52">
        <v>0</v>
      </c>
      <c r="AE56" s="52"/>
      <c r="AF56" s="64">
        <f>+AB56-R56</f>
        <v>-9644</v>
      </c>
      <c r="AG56" s="52"/>
      <c r="AH56" s="52"/>
      <c r="AK56" s="37"/>
    </row>
    <row r="57" spans="1:37" s="38" customFormat="1" x14ac:dyDescent="0.25">
      <c r="A57" s="38" t="s">
        <v>6</v>
      </c>
      <c r="B57" s="38" t="s">
        <v>54</v>
      </c>
      <c r="D57" s="39">
        <f>+SUBTOTAL(9,D56:D56)</f>
        <v>370941.56</v>
      </c>
      <c r="F57" s="39">
        <f>+SUBTOTAL(9,F56:F56)</f>
        <v>370941.56</v>
      </c>
      <c r="H57" s="46"/>
      <c r="J57" s="71"/>
      <c r="K57" s="72"/>
      <c r="L57" s="72"/>
      <c r="N57" s="48"/>
      <c r="P57" s="79">
        <f>+ROUND(R57/D57*100,1)</f>
        <v>2.6</v>
      </c>
      <c r="R57" s="65">
        <f>+SUBTOTAL(9,R56:R56)</f>
        <v>9644</v>
      </c>
      <c r="T57" s="46"/>
      <c r="U57" s="33"/>
      <c r="V57" s="47"/>
      <c r="W57" s="33"/>
      <c r="X57" s="47"/>
      <c r="Y57" s="33"/>
      <c r="Z57" s="48"/>
      <c r="AB57" s="39">
        <f>+SUBTOTAL(9,AB56:AB56)</f>
        <v>0</v>
      </c>
      <c r="AC57" s="39"/>
      <c r="AD57" s="52"/>
      <c r="AE57" s="52"/>
      <c r="AF57" s="65">
        <f>+SUBTOTAL(9,AF56:AF56)</f>
        <v>-9644</v>
      </c>
      <c r="AG57" s="52"/>
      <c r="AH57" s="52"/>
      <c r="AK57" s="37"/>
    </row>
    <row r="58" spans="1:37" x14ac:dyDescent="0.25">
      <c r="A58" s="33" t="s">
        <v>6</v>
      </c>
      <c r="B58" s="33" t="s">
        <v>6</v>
      </c>
      <c r="H58" s="46"/>
      <c r="J58" s="71"/>
      <c r="K58" s="72"/>
      <c r="L58" s="72"/>
      <c r="N58" s="48"/>
      <c r="P58" s="75"/>
      <c r="T58" s="46"/>
      <c r="V58" s="47"/>
      <c r="X58" s="47"/>
      <c r="Z58" s="48"/>
      <c r="AD58" s="52"/>
      <c r="AE58" s="52"/>
      <c r="AG58" s="52"/>
      <c r="AH58" s="52"/>
      <c r="AK58" s="37"/>
    </row>
    <row r="59" spans="1:37" s="38" customFormat="1" x14ac:dyDescent="0.25">
      <c r="A59" s="38" t="s">
        <v>6</v>
      </c>
      <c r="B59" s="38" t="s">
        <v>55</v>
      </c>
      <c r="H59" s="46"/>
      <c r="J59" s="71"/>
      <c r="K59" s="72"/>
      <c r="L59" s="72"/>
      <c r="N59" s="48"/>
      <c r="P59" s="74"/>
      <c r="R59" s="73"/>
      <c r="T59" s="46"/>
      <c r="U59" s="33"/>
      <c r="V59" s="47"/>
      <c r="W59" s="33"/>
      <c r="X59" s="47"/>
      <c r="Y59" s="33"/>
      <c r="Z59" s="48"/>
      <c r="AD59" s="52"/>
      <c r="AE59" s="52"/>
      <c r="AF59" s="73"/>
      <c r="AG59" s="52"/>
      <c r="AH59" s="52"/>
      <c r="AK59" s="37"/>
    </row>
    <row r="60" spans="1:37" x14ac:dyDescent="0.25">
      <c r="A60" s="33">
        <v>311</v>
      </c>
      <c r="B60" s="33" t="s">
        <v>42</v>
      </c>
      <c r="D60" s="36">
        <v>16367428.140000001</v>
      </c>
      <c r="F60" s="36">
        <v>10593608.281450002</v>
      </c>
      <c r="H60" s="46">
        <v>48029</v>
      </c>
      <c r="J60" s="71">
        <v>3.2000000000000002E-3</v>
      </c>
      <c r="K60" s="72"/>
      <c r="L60" s="72"/>
      <c r="N60" s="48">
        <v>-2</v>
      </c>
      <c r="P60" s="76">
        <v>2.1</v>
      </c>
      <c r="R60" s="63">
        <f t="shared" ref="R60:R64" si="4">+ROUND(D60*P60/100,0)</f>
        <v>343716</v>
      </c>
      <c r="T60" s="46">
        <v>48029</v>
      </c>
      <c r="V60" s="47">
        <v>80</v>
      </c>
      <c r="W60" s="33" t="s">
        <v>4</v>
      </c>
      <c r="X60" s="47" t="s">
        <v>310</v>
      </c>
      <c r="Z60" s="48">
        <v>-1</v>
      </c>
      <c r="AB60" s="36">
        <v>453590</v>
      </c>
      <c r="AC60" s="36"/>
      <c r="AD60" s="52">
        <v>2.77</v>
      </c>
      <c r="AE60" s="52"/>
      <c r="AF60" s="63">
        <f>+AB60-R60</f>
        <v>109874</v>
      </c>
      <c r="AG60" s="52"/>
      <c r="AH60" s="52"/>
      <c r="AK60" s="37"/>
    </row>
    <row r="61" spans="1:37" x14ac:dyDescent="0.25">
      <c r="A61" s="33">
        <v>312</v>
      </c>
      <c r="B61" s="33" t="s">
        <v>43</v>
      </c>
      <c r="D61" s="36">
        <v>212347650.78</v>
      </c>
      <c r="F61" s="36">
        <v>91195079.782739982</v>
      </c>
      <c r="H61" s="46">
        <v>48029</v>
      </c>
      <c r="J61" s="71">
        <v>9.4000000000000004E-3</v>
      </c>
      <c r="K61" s="72"/>
      <c r="L61" s="72"/>
      <c r="N61" s="48">
        <v>-7</v>
      </c>
      <c r="P61" s="76">
        <v>2.6</v>
      </c>
      <c r="R61" s="63">
        <f t="shared" si="4"/>
        <v>5521039</v>
      </c>
      <c r="T61" s="46">
        <v>48029</v>
      </c>
      <c r="V61" s="47">
        <v>50</v>
      </c>
      <c r="W61" s="33" t="s">
        <v>4</v>
      </c>
      <c r="X61" s="47" t="s">
        <v>311</v>
      </c>
      <c r="Z61" s="48">
        <v>-2</v>
      </c>
      <c r="AB61" s="36">
        <v>9984039</v>
      </c>
      <c r="AC61" s="36"/>
      <c r="AD61" s="52">
        <v>4.7</v>
      </c>
      <c r="AE61" s="52"/>
      <c r="AF61" s="63">
        <f>+AB61-R61</f>
        <v>4463000</v>
      </c>
      <c r="AG61" s="52"/>
      <c r="AH61" s="52"/>
      <c r="AK61" s="37"/>
    </row>
    <row r="62" spans="1:37" x14ac:dyDescent="0.25">
      <c r="A62" s="33">
        <v>314</v>
      </c>
      <c r="B62" s="33" t="s">
        <v>44</v>
      </c>
      <c r="D62" s="36">
        <v>89915729.920000002</v>
      </c>
      <c r="F62" s="36">
        <v>52042195.833830006</v>
      </c>
      <c r="H62" s="46">
        <v>48029</v>
      </c>
      <c r="J62" s="71">
        <v>1.2E-2</v>
      </c>
      <c r="K62" s="72"/>
      <c r="L62" s="72"/>
      <c r="N62" s="48">
        <v>0</v>
      </c>
      <c r="P62" s="76">
        <v>2.6</v>
      </c>
      <c r="R62" s="63">
        <f t="shared" si="4"/>
        <v>2337809</v>
      </c>
      <c r="T62" s="46">
        <v>48029</v>
      </c>
      <c r="V62" s="47">
        <v>55</v>
      </c>
      <c r="W62" s="33" t="s">
        <v>4</v>
      </c>
      <c r="X62" s="47" t="s">
        <v>312</v>
      </c>
      <c r="Z62" s="48">
        <v>-1</v>
      </c>
      <c r="AB62" s="36">
        <v>3084542</v>
      </c>
      <c r="AC62" s="36"/>
      <c r="AD62" s="52">
        <v>3.43</v>
      </c>
      <c r="AE62" s="52"/>
      <c r="AF62" s="63">
        <f>+AB62-R62</f>
        <v>746733</v>
      </c>
      <c r="AG62" s="52"/>
      <c r="AH62" s="52"/>
      <c r="AK62" s="37"/>
    </row>
    <row r="63" spans="1:37" x14ac:dyDescent="0.25">
      <c r="A63" s="33">
        <v>315</v>
      </c>
      <c r="B63" s="33" t="s">
        <v>45</v>
      </c>
      <c r="D63" s="36">
        <v>24335747.449999999</v>
      </c>
      <c r="F63" s="36">
        <v>14796848.534870002</v>
      </c>
      <c r="H63" s="46">
        <v>48029</v>
      </c>
      <c r="J63" s="71">
        <v>5.1999999999999998E-3</v>
      </c>
      <c r="K63" s="72"/>
      <c r="L63" s="72"/>
      <c r="N63" s="48">
        <v>-6</v>
      </c>
      <c r="P63" s="76">
        <v>2.4</v>
      </c>
      <c r="R63" s="63">
        <f t="shared" si="4"/>
        <v>584058</v>
      </c>
      <c r="T63" s="46">
        <v>48029</v>
      </c>
      <c r="V63" s="47">
        <v>65</v>
      </c>
      <c r="W63" s="33" t="s">
        <v>4</v>
      </c>
      <c r="X63" s="47" t="s">
        <v>311</v>
      </c>
      <c r="Z63" s="48">
        <v>-2</v>
      </c>
      <c r="AB63" s="36">
        <v>782640</v>
      </c>
      <c r="AC63" s="36"/>
      <c r="AD63" s="52">
        <v>3.22</v>
      </c>
      <c r="AE63" s="52"/>
      <c r="AF63" s="63">
        <f>+AB63-R63</f>
        <v>198582</v>
      </c>
      <c r="AG63" s="52"/>
      <c r="AH63" s="52"/>
      <c r="AK63" s="37"/>
    </row>
    <row r="64" spans="1:37" x14ac:dyDescent="0.25">
      <c r="A64" s="33">
        <v>316</v>
      </c>
      <c r="B64" s="33" t="s">
        <v>291</v>
      </c>
      <c r="D64" s="32">
        <v>3586002.99</v>
      </c>
      <c r="F64" s="32">
        <v>1812805.45688</v>
      </c>
      <c r="H64" s="46">
        <v>48029</v>
      </c>
      <c r="J64" s="71">
        <v>7.1000000000000004E-3</v>
      </c>
      <c r="K64" s="72"/>
      <c r="L64" s="72"/>
      <c r="N64" s="48">
        <v>0</v>
      </c>
      <c r="P64" s="76">
        <v>2.4</v>
      </c>
      <c r="R64" s="64">
        <f t="shared" si="4"/>
        <v>86064</v>
      </c>
      <c r="T64" s="46">
        <v>48029</v>
      </c>
      <c r="V64" s="47">
        <v>65</v>
      </c>
      <c r="W64" s="33" t="s">
        <v>4</v>
      </c>
      <c r="X64" s="47" t="s">
        <v>312</v>
      </c>
      <c r="Z64" s="48">
        <v>0</v>
      </c>
      <c r="AB64" s="32">
        <v>138748</v>
      </c>
      <c r="AC64" s="54"/>
      <c r="AD64" s="52">
        <v>3.87</v>
      </c>
      <c r="AE64" s="52"/>
      <c r="AF64" s="64">
        <f>+AB64-R64</f>
        <v>52684</v>
      </c>
      <c r="AG64" s="52"/>
      <c r="AH64" s="52"/>
      <c r="AK64" s="37"/>
    </row>
    <row r="65" spans="1:37" s="38" customFormat="1" x14ac:dyDescent="0.25">
      <c r="A65" s="38" t="s">
        <v>6</v>
      </c>
      <c r="B65" s="38" t="s">
        <v>56</v>
      </c>
      <c r="D65" s="39">
        <f>+SUBTOTAL(9,D60:D64)</f>
        <v>346552559.28000003</v>
      </c>
      <c r="F65" s="39">
        <f>+SUBTOTAL(9,F60:F64)</f>
        <v>170440537.88977</v>
      </c>
      <c r="H65" s="46"/>
      <c r="J65" s="71"/>
      <c r="K65" s="72"/>
      <c r="L65" s="72"/>
      <c r="N65" s="48"/>
      <c r="P65" s="79">
        <f>+ROUND(R65/D65*100,1)</f>
        <v>2.6</v>
      </c>
      <c r="R65" s="65">
        <f>+SUBTOTAL(9,R60:R64)</f>
        <v>8872686</v>
      </c>
      <c r="T65" s="46"/>
      <c r="U65" s="33"/>
      <c r="V65" s="47"/>
      <c r="W65" s="33"/>
      <c r="X65" s="47"/>
      <c r="Y65" s="33"/>
      <c r="Z65" s="48"/>
      <c r="AB65" s="39">
        <f>+SUBTOTAL(9,AB60:AB64)</f>
        <v>14443559</v>
      </c>
      <c r="AC65" s="39"/>
      <c r="AD65" s="56">
        <f>+AB65/D65*100</f>
        <v>4.1677831004936277</v>
      </c>
      <c r="AE65" s="56"/>
      <c r="AF65" s="65">
        <f>+SUBTOTAL(9,AF60:AF64)</f>
        <v>5570873</v>
      </c>
      <c r="AG65" s="52"/>
      <c r="AH65" s="52"/>
      <c r="AK65" s="37"/>
    </row>
    <row r="66" spans="1:37" x14ac:dyDescent="0.25">
      <c r="A66" s="33" t="s">
        <v>6</v>
      </c>
      <c r="B66" s="33" t="s">
        <v>6</v>
      </c>
      <c r="H66" s="46"/>
      <c r="J66" s="71"/>
      <c r="K66" s="72"/>
      <c r="L66" s="72"/>
      <c r="N66" s="48"/>
      <c r="P66" s="75"/>
      <c r="T66" s="46"/>
      <c r="V66" s="47"/>
      <c r="X66" s="47"/>
      <c r="Z66" s="48"/>
      <c r="AD66" s="52"/>
      <c r="AE66" s="52"/>
      <c r="AG66" s="52"/>
      <c r="AH66" s="52"/>
      <c r="AK66" s="37"/>
    </row>
    <row r="67" spans="1:37" s="38" customFormat="1" x14ac:dyDescent="0.25">
      <c r="A67" s="38" t="s">
        <v>6</v>
      </c>
      <c r="B67" s="38" t="s">
        <v>57</v>
      </c>
      <c r="H67" s="46"/>
      <c r="J67" s="71"/>
      <c r="K67" s="72"/>
      <c r="L67" s="72"/>
      <c r="N67" s="48"/>
      <c r="P67" s="74"/>
      <c r="R67" s="73"/>
      <c r="T67" s="46"/>
      <c r="U67" s="33"/>
      <c r="V67" s="47"/>
      <c r="W67" s="33"/>
      <c r="X67" s="47"/>
      <c r="Y67" s="33"/>
      <c r="Z67" s="48"/>
      <c r="AD67" s="52"/>
      <c r="AE67" s="52"/>
      <c r="AF67" s="73"/>
      <c r="AG67" s="52"/>
      <c r="AH67" s="52"/>
      <c r="AK67" s="37"/>
    </row>
    <row r="68" spans="1:37" x14ac:dyDescent="0.25">
      <c r="A68" s="33">
        <v>311</v>
      </c>
      <c r="B68" s="33" t="s">
        <v>42</v>
      </c>
      <c r="D68" s="36">
        <v>11241256.67</v>
      </c>
      <c r="F68" s="36">
        <v>7751660.2911624992</v>
      </c>
      <c r="H68" s="46">
        <v>48029</v>
      </c>
      <c r="J68" s="71">
        <v>3.2000000000000002E-3</v>
      </c>
      <c r="K68" s="72"/>
      <c r="L68" s="72"/>
      <c r="N68" s="48">
        <v>-2</v>
      </c>
      <c r="P68" s="76">
        <v>2.1</v>
      </c>
      <c r="R68" s="63">
        <f t="shared" ref="R68:R72" si="5">+ROUND(D68*P68/100,0)</f>
        <v>236066</v>
      </c>
      <c r="T68" s="46">
        <v>48029</v>
      </c>
      <c r="V68" s="47">
        <v>80</v>
      </c>
      <c r="W68" s="33" t="s">
        <v>4</v>
      </c>
      <c r="X68" s="47" t="s">
        <v>310</v>
      </c>
      <c r="Z68" s="48">
        <v>-1</v>
      </c>
      <c r="AB68" s="36">
        <v>276016</v>
      </c>
      <c r="AC68" s="36"/>
      <c r="AD68" s="52">
        <v>2.46</v>
      </c>
      <c r="AE68" s="52"/>
      <c r="AF68" s="63">
        <f>+AB68-R68</f>
        <v>39950</v>
      </c>
      <c r="AG68" s="52"/>
      <c r="AH68" s="52"/>
      <c r="AK68" s="37"/>
    </row>
    <row r="69" spans="1:37" x14ac:dyDescent="0.25">
      <c r="A69" s="33">
        <v>312</v>
      </c>
      <c r="B69" s="33" t="s">
        <v>43</v>
      </c>
      <c r="D69" s="36">
        <v>214665917.31999999</v>
      </c>
      <c r="F69" s="36">
        <v>88354501.530029997</v>
      </c>
      <c r="H69" s="46">
        <v>48029</v>
      </c>
      <c r="J69" s="71">
        <v>9.4000000000000004E-3</v>
      </c>
      <c r="K69" s="72"/>
      <c r="L69" s="72"/>
      <c r="N69" s="48">
        <v>-7</v>
      </c>
      <c r="P69" s="76">
        <v>2.6</v>
      </c>
      <c r="R69" s="63">
        <f t="shared" si="5"/>
        <v>5581314</v>
      </c>
      <c r="T69" s="46">
        <v>48029</v>
      </c>
      <c r="V69" s="47">
        <v>50</v>
      </c>
      <c r="W69" s="33" t="s">
        <v>4</v>
      </c>
      <c r="X69" s="47" t="s">
        <v>311</v>
      </c>
      <c r="Z69" s="48">
        <v>-2</v>
      </c>
      <c r="AB69" s="36">
        <v>10373688</v>
      </c>
      <c r="AC69" s="36"/>
      <c r="AD69" s="52">
        <v>4.83</v>
      </c>
      <c r="AE69" s="52"/>
      <c r="AF69" s="63">
        <f>+AB69-R69</f>
        <v>4792374</v>
      </c>
      <c r="AG69" s="52"/>
      <c r="AH69" s="52"/>
      <c r="AK69" s="37"/>
    </row>
    <row r="70" spans="1:37" x14ac:dyDescent="0.25">
      <c r="A70" s="33">
        <v>314</v>
      </c>
      <c r="B70" s="33" t="s">
        <v>44</v>
      </c>
      <c r="D70" s="36">
        <v>82668790.599999994</v>
      </c>
      <c r="F70" s="36">
        <v>31513006.099924996</v>
      </c>
      <c r="H70" s="46">
        <v>48029</v>
      </c>
      <c r="J70" s="71">
        <v>1.2E-2</v>
      </c>
      <c r="K70" s="72"/>
      <c r="L70" s="72"/>
      <c r="N70" s="48">
        <v>0</v>
      </c>
      <c r="P70" s="76">
        <v>2.6</v>
      </c>
      <c r="R70" s="63">
        <f t="shared" si="5"/>
        <v>2149389</v>
      </c>
      <c r="T70" s="46">
        <v>48029</v>
      </c>
      <c r="V70" s="47">
        <v>55</v>
      </c>
      <c r="W70" s="33" t="s">
        <v>4</v>
      </c>
      <c r="X70" s="47" t="s">
        <v>312</v>
      </c>
      <c r="Z70" s="48">
        <v>-1</v>
      </c>
      <c r="AB70" s="36">
        <v>4112537</v>
      </c>
      <c r="AC70" s="36"/>
      <c r="AD70" s="52">
        <v>4.97</v>
      </c>
      <c r="AE70" s="52"/>
      <c r="AF70" s="63">
        <f>+AB70-R70</f>
        <v>1963148</v>
      </c>
      <c r="AG70" s="52"/>
      <c r="AH70" s="52"/>
      <c r="AK70" s="37"/>
    </row>
    <row r="71" spans="1:37" x14ac:dyDescent="0.25">
      <c r="A71" s="33">
        <v>315</v>
      </c>
      <c r="B71" s="33" t="s">
        <v>45</v>
      </c>
      <c r="D71" s="36">
        <v>22992822.890000001</v>
      </c>
      <c r="F71" s="36">
        <v>12504334.3903</v>
      </c>
      <c r="H71" s="46">
        <v>48029</v>
      </c>
      <c r="J71" s="71">
        <v>5.1999999999999998E-3</v>
      </c>
      <c r="K71" s="72"/>
      <c r="L71" s="72"/>
      <c r="N71" s="48">
        <v>-6</v>
      </c>
      <c r="P71" s="76">
        <v>2.4</v>
      </c>
      <c r="R71" s="63">
        <f t="shared" si="5"/>
        <v>551828</v>
      </c>
      <c r="T71" s="46">
        <v>48029</v>
      </c>
      <c r="V71" s="47">
        <v>65</v>
      </c>
      <c r="W71" s="33" t="s">
        <v>4</v>
      </c>
      <c r="X71" s="47" t="s">
        <v>311</v>
      </c>
      <c r="Z71" s="48">
        <v>-2</v>
      </c>
      <c r="AB71" s="36">
        <v>848709</v>
      </c>
      <c r="AC71" s="36"/>
      <c r="AD71" s="52">
        <v>3.69</v>
      </c>
      <c r="AE71" s="52"/>
      <c r="AF71" s="63">
        <f>+AB71-R71</f>
        <v>296881</v>
      </c>
      <c r="AG71" s="52"/>
      <c r="AH71" s="52"/>
      <c r="AK71" s="37"/>
    </row>
    <row r="72" spans="1:37" x14ac:dyDescent="0.25">
      <c r="A72" s="33">
        <v>316</v>
      </c>
      <c r="B72" s="33" t="s">
        <v>291</v>
      </c>
      <c r="D72" s="32">
        <v>3273365.34</v>
      </c>
      <c r="F72" s="36">
        <v>1424240.87145</v>
      </c>
      <c r="H72" s="46">
        <v>48029</v>
      </c>
      <c r="J72" s="71">
        <v>7.1000000000000004E-3</v>
      </c>
      <c r="K72" s="72"/>
      <c r="L72" s="72"/>
      <c r="N72" s="48">
        <v>0</v>
      </c>
      <c r="P72" s="76">
        <v>2.4</v>
      </c>
      <c r="R72" s="64">
        <f t="shared" si="5"/>
        <v>78561</v>
      </c>
      <c r="T72" s="46">
        <v>48029</v>
      </c>
      <c r="V72" s="47">
        <v>65</v>
      </c>
      <c r="W72" s="33" t="s">
        <v>4</v>
      </c>
      <c r="X72" s="47" t="s">
        <v>312</v>
      </c>
      <c r="Z72" s="48">
        <v>0</v>
      </c>
      <c r="AB72" s="32">
        <v>144350</v>
      </c>
      <c r="AC72" s="54"/>
      <c r="AD72" s="52">
        <v>4.41</v>
      </c>
      <c r="AE72" s="52"/>
      <c r="AF72" s="64">
        <f>+AB72-R72</f>
        <v>65789</v>
      </c>
      <c r="AG72" s="52"/>
      <c r="AH72" s="52"/>
      <c r="AK72" s="37"/>
    </row>
    <row r="73" spans="1:37" s="38" customFormat="1" x14ac:dyDescent="0.25">
      <c r="A73" s="38" t="s">
        <v>6</v>
      </c>
      <c r="B73" s="38" t="s">
        <v>58</v>
      </c>
      <c r="D73" s="23">
        <f>+SUBTOTAL(9,D68:D72)</f>
        <v>334842152.81999993</v>
      </c>
      <c r="F73" s="23">
        <f>+SUBTOTAL(9,F68:F72)</f>
        <v>141547743.1828675</v>
      </c>
      <c r="H73" s="46"/>
      <c r="J73" s="71"/>
      <c r="K73" s="72"/>
      <c r="L73" s="72"/>
      <c r="N73" s="48"/>
      <c r="P73" s="79">
        <f>+ROUND(R73/D73*100,1)</f>
        <v>2.6</v>
      </c>
      <c r="R73" s="83">
        <f>+SUBTOTAL(9,R68:R72)</f>
        <v>8597158</v>
      </c>
      <c r="T73" s="46"/>
      <c r="U73" s="33"/>
      <c r="V73" s="47"/>
      <c r="W73" s="33"/>
      <c r="X73" s="47"/>
      <c r="Y73" s="33"/>
      <c r="Z73" s="48"/>
      <c r="AB73" s="23">
        <f>+SUBTOTAL(9,AB68:AB72)</f>
        <v>15755300</v>
      </c>
      <c r="AC73" s="24"/>
      <c r="AD73" s="56">
        <f>+AB73/D73*100</f>
        <v>4.7052916926112136</v>
      </c>
      <c r="AE73" s="56"/>
      <c r="AF73" s="83">
        <f>+SUBTOTAL(9,AF68:AF72)</f>
        <v>7158142</v>
      </c>
      <c r="AG73" s="52"/>
      <c r="AH73" s="52"/>
      <c r="AK73" s="37"/>
    </row>
    <row r="74" spans="1:37" s="38" customFormat="1" x14ac:dyDescent="0.25">
      <c r="B74" s="38" t="s">
        <v>6</v>
      </c>
      <c r="D74" s="39"/>
      <c r="F74" s="39"/>
      <c r="H74" s="46"/>
      <c r="J74" s="71"/>
      <c r="K74" s="72"/>
      <c r="L74" s="72"/>
      <c r="N74" s="48"/>
      <c r="P74" s="74"/>
      <c r="R74" s="65"/>
      <c r="T74" s="46"/>
      <c r="U74" s="33"/>
      <c r="V74" s="47"/>
      <c r="W74" s="33"/>
      <c r="X74" s="47"/>
      <c r="Y74" s="33"/>
      <c r="Z74" s="48"/>
      <c r="AB74" s="39"/>
      <c r="AC74" s="39"/>
      <c r="AD74" s="52"/>
      <c r="AE74" s="52"/>
      <c r="AF74" s="65"/>
      <c r="AG74" s="52"/>
      <c r="AH74" s="52"/>
      <c r="AK74" s="37"/>
    </row>
    <row r="75" spans="1:37" s="38" customFormat="1" x14ac:dyDescent="0.25">
      <c r="A75" s="41" t="s">
        <v>181</v>
      </c>
      <c r="D75" s="27">
        <f>+SUBTOTAL(9,D47:D74)</f>
        <v>971782237.7299999</v>
      </c>
      <c r="F75" s="27">
        <f>+SUBTOTAL(9,F47:F74)</f>
        <v>499815277.97509998</v>
      </c>
      <c r="H75" s="46"/>
      <c r="J75" s="71"/>
      <c r="K75" s="72"/>
      <c r="L75" s="72"/>
      <c r="N75" s="48"/>
      <c r="P75" s="80">
        <f>+ROUND(R75/D75*100,1)</f>
        <v>2.4</v>
      </c>
      <c r="R75" s="121">
        <f>+SUBTOTAL(9,R47:R74)</f>
        <v>23784613</v>
      </c>
      <c r="T75" s="46"/>
      <c r="U75" s="33"/>
      <c r="V75" s="47"/>
      <c r="W75" s="33"/>
      <c r="X75" s="47"/>
      <c r="Y75" s="33"/>
      <c r="Z75" s="48"/>
      <c r="AB75" s="27">
        <f>+SUBTOTAL(9,AB47:AB74)</f>
        <v>38321368</v>
      </c>
      <c r="AC75" s="27"/>
      <c r="AD75" s="57">
        <f>+AB75/D75*100</f>
        <v>3.9434110351219664</v>
      </c>
      <c r="AE75" s="57"/>
      <c r="AF75" s="121">
        <f>+SUBTOTAL(9,AF47:AF74)</f>
        <v>14536755</v>
      </c>
      <c r="AG75" s="52"/>
      <c r="AH75" s="52"/>
      <c r="AK75" s="37"/>
    </row>
    <row r="76" spans="1:37" s="38" customFormat="1" x14ac:dyDescent="0.25">
      <c r="A76" s="41"/>
      <c r="B76" s="38" t="s">
        <v>6</v>
      </c>
      <c r="D76" s="39"/>
      <c r="F76" s="39"/>
      <c r="H76" s="46"/>
      <c r="J76" s="71"/>
      <c r="K76" s="72"/>
      <c r="L76" s="72"/>
      <c r="N76" s="48"/>
      <c r="P76" s="74"/>
      <c r="R76" s="65"/>
      <c r="T76" s="46"/>
      <c r="U76" s="33"/>
      <c r="V76" s="47"/>
      <c r="W76" s="33"/>
      <c r="X76" s="47"/>
      <c r="Y76" s="33"/>
      <c r="Z76" s="48"/>
      <c r="AB76" s="39"/>
      <c r="AC76" s="39"/>
      <c r="AD76" s="52"/>
      <c r="AE76" s="52"/>
      <c r="AF76" s="65"/>
      <c r="AG76" s="52"/>
      <c r="AH76" s="52"/>
      <c r="AK76" s="37"/>
    </row>
    <row r="77" spans="1:37" s="38" customFormat="1" x14ac:dyDescent="0.25">
      <c r="A77" s="41"/>
      <c r="B77" s="38" t="s">
        <v>6</v>
      </c>
      <c r="D77" s="39"/>
      <c r="F77" s="39"/>
      <c r="H77" s="46"/>
      <c r="J77" s="71"/>
      <c r="K77" s="72"/>
      <c r="L77" s="72"/>
      <c r="N77" s="48"/>
      <c r="P77" s="74"/>
      <c r="R77" s="65"/>
      <c r="T77" s="46"/>
      <c r="U77" s="33"/>
      <c r="V77" s="47"/>
      <c r="W77" s="33"/>
      <c r="X77" s="47"/>
      <c r="Y77" s="33"/>
      <c r="Z77" s="48"/>
      <c r="AB77" s="39"/>
      <c r="AC77" s="39"/>
      <c r="AD77" s="52"/>
      <c r="AE77" s="52"/>
      <c r="AF77" s="65"/>
      <c r="AG77" s="52"/>
      <c r="AH77" s="52"/>
      <c r="AK77" s="37"/>
    </row>
    <row r="78" spans="1:37" s="38" customFormat="1" x14ac:dyDescent="0.25">
      <c r="A78" s="41" t="s">
        <v>182</v>
      </c>
      <c r="D78" s="39"/>
      <c r="F78" s="39"/>
      <c r="H78" s="46"/>
      <c r="J78" s="71"/>
      <c r="K78" s="72"/>
      <c r="L78" s="72"/>
      <c r="N78" s="48"/>
      <c r="P78" s="74"/>
      <c r="R78" s="65"/>
      <c r="T78" s="46"/>
      <c r="U78" s="33"/>
      <c r="V78" s="47"/>
      <c r="W78" s="33"/>
      <c r="X78" s="47"/>
      <c r="Y78" s="33"/>
      <c r="Z78" s="48"/>
      <c r="AB78" s="39"/>
      <c r="AC78" s="39"/>
      <c r="AD78" s="52"/>
      <c r="AE78" s="52"/>
      <c r="AF78" s="65"/>
      <c r="AG78" s="52"/>
      <c r="AH78" s="52"/>
      <c r="AK78" s="37"/>
    </row>
    <row r="79" spans="1:37" x14ac:dyDescent="0.25">
      <c r="A79" s="33" t="s">
        <v>6</v>
      </c>
      <c r="B79" s="33" t="s">
        <v>6</v>
      </c>
      <c r="H79" s="61"/>
      <c r="J79" s="71"/>
      <c r="K79" s="72"/>
      <c r="L79" s="72"/>
      <c r="N79" s="48"/>
      <c r="P79" s="75"/>
      <c r="T79" s="61"/>
      <c r="V79" s="47"/>
      <c r="X79" s="47"/>
      <c r="Z79" s="48"/>
      <c r="AD79" s="52"/>
      <c r="AE79" s="52"/>
      <c r="AG79" s="52"/>
      <c r="AH79" s="52"/>
      <c r="AK79" s="37"/>
    </row>
    <row r="80" spans="1:37" s="38" customFormat="1" x14ac:dyDescent="0.25">
      <c r="A80" s="38" t="s">
        <v>6</v>
      </c>
      <c r="B80" s="38" t="s">
        <v>59</v>
      </c>
      <c r="H80" s="46"/>
      <c r="J80" s="71"/>
      <c r="K80" s="72"/>
      <c r="L80" s="72"/>
      <c r="N80" s="48"/>
      <c r="P80" s="74"/>
      <c r="R80" s="73"/>
      <c r="T80" s="46"/>
      <c r="U80" s="33"/>
      <c r="V80" s="47"/>
      <c r="W80" s="33"/>
      <c r="X80" s="47"/>
      <c r="Y80" s="33"/>
      <c r="Z80" s="48"/>
      <c r="AD80" s="52"/>
      <c r="AE80" s="52"/>
      <c r="AF80" s="73"/>
      <c r="AG80" s="52"/>
      <c r="AH80" s="52"/>
      <c r="AK80" s="37"/>
    </row>
    <row r="81" spans="1:37" x14ac:dyDescent="0.25">
      <c r="A81" s="33">
        <v>312</v>
      </c>
      <c r="B81" s="33" t="s">
        <v>43</v>
      </c>
      <c r="D81" s="32">
        <v>33149442.199999999</v>
      </c>
      <c r="F81" s="32">
        <v>33149442.199999999</v>
      </c>
      <c r="H81" s="46">
        <v>50951</v>
      </c>
      <c r="J81" s="71">
        <v>9.4000000000000004E-3</v>
      </c>
      <c r="K81" s="72"/>
      <c r="L81" s="72"/>
      <c r="N81" s="48">
        <v>-7</v>
      </c>
      <c r="P81" s="76">
        <v>2.6</v>
      </c>
      <c r="R81" s="64">
        <f>+ROUND(D81*P81/100,0)</f>
        <v>861885</v>
      </c>
      <c r="T81" s="46">
        <v>50951</v>
      </c>
      <c r="V81" s="47">
        <v>50</v>
      </c>
      <c r="W81" s="33" t="s">
        <v>4</v>
      </c>
      <c r="X81" s="47" t="s">
        <v>311</v>
      </c>
      <c r="Z81" s="48">
        <v>0</v>
      </c>
      <c r="AB81" s="32">
        <v>0</v>
      </c>
      <c r="AC81" s="54"/>
      <c r="AD81" s="52">
        <v>0</v>
      </c>
      <c r="AE81" s="52"/>
      <c r="AF81" s="64">
        <f>+AB81-R81</f>
        <v>-861885</v>
      </c>
      <c r="AG81" s="52"/>
      <c r="AH81" s="52"/>
      <c r="AK81" s="37"/>
    </row>
    <row r="82" spans="1:37" s="38" customFormat="1" x14ac:dyDescent="0.25">
      <c r="A82" s="38" t="s">
        <v>6</v>
      </c>
      <c r="B82" s="38" t="s">
        <v>60</v>
      </c>
      <c r="D82" s="39">
        <f>+SUBTOTAL(9,D81:D81)</f>
        <v>33149442.199999999</v>
      </c>
      <c r="F82" s="39">
        <f>+SUBTOTAL(9,F81:F81)</f>
        <v>33149442.199999999</v>
      </c>
      <c r="H82" s="46"/>
      <c r="J82" s="71"/>
      <c r="K82" s="72"/>
      <c r="L82" s="72"/>
      <c r="N82" s="48"/>
      <c r="P82" s="79">
        <f>+ROUND(R82/D82*100,1)</f>
        <v>2.6</v>
      </c>
      <c r="R82" s="65">
        <f>+SUBTOTAL(9,R81:R81)</f>
        <v>861885</v>
      </c>
      <c r="T82" s="46"/>
      <c r="U82" s="33"/>
      <c r="V82" s="47"/>
      <c r="W82" s="33"/>
      <c r="X82" s="47"/>
      <c r="Y82" s="33"/>
      <c r="Z82" s="48"/>
      <c r="AB82" s="39">
        <f>+SUBTOTAL(9,AB81:AB81)</f>
        <v>0</v>
      </c>
      <c r="AC82" s="39"/>
      <c r="AD82" s="56">
        <f>+AB82/D82*100</f>
        <v>0</v>
      </c>
      <c r="AE82" s="56"/>
      <c r="AF82" s="65">
        <f>+SUBTOTAL(9,AF81:AF81)</f>
        <v>-861885</v>
      </c>
      <c r="AG82" s="52"/>
      <c r="AH82" s="52"/>
      <c r="AK82" s="37"/>
    </row>
    <row r="83" spans="1:37" x14ac:dyDescent="0.25">
      <c r="A83" s="33" t="s">
        <v>6</v>
      </c>
      <c r="B83" s="33" t="s">
        <v>6</v>
      </c>
      <c r="H83" s="46"/>
      <c r="J83" s="71"/>
      <c r="K83" s="72"/>
      <c r="L83" s="72"/>
      <c r="N83" s="48"/>
      <c r="P83" s="75"/>
      <c r="T83" s="46"/>
      <c r="V83" s="47"/>
      <c r="X83" s="47"/>
      <c r="Z83" s="48"/>
      <c r="AD83" s="52"/>
      <c r="AE83" s="52"/>
      <c r="AG83" s="52"/>
      <c r="AH83" s="52"/>
      <c r="AK83" s="37"/>
    </row>
    <row r="84" spans="1:37" s="38" customFormat="1" x14ac:dyDescent="0.25">
      <c r="A84" s="38" t="s">
        <v>6</v>
      </c>
      <c r="B84" s="38" t="s">
        <v>61</v>
      </c>
      <c r="H84" s="46"/>
      <c r="J84" s="71"/>
      <c r="K84" s="72"/>
      <c r="L84" s="72"/>
      <c r="N84" s="48"/>
      <c r="P84" s="74"/>
      <c r="R84" s="73"/>
      <c r="T84" s="46"/>
      <c r="U84" s="33"/>
      <c r="V84" s="47"/>
      <c r="W84" s="33"/>
      <c r="X84" s="47"/>
      <c r="Y84" s="33"/>
      <c r="Z84" s="48"/>
      <c r="AD84" s="52"/>
      <c r="AE84" s="52"/>
      <c r="AF84" s="73"/>
      <c r="AG84" s="52"/>
      <c r="AH84" s="52"/>
      <c r="AK84" s="37"/>
    </row>
    <row r="85" spans="1:37" x14ac:dyDescent="0.25">
      <c r="A85" s="33">
        <v>311</v>
      </c>
      <c r="B85" s="33" t="s">
        <v>42</v>
      </c>
      <c r="D85" s="36">
        <v>40048942.609999999</v>
      </c>
      <c r="F85" s="36">
        <v>21435438.487260003</v>
      </c>
      <c r="H85" s="46">
        <v>50951</v>
      </c>
      <c r="J85" s="71">
        <v>3.2000000000000002E-3</v>
      </c>
      <c r="K85" s="72"/>
      <c r="L85" s="72"/>
      <c r="N85" s="48">
        <v>-2</v>
      </c>
      <c r="P85" s="76">
        <v>2.1</v>
      </c>
      <c r="R85" s="63">
        <f t="shared" ref="R85:R89" si="6">+ROUND(D85*P85/100,0)</f>
        <v>841028</v>
      </c>
      <c r="T85" s="46">
        <v>50951</v>
      </c>
      <c r="V85" s="47">
        <v>80</v>
      </c>
      <c r="W85" s="33" t="s">
        <v>4</v>
      </c>
      <c r="X85" s="47" t="s">
        <v>310</v>
      </c>
      <c r="Z85" s="48">
        <v>-1</v>
      </c>
      <c r="AB85" s="36">
        <v>919439</v>
      </c>
      <c r="AC85" s="36"/>
      <c r="AD85" s="52">
        <v>2.2999999999999998</v>
      </c>
      <c r="AE85" s="52"/>
      <c r="AF85" s="63">
        <f>+AB85-R85</f>
        <v>78411</v>
      </c>
      <c r="AG85" s="52"/>
      <c r="AH85" s="52"/>
      <c r="AK85" s="37"/>
    </row>
    <row r="86" spans="1:37" x14ac:dyDescent="0.25">
      <c r="A86" s="33">
        <v>312</v>
      </c>
      <c r="B86" s="33" t="s">
        <v>43</v>
      </c>
      <c r="D86" s="36">
        <v>26275279.309999999</v>
      </c>
      <c r="F86" s="36">
        <v>12672089.538967501</v>
      </c>
      <c r="H86" s="46">
        <v>50951</v>
      </c>
      <c r="J86" s="71">
        <v>9.4000000000000004E-3</v>
      </c>
      <c r="K86" s="72"/>
      <c r="L86" s="72"/>
      <c r="N86" s="48">
        <v>-7</v>
      </c>
      <c r="P86" s="76">
        <v>2.6</v>
      </c>
      <c r="R86" s="63">
        <f t="shared" si="6"/>
        <v>683157</v>
      </c>
      <c r="T86" s="46">
        <v>50951</v>
      </c>
      <c r="V86" s="47">
        <v>50</v>
      </c>
      <c r="W86" s="33" t="s">
        <v>4</v>
      </c>
      <c r="X86" s="47" t="s">
        <v>311</v>
      </c>
      <c r="Z86" s="48">
        <v>-4</v>
      </c>
      <c r="AB86" s="36">
        <v>788284</v>
      </c>
      <c r="AC86" s="36"/>
      <c r="AD86" s="52">
        <v>3</v>
      </c>
      <c r="AE86" s="52"/>
      <c r="AF86" s="63">
        <f>+AB86-R86</f>
        <v>105127</v>
      </c>
      <c r="AG86" s="52"/>
      <c r="AH86" s="52"/>
      <c r="AK86" s="37"/>
    </row>
    <row r="87" spans="1:37" x14ac:dyDescent="0.25">
      <c r="A87" s="33">
        <v>314</v>
      </c>
      <c r="B87" s="33" t="s">
        <v>44</v>
      </c>
      <c r="D87" s="36">
        <v>4409078.75</v>
      </c>
      <c r="F87" s="36">
        <v>1937291.3497349999</v>
      </c>
      <c r="H87" s="46">
        <v>50951</v>
      </c>
      <c r="J87" s="71">
        <v>1.2E-2</v>
      </c>
      <c r="K87" s="72"/>
      <c r="L87" s="72"/>
      <c r="N87" s="48">
        <v>0</v>
      </c>
      <c r="P87" s="76">
        <v>2.6</v>
      </c>
      <c r="R87" s="63">
        <f t="shared" si="6"/>
        <v>114636</v>
      </c>
      <c r="T87" s="46">
        <v>50951</v>
      </c>
      <c r="V87" s="47">
        <v>55</v>
      </c>
      <c r="W87" s="33" t="s">
        <v>4</v>
      </c>
      <c r="X87" s="47" t="s">
        <v>312</v>
      </c>
      <c r="Z87" s="48">
        <v>-1</v>
      </c>
      <c r="AB87" s="36">
        <v>131584</v>
      </c>
      <c r="AC87" s="36"/>
      <c r="AD87" s="52">
        <v>2.98</v>
      </c>
      <c r="AE87" s="52"/>
      <c r="AF87" s="63">
        <f>+AB87-R87</f>
        <v>16948</v>
      </c>
      <c r="AG87" s="52"/>
      <c r="AH87" s="52"/>
      <c r="AK87" s="37"/>
    </row>
    <row r="88" spans="1:37" x14ac:dyDescent="0.25">
      <c r="A88" s="33">
        <v>315</v>
      </c>
      <c r="B88" s="33" t="s">
        <v>45</v>
      </c>
      <c r="D88" s="36">
        <v>1246717.6399999999</v>
      </c>
      <c r="F88" s="36">
        <v>704489.44840000011</v>
      </c>
      <c r="H88" s="46">
        <v>50951</v>
      </c>
      <c r="J88" s="71">
        <v>5.1999999999999998E-3</v>
      </c>
      <c r="K88" s="72"/>
      <c r="L88" s="72"/>
      <c r="N88" s="48">
        <v>-6</v>
      </c>
      <c r="P88" s="76">
        <v>2.4</v>
      </c>
      <c r="R88" s="63">
        <f t="shared" si="6"/>
        <v>29921</v>
      </c>
      <c r="T88" s="46">
        <v>50951</v>
      </c>
      <c r="V88" s="47">
        <v>65</v>
      </c>
      <c r="W88" s="33" t="s">
        <v>4</v>
      </c>
      <c r="X88" s="47" t="s">
        <v>311</v>
      </c>
      <c r="Z88" s="48">
        <v>-3</v>
      </c>
      <c r="AB88" s="36">
        <v>29847</v>
      </c>
      <c r="AC88" s="36"/>
      <c r="AD88" s="52">
        <v>2.39</v>
      </c>
      <c r="AE88" s="52"/>
      <c r="AF88" s="63">
        <f>+AB88-R88</f>
        <v>-74</v>
      </c>
      <c r="AG88" s="52"/>
      <c r="AH88" s="52"/>
      <c r="AK88" s="37"/>
    </row>
    <row r="89" spans="1:37" x14ac:dyDescent="0.25">
      <c r="A89" s="33">
        <v>316</v>
      </c>
      <c r="B89" s="33" t="s">
        <v>291</v>
      </c>
      <c r="D89" s="32">
        <v>3720891.68</v>
      </c>
      <c r="F89" s="32">
        <v>1817682.1399300003</v>
      </c>
      <c r="H89" s="46">
        <v>50951</v>
      </c>
      <c r="J89" s="71">
        <v>7.1000000000000004E-3</v>
      </c>
      <c r="K89" s="72"/>
      <c r="L89" s="72"/>
      <c r="N89" s="48">
        <v>0</v>
      </c>
      <c r="P89" s="76">
        <v>2.4</v>
      </c>
      <c r="R89" s="64">
        <f t="shared" si="6"/>
        <v>89301</v>
      </c>
      <c r="T89" s="46">
        <v>50951</v>
      </c>
      <c r="V89" s="47">
        <v>65</v>
      </c>
      <c r="W89" s="33" t="s">
        <v>4</v>
      </c>
      <c r="X89" s="47" t="s">
        <v>312</v>
      </c>
      <c r="Z89" s="48">
        <v>-1</v>
      </c>
      <c r="AB89" s="32">
        <v>98699</v>
      </c>
      <c r="AC89" s="54"/>
      <c r="AD89" s="52">
        <v>2.65</v>
      </c>
      <c r="AE89" s="52"/>
      <c r="AF89" s="64">
        <f>+AB89-R89</f>
        <v>9398</v>
      </c>
      <c r="AG89" s="52"/>
      <c r="AH89" s="52"/>
      <c r="AK89" s="37"/>
    </row>
    <row r="90" spans="1:37" s="38" customFormat="1" x14ac:dyDescent="0.25">
      <c r="A90" s="38" t="s">
        <v>6</v>
      </c>
      <c r="B90" s="38" t="s">
        <v>62</v>
      </c>
      <c r="D90" s="39">
        <f>+SUBTOTAL(9,D85:D89)</f>
        <v>75700909.99000001</v>
      </c>
      <c r="F90" s="39">
        <f>+SUBTOTAL(9,F85:F89)</f>
        <v>38566990.964292504</v>
      </c>
      <c r="H90" s="46"/>
      <c r="J90" s="71"/>
      <c r="K90" s="72"/>
      <c r="L90" s="72"/>
      <c r="N90" s="48"/>
      <c r="P90" s="79">
        <f>+ROUND(R90/D90*100,1)</f>
        <v>2.2999999999999998</v>
      </c>
      <c r="R90" s="65">
        <f>+SUBTOTAL(9,R85:R89)</f>
        <v>1758043</v>
      </c>
      <c r="T90" s="46"/>
      <c r="U90" s="33"/>
      <c r="V90" s="47"/>
      <c r="W90" s="33"/>
      <c r="X90" s="47"/>
      <c r="Y90" s="33"/>
      <c r="Z90" s="48"/>
      <c r="AB90" s="39">
        <f>+SUBTOTAL(9,AB85:AB89)</f>
        <v>1967853</v>
      </c>
      <c r="AC90" s="39"/>
      <c r="AD90" s="56">
        <f>+AB90/D90*100</f>
        <v>2.5995103629004603</v>
      </c>
      <c r="AE90" s="56"/>
      <c r="AF90" s="65">
        <f>+SUBTOTAL(9,AF85:AF89)</f>
        <v>209810</v>
      </c>
      <c r="AG90" s="52"/>
      <c r="AH90" s="52"/>
      <c r="AK90" s="37"/>
    </row>
    <row r="91" spans="1:37" x14ac:dyDescent="0.25">
      <c r="A91" s="33" t="s">
        <v>6</v>
      </c>
      <c r="B91" s="33" t="s">
        <v>6</v>
      </c>
      <c r="H91" s="46"/>
      <c r="J91" s="71"/>
      <c r="K91" s="72"/>
      <c r="L91" s="72"/>
      <c r="N91" s="48"/>
      <c r="P91" s="75"/>
      <c r="T91" s="46"/>
      <c r="V91" s="47"/>
      <c r="X91" s="47"/>
      <c r="Z91" s="48"/>
      <c r="AD91" s="52"/>
      <c r="AE91" s="52"/>
      <c r="AG91" s="52"/>
      <c r="AH91" s="52"/>
      <c r="AK91" s="37"/>
    </row>
    <row r="92" spans="1:37" s="38" customFormat="1" x14ac:dyDescent="0.25">
      <c r="A92" s="38" t="s">
        <v>6</v>
      </c>
      <c r="B92" s="38" t="s">
        <v>293</v>
      </c>
      <c r="H92" s="46"/>
      <c r="J92" s="71"/>
      <c r="K92" s="72"/>
      <c r="L92" s="72"/>
      <c r="N92" s="48"/>
      <c r="P92" s="74"/>
      <c r="R92" s="73"/>
      <c r="T92" s="46"/>
      <c r="U92" s="33"/>
      <c r="V92" s="47"/>
      <c r="W92" s="33"/>
      <c r="X92" s="47"/>
      <c r="Y92" s="33"/>
      <c r="Z92" s="48"/>
      <c r="AD92" s="52"/>
      <c r="AE92" s="52"/>
      <c r="AF92" s="73"/>
      <c r="AG92" s="52"/>
      <c r="AH92" s="52"/>
      <c r="AK92" s="37"/>
    </row>
    <row r="93" spans="1:37" x14ac:dyDescent="0.25">
      <c r="A93" s="33">
        <v>311</v>
      </c>
      <c r="B93" s="33" t="s">
        <v>42</v>
      </c>
      <c r="D93" s="36">
        <v>3049496.26</v>
      </c>
      <c r="F93" s="36">
        <v>1704572.5490649999</v>
      </c>
      <c r="H93" s="46">
        <v>50951</v>
      </c>
      <c r="J93" s="71">
        <v>3.2000000000000002E-3</v>
      </c>
      <c r="K93" s="72"/>
      <c r="L93" s="72"/>
      <c r="N93" s="48">
        <v>-2</v>
      </c>
      <c r="P93" s="76">
        <v>2.2000000000000002</v>
      </c>
      <c r="R93" s="63">
        <f t="shared" ref="R93:R96" si="7">+ROUND(D93*P93/100,0)</f>
        <v>67089</v>
      </c>
      <c r="T93" s="46">
        <v>50951</v>
      </c>
      <c r="V93" s="47">
        <v>80</v>
      </c>
      <c r="W93" s="33" t="s">
        <v>4</v>
      </c>
      <c r="X93" s="47" t="s">
        <v>310</v>
      </c>
      <c r="Z93" s="48">
        <v>-1</v>
      </c>
      <c r="AB93" s="36">
        <v>66639</v>
      </c>
      <c r="AC93" s="36"/>
      <c r="AD93" s="52">
        <v>2.19</v>
      </c>
      <c r="AE93" s="52"/>
      <c r="AF93" s="63">
        <f>+AB93-R93</f>
        <v>-450</v>
      </c>
      <c r="AG93" s="52"/>
      <c r="AH93" s="52"/>
      <c r="AK93" s="37"/>
    </row>
    <row r="94" spans="1:37" x14ac:dyDescent="0.25">
      <c r="A94" s="33">
        <v>312</v>
      </c>
      <c r="B94" s="33" t="s">
        <v>43</v>
      </c>
      <c r="D94" s="36">
        <v>22708657.52</v>
      </c>
      <c r="F94" s="36">
        <v>10156497.57824125</v>
      </c>
      <c r="H94" s="46">
        <v>50951</v>
      </c>
      <c r="J94" s="71">
        <v>9.4000000000000004E-3</v>
      </c>
      <c r="K94" s="72"/>
      <c r="L94" s="72"/>
      <c r="N94" s="48">
        <v>-7</v>
      </c>
      <c r="P94" s="76">
        <v>2.7</v>
      </c>
      <c r="R94" s="63">
        <f t="shared" si="7"/>
        <v>613134</v>
      </c>
      <c r="T94" s="46">
        <v>50951</v>
      </c>
      <c r="V94" s="47">
        <v>50</v>
      </c>
      <c r="W94" s="33" t="s">
        <v>4</v>
      </c>
      <c r="X94" s="47" t="s">
        <v>311</v>
      </c>
      <c r="Z94" s="48">
        <v>-4</v>
      </c>
      <c r="AB94" s="36">
        <v>715604</v>
      </c>
      <c r="AC94" s="36"/>
      <c r="AD94" s="52">
        <v>3.15</v>
      </c>
      <c r="AE94" s="52"/>
      <c r="AF94" s="63">
        <f>+AB94-R94</f>
        <v>102470</v>
      </c>
      <c r="AG94" s="52"/>
      <c r="AH94" s="52"/>
      <c r="AK94" s="37"/>
    </row>
    <row r="95" spans="1:37" x14ac:dyDescent="0.25">
      <c r="A95" s="33">
        <v>314</v>
      </c>
      <c r="B95" s="33" t="s">
        <v>44</v>
      </c>
      <c r="D95" s="36">
        <v>2878397.99</v>
      </c>
      <c r="F95" s="36">
        <v>294184.24463000003</v>
      </c>
      <c r="H95" s="46">
        <v>50951</v>
      </c>
      <c r="J95" s="71">
        <v>1.2E-2</v>
      </c>
      <c r="K95" s="72"/>
      <c r="L95" s="72"/>
      <c r="N95" s="48">
        <v>0</v>
      </c>
      <c r="P95" s="76">
        <v>2.6</v>
      </c>
      <c r="R95" s="63">
        <f t="shared" si="7"/>
        <v>74838</v>
      </c>
      <c r="T95" s="46">
        <v>50951</v>
      </c>
      <c r="V95" s="47">
        <v>55</v>
      </c>
      <c r="W95" s="33" t="s">
        <v>4</v>
      </c>
      <c r="X95" s="47" t="s">
        <v>312</v>
      </c>
      <c r="Z95" s="48">
        <v>-1</v>
      </c>
      <c r="AB95" s="36">
        <v>132639</v>
      </c>
      <c r="AC95" s="36"/>
      <c r="AD95" s="52">
        <v>4.6100000000000003</v>
      </c>
      <c r="AE95" s="52"/>
      <c r="AF95" s="63">
        <f>+AB95-R95</f>
        <v>57801</v>
      </c>
      <c r="AG95" s="52"/>
      <c r="AH95" s="52"/>
      <c r="AK95" s="37"/>
    </row>
    <row r="96" spans="1:37" x14ac:dyDescent="0.25">
      <c r="A96" s="33">
        <v>315</v>
      </c>
      <c r="B96" s="33" t="s">
        <v>45</v>
      </c>
      <c r="D96" s="32">
        <v>2865604.55</v>
      </c>
      <c r="F96" s="32">
        <v>303886.83860000002</v>
      </c>
      <c r="H96" s="46">
        <v>50951</v>
      </c>
      <c r="J96" s="71">
        <v>5.1999999999999998E-3</v>
      </c>
      <c r="K96" s="72"/>
      <c r="L96" s="72"/>
      <c r="N96" s="48">
        <v>-6</v>
      </c>
      <c r="P96" s="76">
        <v>2.4</v>
      </c>
      <c r="R96" s="64">
        <f t="shared" si="7"/>
        <v>68775</v>
      </c>
      <c r="T96" s="46">
        <v>50951</v>
      </c>
      <c r="V96" s="47">
        <v>65</v>
      </c>
      <c r="W96" s="33" t="s">
        <v>4</v>
      </c>
      <c r="X96" s="47" t="s">
        <v>311</v>
      </c>
      <c r="Z96" s="48">
        <v>-3</v>
      </c>
      <c r="AB96" s="32">
        <v>129030</v>
      </c>
      <c r="AC96" s="54"/>
      <c r="AD96" s="52">
        <v>4.5</v>
      </c>
      <c r="AE96" s="52"/>
      <c r="AF96" s="64">
        <f>+AB96-R96</f>
        <v>60255</v>
      </c>
      <c r="AG96" s="52"/>
      <c r="AH96" s="52"/>
      <c r="AK96" s="37"/>
    </row>
    <row r="97" spans="1:37" s="38" customFormat="1" x14ac:dyDescent="0.25">
      <c r="A97" s="38" t="s">
        <v>6</v>
      </c>
      <c r="B97" s="38" t="s">
        <v>292</v>
      </c>
      <c r="D97" s="39">
        <f>+SUBTOTAL(9,D93:D96)</f>
        <v>31502156.320000004</v>
      </c>
      <c r="F97" s="39">
        <f>+SUBTOTAL(9,F93:F96)</f>
        <v>12459141.210536249</v>
      </c>
      <c r="H97" s="46"/>
      <c r="J97" s="71"/>
      <c r="K97" s="72"/>
      <c r="L97" s="72"/>
      <c r="N97" s="48"/>
      <c r="P97" s="79">
        <f>+ROUND(R97/D97*100,1)</f>
        <v>2.6</v>
      </c>
      <c r="R97" s="65">
        <f>+SUBTOTAL(9,R93:R96)</f>
        <v>823836</v>
      </c>
      <c r="T97" s="46"/>
      <c r="U97" s="33"/>
      <c r="V97" s="47"/>
      <c r="W97" s="33"/>
      <c r="X97" s="47"/>
      <c r="Y97" s="33"/>
      <c r="Z97" s="48"/>
      <c r="AB97" s="39">
        <f>+SUBTOTAL(9,AB93:AB96)</f>
        <v>1043912</v>
      </c>
      <c r="AC97" s="39"/>
      <c r="AD97" s="56">
        <f>+AB97/D97*100</f>
        <v>3.3137795057452748</v>
      </c>
      <c r="AE97" s="56"/>
      <c r="AF97" s="65">
        <f>+SUBTOTAL(9,AF93:AF96)</f>
        <v>220076</v>
      </c>
      <c r="AG97" s="52"/>
      <c r="AH97" s="52"/>
      <c r="AK97" s="37"/>
    </row>
    <row r="98" spans="1:37" x14ac:dyDescent="0.25">
      <c r="A98" s="33" t="s">
        <v>6</v>
      </c>
      <c r="B98" s="33" t="s">
        <v>6</v>
      </c>
      <c r="H98" s="46"/>
      <c r="J98" s="71"/>
      <c r="K98" s="72"/>
      <c r="L98" s="72"/>
      <c r="N98" s="48"/>
      <c r="P98" s="75"/>
      <c r="T98" s="46"/>
      <c r="V98" s="47"/>
      <c r="X98" s="47"/>
      <c r="Z98" s="48"/>
      <c r="AD98" s="52"/>
      <c r="AE98" s="52"/>
      <c r="AG98" s="52"/>
      <c r="AH98" s="52"/>
      <c r="AK98" s="37"/>
    </row>
    <row r="99" spans="1:37" s="38" customFormat="1" x14ac:dyDescent="0.25">
      <c r="A99" s="38" t="s">
        <v>6</v>
      </c>
      <c r="B99" s="38" t="s">
        <v>63</v>
      </c>
      <c r="H99" s="46"/>
      <c r="J99" s="71"/>
      <c r="K99" s="72"/>
      <c r="L99" s="72"/>
      <c r="N99" s="48"/>
      <c r="P99" s="74"/>
      <c r="R99" s="73"/>
      <c r="T99" s="46"/>
      <c r="U99" s="33"/>
      <c r="V99" s="47"/>
      <c r="W99" s="33"/>
      <c r="X99" s="47"/>
      <c r="Y99" s="33"/>
      <c r="Z99" s="48"/>
      <c r="AD99" s="52"/>
      <c r="AE99" s="52"/>
      <c r="AF99" s="73"/>
      <c r="AG99" s="52"/>
      <c r="AH99" s="52"/>
      <c r="AK99" s="37"/>
    </row>
    <row r="100" spans="1:37" x14ac:dyDescent="0.25">
      <c r="A100" s="33">
        <v>311</v>
      </c>
      <c r="B100" s="33" t="s">
        <v>42</v>
      </c>
      <c r="D100" s="36">
        <v>161759187.53</v>
      </c>
      <c r="F100" s="54">
        <v>42338154.112153754</v>
      </c>
      <c r="H100" s="46">
        <v>50951</v>
      </c>
      <c r="J100" s="71">
        <v>3.2000000000000002E-3</v>
      </c>
      <c r="K100" s="72"/>
      <c r="L100" s="72"/>
      <c r="N100" s="48">
        <v>-2</v>
      </c>
      <c r="P100" s="76">
        <v>2.1</v>
      </c>
      <c r="R100" s="63">
        <f t="shared" ref="R100:R104" si="8">+ROUND(D100*P100/100,0)</f>
        <v>3396943</v>
      </c>
      <c r="T100" s="46">
        <v>50951</v>
      </c>
      <c r="V100" s="47">
        <v>80</v>
      </c>
      <c r="W100" s="33" t="s">
        <v>4</v>
      </c>
      <c r="X100" s="47" t="s">
        <v>310</v>
      </c>
      <c r="Z100" s="48">
        <v>-1</v>
      </c>
      <c r="AB100" s="36">
        <v>5783021</v>
      </c>
      <c r="AC100" s="36"/>
      <c r="AD100" s="52">
        <v>3.58</v>
      </c>
      <c r="AE100" s="52"/>
      <c r="AF100" s="63">
        <f>+AB100-R100</f>
        <v>2386078</v>
      </c>
      <c r="AG100" s="52"/>
      <c r="AH100" s="52"/>
      <c r="AK100" s="37"/>
    </row>
    <row r="101" spans="1:37" x14ac:dyDescent="0.25">
      <c r="A101" s="33">
        <v>312</v>
      </c>
      <c r="B101" s="33" t="s">
        <v>43</v>
      </c>
      <c r="D101" s="36">
        <v>682720321.07000005</v>
      </c>
      <c r="F101" s="54">
        <v>193672542.08437496</v>
      </c>
      <c r="H101" s="46">
        <v>50951</v>
      </c>
      <c r="J101" s="71">
        <v>9.4000000000000004E-3</v>
      </c>
      <c r="K101" s="72"/>
      <c r="L101" s="72"/>
      <c r="N101" s="48">
        <v>-7</v>
      </c>
      <c r="P101" s="76">
        <v>2.6</v>
      </c>
      <c r="R101" s="63">
        <f t="shared" si="8"/>
        <v>17750728</v>
      </c>
      <c r="T101" s="46">
        <v>50951</v>
      </c>
      <c r="V101" s="47">
        <v>50</v>
      </c>
      <c r="W101" s="33" t="s">
        <v>4</v>
      </c>
      <c r="X101" s="47" t="s">
        <v>311</v>
      </c>
      <c r="Z101" s="48">
        <v>-4</v>
      </c>
      <c r="AB101" s="36">
        <v>26740372</v>
      </c>
      <c r="AC101" s="36"/>
      <c r="AD101" s="52">
        <v>3.92</v>
      </c>
      <c r="AE101" s="52"/>
      <c r="AF101" s="63">
        <f>+AB101-R101</f>
        <v>8989644</v>
      </c>
      <c r="AG101" s="52"/>
      <c r="AH101" s="52"/>
      <c r="AK101" s="37"/>
    </row>
    <row r="102" spans="1:37" x14ac:dyDescent="0.25">
      <c r="A102" s="33">
        <v>314</v>
      </c>
      <c r="B102" s="33" t="s">
        <v>44</v>
      </c>
      <c r="D102" s="36">
        <v>124903380.64</v>
      </c>
      <c r="F102" s="54">
        <v>61685842.934350006</v>
      </c>
      <c r="H102" s="46">
        <v>50951</v>
      </c>
      <c r="J102" s="71">
        <v>1.2E-2</v>
      </c>
      <c r="K102" s="72"/>
      <c r="L102" s="72"/>
      <c r="N102" s="48">
        <v>0</v>
      </c>
      <c r="P102" s="76">
        <v>2.6</v>
      </c>
      <c r="R102" s="63">
        <f t="shared" si="8"/>
        <v>3247488</v>
      </c>
      <c r="T102" s="46">
        <v>50951</v>
      </c>
      <c r="V102" s="47">
        <v>55</v>
      </c>
      <c r="W102" s="33" t="s">
        <v>4</v>
      </c>
      <c r="X102" s="47" t="s">
        <v>312</v>
      </c>
      <c r="Z102" s="48">
        <v>-1</v>
      </c>
      <c r="AB102" s="36">
        <v>3376981</v>
      </c>
      <c r="AC102" s="36"/>
      <c r="AD102" s="52">
        <v>2.7</v>
      </c>
      <c r="AE102" s="52"/>
      <c r="AF102" s="63">
        <f>+AB102-R102</f>
        <v>129493</v>
      </c>
      <c r="AG102" s="52"/>
      <c r="AH102" s="52"/>
      <c r="AK102" s="37"/>
    </row>
    <row r="103" spans="1:37" x14ac:dyDescent="0.25">
      <c r="A103" s="33">
        <v>315</v>
      </c>
      <c r="B103" s="33" t="s">
        <v>45</v>
      </c>
      <c r="D103" s="36">
        <v>50198263.530000001</v>
      </c>
      <c r="F103" s="54">
        <v>15152820.545919999</v>
      </c>
      <c r="H103" s="46">
        <v>50951</v>
      </c>
      <c r="J103" s="71">
        <v>5.1999999999999998E-3</v>
      </c>
      <c r="K103" s="72"/>
      <c r="L103" s="72"/>
      <c r="N103" s="48">
        <v>-6</v>
      </c>
      <c r="P103" s="76">
        <v>2.4</v>
      </c>
      <c r="R103" s="63">
        <f t="shared" si="8"/>
        <v>1204758</v>
      </c>
      <c r="T103" s="46">
        <v>50951</v>
      </c>
      <c r="V103" s="47">
        <v>65</v>
      </c>
      <c r="W103" s="33" t="s">
        <v>4</v>
      </c>
      <c r="X103" s="47" t="s">
        <v>311</v>
      </c>
      <c r="Z103" s="48">
        <v>-3</v>
      </c>
      <c r="AB103" s="36">
        <v>1821195</v>
      </c>
      <c r="AC103" s="36"/>
      <c r="AD103" s="52">
        <v>3.63</v>
      </c>
      <c r="AE103" s="52"/>
      <c r="AF103" s="63">
        <f>+AB103-R103</f>
        <v>616437</v>
      </c>
      <c r="AG103" s="52"/>
      <c r="AH103" s="52"/>
      <c r="AK103" s="37"/>
    </row>
    <row r="104" spans="1:37" x14ac:dyDescent="0.25">
      <c r="A104" s="33">
        <v>316</v>
      </c>
      <c r="B104" s="33" t="s">
        <v>291</v>
      </c>
      <c r="D104" s="32">
        <v>5202651.3499999996</v>
      </c>
      <c r="F104" s="32">
        <v>2391381.31544</v>
      </c>
      <c r="H104" s="46">
        <v>50951</v>
      </c>
      <c r="J104" s="71">
        <v>7.1000000000000004E-3</v>
      </c>
      <c r="K104" s="72"/>
      <c r="L104" s="72"/>
      <c r="N104" s="48">
        <v>0</v>
      </c>
      <c r="P104" s="76">
        <v>2.4</v>
      </c>
      <c r="R104" s="64">
        <f t="shared" si="8"/>
        <v>124864</v>
      </c>
      <c r="T104" s="46">
        <v>50951</v>
      </c>
      <c r="V104" s="47">
        <v>65</v>
      </c>
      <c r="W104" s="33" t="s">
        <v>4</v>
      </c>
      <c r="X104" s="47" t="s">
        <v>312</v>
      </c>
      <c r="Z104" s="48">
        <v>-1</v>
      </c>
      <c r="AB104" s="32">
        <v>144757</v>
      </c>
      <c r="AC104" s="54"/>
      <c r="AD104" s="52">
        <v>2.78</v>
      </c>
      <c r="AE104" s="52"/>
      <c r="AF104" s="64">
        <f>+AB104-R104</f>
        <v>19893</v>
      </c>
      <c r="AG104" s="52"/>
      <c r="AH104" s="52"/>
      <c r="AK104" s="37"/>
    </row>
    <row r="105" spans="1:37" s="38" customFormat="1" x14ac:dyDescent="0.25">
      <c r="A105" s="38" t="s">
        <v>6</v>
      </c>
      <c r="B105" s="38" t="s">
        <v>64</v>
      </c>
      <c r="D105" s="23">
        <f>+SUBTOTAL(9,D100:D104)</f>
        <v>1024783804.12</v>
      </c>
      <c r="F105" s="23">
        <f>+SUBTOTAL(9,F100:F104)</f>
        <v>315240740.99223876</v>
      </c>
      <c r="H105" s="46"/>
      <c r="J105" s="71"/>
      <c r="K105" s="72"/>
      <c r="L105" s="72"/>
      <c r="N105" s="48"/>
      <c r="P105" s="79">
        <f>+ROUND(R105/D105*100,1)</f>
        <v>2.5</v>
      </c>
      <c r="R105" s="83">
        <f>+SUBTOTAL(9,R100:R104)</f>
        <v>25724781</v>
      </c>
      <c r="T105" s="46"/>
      <c r="U105" s="33"/>
      <c r="V105" s="47"/>
      <c r="W105" s="33"/>
      <c r="X105" s="47"/>
      <c r="Y105" s="33"/>
      <c r="Z105" s="48"/>
      <c r="AB105" s="23">
        <f>+SUBTOTAL(9,AB100:AB104)</f>
        <v>37866326</v>
      </c>
      <c r="AC105" s="24"/>
      <c r="AD105" s="56">
        <f>+AB105/D105*100</f>
        <v>3.6950550787164795</v>
      </c>
      <c r="AE105" s="56"/>
      <c r="AF105" s="83">
        <f>+SUBTOTAL(9,AF100:AF104)</f>
        <v>12141545</v>
      </c>
      <c r="AG105" s="52"/>
      <c r="AH105" s="52"/>
      <c r="AK105" s="37"/>
    </row>
    <row r="106" spans="1:37" s="38" customFormat="1" x14ac:dyDescent="0.25">
      <c r="B106" s="38" t="s">
        <v>6</v>
      </c>
      <c r="D106" s="39"/>
      <c r="F106" s="39"/>
      <c r="H106" s="46"/>
      <c r="J106" s="71"/>
      <c r="K106" s="72"/>
      <c r="L106" s="72"/>
      <c r="N106" s="48"/>
      <c r="P106" s="74"/>
      <c r="R106" s="65"/>
      <c r="T106" s="46"/>
      <c r="U106" s="33"/>
      <c r="V106" s="47"/>
      <c r="W106" s="33"/>
      <c r="X106" s="47"/>
      <c r="Y106" s="33"/>
      <c r="Z106" s="48"/>
      <c r="AB106" s="39"/>
      <c r="AC106" s="39"/>
      <c r="AD106" s="52"/>
      <c r="AE106" s="52"/>
      <c r="AF106" s="65"/>
      <c r="AG106" s="52"/>
      <c r="AH106" s="52"/>
      <c r="AK106" s="37"/>
    </row>
    <row r="107" spans="1:37" s="38" customFormat="1" x14ac:dyDescent="0.25">
      <c r="A107" s="41" t="s">
        <v>183</v>
      </c>
      <c r="D107" s="27">
        <f>+SUBTOTAL(9,D79:D106)</f>
        <v>1165136312.6300001</v>
      </c>
      <c r="F107" s="27">
        <f>+SUBTOTAL(9,F79:F106)</f>
        <v>399416315.36706752</v>
      </c>
      <c r="H107" s="46"/>
      <c r="J107" s="71"/>
      <c r="K107" s="72"/>
      <c r="L107" s="72"/>
      <c r="N107" s="48"/>
      <c r="P107" s="80">
        <f>+ROUND(R107/D107*100,1)</f>
        <v>2.5</v>
      </c>
      <c r="R107" s="121">
        <f>+SUBTOTAL(9,R79:R106)</f>
        <v>29168545</v>
      </c>
      <c r="T107" s="46"/>
      <c r="U107" s="33"/>
      <c r="V107" s="47"/>
      <c r="W107" s="33"/>
      <c r="X107" s="47"/>
      <c r="Y107" s="33"/>
      <c r="Z107" s="48"/>
      <c r="AB107" s="27">
        <f>+SUBTOTAL(9,AB79:AB106)</f>
        <v>40878091</v>
      </c>
      <c r="AC107" s="27"/>
      <c r="AD107" s="57">
        <f>+AB107/D107*100</f>
        <v>3.5084385025927194</v>
      </c>
      <c r="AE107" s="57"/>
      <c r="AF107" s="121">
        <f>+SUBTOTAL(9,AF79:AF106)</f>
        <v>11709546</v>
      </c>
      <c r="AG107" s="52"/>
      <c r="AH107" s="52"/>
      <c r="AK107" s="37"/>
    </row>
    <row r="108" spans="1:37" s="38" customFormat="1" x14ac:dyDescent="0.25">
      <c r="B108" s="38" t="s">
        <v>6</v>
      </c>
      <c r="D108" s="39"/>
      <c r="F108" s="39"/>
      <c r="H108" s="46"/>
      <c r="J108" s="71"/>
      <c r="K108" s="72"/>
      <c r="L108" s="72"/>
      <c r="N108" s="48"/>
      <c r="P108" s="74"/>
      <c r="R108" s="65"/>
      <c r="T108" s="46"/>
      <c r="U108" s="33"/>
      <c r="V108" s="47"/>
      <c r="W108" s="33"/>
      <c r="X108" s="47"/>
      <c r="Y108" s="33"/>
      <c r="Z108" s="48"/>
      <c r="AB108" s="39"/>
      <c r="AC108" s="39"/>
      <c r="AD108" s="52"/>
      <c r="AE108" s="52"/>
      <c r="AF108" s="65"/>
      <c r="AG108" s="52"/>
      <c r="AH108" s="52"/>
      <c r="AK108" s="37"/>
    </row>
    <row r="109" spans="1:37" s="38" customFormat="1" x14ac:dyDescent="0.25">
      <c r="B109" s="38" t="s">
        <v>6</v>
      </c>
      <c r="D109" s="39"/>
      <c r="F109" s="39"/>
      <c r="H109" s="46"/>
      <c r="J109" s="71"/>
      <c r="K109" s="72"/>
      <c r="L109" s="72"/>
      <c r="N109" s="48"/>
      <c r="P109" s="74"/>
      <c r="R109" s="65"/>
      <c r="T109" s="46"/>
      <c r="U109" s="33"/>
      <c r="V109" s="47"/>
      <c r="W109" s="33"/>
      <c r="X109" s="47"/>
      <c r="Y109" s="33"/>
      <c r="Z109" s="48"/>
      <c r="AB109" s="39"/>
      <c r="AC109" s="39"/>
      <c r="AD109" s="52"/>
      <c r="AE109" s="52"/>
      <c r="AF109" s="65"/>
      <c r="AG109" s="52"/>
      <c r="AH109" s="52"/>
      <c r="AK109" s="37"/>
    </row>
    <row r="110" spans="1:37" s="38" customFormat="1" x14ac:dyDescent="0.25">
      <c r="A110" s="41" t="s">
        <v>184</v>
      </c>
      <c r="D110" s="39"/>
      <c r="F110" s="39"/>
      <c r="H110" s="46"/>
      <c r="J110" s="71"/>
      <c r="K110" s="72"/>
      <c r="L110" s="72"/>
      <c r="N110" s="48"/>
      <c r="P110" s="74"/>
      <c r="R110" s="65"/>
      <c r="T110" s="46"/>
      <c r="U110" s="33"/>
      <c r="V110" s="47"/>
      <c r="W110" s="33"/>
      <c r="X110" s="47"/>
      <c r="Y110" s="33"/>
      <c r="Z110" s="48"/>
      <c r="AB110" s="39"/>
      <c r="AC110" s="39"/>
      <c r="AD110" s="52"/>
      <c r="AE110" s="52"/>
      <c r="AF110" s="65"/>
      <c r="AG110" s="52"/>
      <c r="AH110" s="52"/>
      <c r="AK110" s="37"/>
    </row>
    <row r="111" spans="1:37" x14ac:dyDescent="0.25">
      <c r="A111" s="33" t="s">
        <v>6</v>
      </c>
      <c r="B111" s="33" t="s">
        <v>6</v>
      </c>
      <c r="H111" s="46"/>
      <c r="J111" s="71"/>
      <c r="K111" s="72"/>
      <c r="L111" s="72"/>
      <c r="N111" s="48"/>
      <c r="P111" s="75"/>
      <c r="T111" s="46"/>
      <c r="V111" s="47"/>
      <c r="X111" s="47"/>
      <c r="Z111" s="48"/>
      <c r="AD111" s="52"/>
      <c r="AE111" s="52"/>
      <c r="AG111" s="52"/>
      <c r="AH111" s="52"/>
      <c r="AK111" s="37"/>
    </row>
    <row r="112" spans="1:37" s="38" customFormat="1" x14ac:dyDescent="0.25">
      <c r="A112" s="38" t="s">
        <v>6</v>
      </c>
      <c r="B112" s="38" t="s">
        <v>304</v>
      </c>
      <c r="H112" s="46"/>
      <c r="J112" s="71"/>
      <c r="K112" s="72"/>
      <c r="L112" s="72"/>
      <c r="N112" s="48"/>
      <c r="P112" s="74"/>
      <c r="R112" s="73"/>
      <c r="T112" s="46"/>
      <c r="U112" s="33"/>
      <c r="V112" s="47"/>
      <c r="W112" s="33"/>
      <c r="X112" s="47"/>
      <c r="Y112" s="33"/>
      <c r="Z112" s="48"/>
      <c r="AD112" s="52"/>
      <c r="AE112" s="52"/>
      <c r="AF112" s="73"/>
      <c r="AG112" s="52"/>
      <c r="AH112" s="52"/>
      <c r="AK112" s="37"/>
    </row>
    <row r="113" spans="1:37" x14ac:dyDescent="0.25">
      <c r="A113" s="33">
        <v>311</v>
      </c>
      <c r="B113" s="33" t="s">
        <v>42</v>
      </c>
      <c r="D113" s="36">
        <v>3538785.86</v>
      </c>
      <c r="F113" s="36">
        <v>1868163.03</v>
      </c>
      <c r="H113" s="46">
        <v>50586</v>
      </c>
      <c r="J113" s="71">
        <v>3.2000000000000002E-3</v>
      </c>
      <c r="K113" s="72"/>
      <c r="L113" s="72"/>
      <c r="N113" s="48">
        <v>-2</v>
      </c>
      <c r="P113" s="76">
        <v>2.1</v>
      </c>
      <c r="R113" s="63">
        <f t="shared" ref="R113:R116" si="9">+ROUND(D113*P113/100,0)</f>
        <v>74315</v>
      </c>
      <c r="T113" s="46">
        <v>50586</v>
      </c>
      <c r="V113" s="47">
        <v>80</v>
      </c>
      <c r="W113" s="33" t="s">
        <v>4</v>
      </c>
      <c r="X113" s="47" t="s">
        <v>310</v>
      </c>
      <c r="Z113" s="48">
        <v>-1</v>
      </c>
      <c r="AB113" s="36">
        <v>87264</v>
      </c>
      <c r="AC113" s="36"/>
      <c r="AD113" s="52">
        <v>2.4700000000000002</v>
      </c>
      <c r="AE113" s="52"/>
      <c r="AF113" s="63">
        <f>+AB113-R113</f>
        <v>12949</v>
      </c>
      <c r="AG113" s="52"/>
      <c r="AH113" s="52"/>
      <c r="AK113" s="37"/>
    </row>
    <row r="114" spans="1:37" x14ac:dyDescent="0.25">
      <c r="A114" s="33">
        <v>312</v>
      </c>
      <c r="B114" s="33" t="s">
        <v>43</v>
      </c>
      <c r="D114" s="36">
        <v>30678751.75</v>
      </c>
      <c r="F114" s="36">
        <v>15854784.620000001</v>
      </c>
      <c r="H114" s="46">
        <v>50586</v>
      </c>
      <c r="J114" s="71">
        <v>9.4000000000000004E-3</v>
      </c>
      <c r="K114" s="72"/>
      <c r="L114" s="72"/>
      <c r="N114" s="48">
        <v>-7</v>
      </c>
      <c r="P114" s="76">
        <v>2.6</v>
      </c>
      <c r="R114" s="63">
        <f t="shared" si="9"/>
        <v>797648</v>
      </c>
      <c r="T114" s="46">
        <v>50586</v>
      </c>
      <c r="V114" s="47">
        <v>50</v>
      </c>
      <c r="W114" s="33" t="s">
        <v>4</v>
      </c>
      <c r="X114" s="47" t="s">
        <v>311</v>
      </c>
      <c r="Z114" s="48">
        <v>-4</v>
      </c>
      <c r="AB114" s="36">
        <v>931580</v>
      </c>
      <c r="AC114" s="36"/>
      <c r="AD114" s="52">
        <v>3.04</v>
      </c>
      <c r="AE114" s="52"/>
      <c r="AF114" s="63">
        <f>+AB114-R114</f>
        <v>133932</v>
      </c>
      <c r="AG114" s="52"/>
      <c r="AH114" s="52"/>
      <c r="AK114" s="37"/>
    </row>
    <row r="115" spans="1:37" x14ac:dyDescent="0.25">
      <c r="A115" s="33">
        <v>315</v>
      </c>
      <c r="B115" s="33" t="s">
        <v>45</v>
      </c>
      <c r="D115" s="36">
        <v>3748249.87</v>
      </c>
      <c r="F115" s="36">
        <v>2207826.06</v>
      </c>
      <c r="H115" s="46">
        <v>50586</v>
      </c>
      <c r="J115" s="71">
        <v>5.1999999999999998E-3</v>
      </c>
      <c r="K115" s="72"/>
      <c r="L115" s="72"/>
      <c r="N115" s="48">
        <v>-6</v>
      </c>
      <c r="P115" s="76">
        <v>2.4</v>
      </c>
      <c r="R115" s="63">
        <f t="shared" si="9"/>
        <v>89958</v>
      </c>
      <c r="T115" s="46">
        <v>50586</v>
      </c>
      <c r="V115" s="47">
        <v>65</v>
      </c>
      <c r="W115" s="33" t="s">
        <v>4</v>
      </c>
      <c r="X115" s="47" t="s">
        <v>311</v>
      </c>
      <c r="Z115" s="48">
        <v>-3</v>
      </c>
      <c r="AB115" s="36">
        <v>90075</v>
      </c>
      <c r="AC115" s="36"/>
      <c r="AD115" s="52">
        <v>2.4</v>
      </c>
      <c r="AE115" s="52"/>
      <c r="AF115" s="63">
        <f>+AB115-R115</f>
        <v>117</v>
      </c>
      <c r="AG115" s="52"/>
      <c r="AH115" s="52"/>
      <c r="AK115" s="37"/>
    </row>
    <row r="116" spans="1:37" x14ac:dyDescent="0.25">
      <c r="A116" s="33">
        <v>316</v>
      </c>
      <c r="B116" s="33" t="s">
        <v>291</v>
      </c>
      <c r="D116" s="32">
        <v>298312.17</v>
      </c>
      <c r="F116" s="32">
        <v>167024.57</v>
      </c>
      <c r="H116" s="46">
        <v>50586</v>
      </c>
      <c r="J116" s="71">
        <v>7.1000000000000004E-3</v>
      </c>
      <c r="K116" s="72"/>
      <c r="L116" s="72"/>
      <c r="N116" s="48">
        <v>0</v>
      </c>
      <c r="P116" s="76">
        <v>2.4</v>
      </c>
      <c r="R116" s="64">
        <f t="shared" si="9"/>
        <v>7159</v>
      </c>
      <c r="T116" s="46">
        <v>50586</v>
      </c>
      <c r="V116" s="47">
        <v>65</v>
      </c>
      <c r="W116" s="33" t="s">
        <v>4</v>
      </c>
      <c r="X116" s="47" t="s">
        <v>312</v>
      </c>
      <c r="Z116" s="48">
        <v>-1</v>
      </c>
      <c r="AB116" s="32">
        <v>7258</v>
      </c>
      <c r="AC116" s="54"/>
      <c r="AD116" s="52">
        <v>2.4300000000000002</v>
      </c>
      <c r="AE116" s="52"/>
      <c r="AF116" s="64">
        <f>+AB116-R116</f>
        <v>99</v>
      </c>
      <c r="AG116" s="52"/>
      <c r="AH116" s="52"/>
      <c r="AK116" s="37"/>
    </row>
    <row r="117" spans="1:37" s="38" customFormat="1" x14ac:dyDescent="0.25">
      <c r="A117" s="38" t="s">
        <v>6</v>
      </c>
      <c r="B117" s="38" t="s">
        <v>305</v>
      </c>
      <c r="D117" s="39">
        <f>+SUBTOTAL(9,D113:D116)</f>
        <v>38264099.649999999</v>
      </c>
      <c r="F117" s="39">
        <f>+SUBTOTAL(9,F113:F116)</f>
        <v>20097798.280000001</v>
      </c>
      <c r="H117" s="46"/>
      <c r="J117" s="71"/>
      <c r="K117" s="72"/>
      <c r="L117" s="72"/>
      <c r="N117" s="48"/>
      <c r="P117" s="79">
        <f>+ROUND(R117/D117*100,1)</f>
        <v>2.5</v>
      </c>
      <c r="R117" s="65">
        <f>+SUBTOTAL(9,R113:R116)</f>
        <v>969080</v>
      </c>
      <c r="T117" s="46"/>
      <c r="U117" s="33"/>
      <c r="V117" s="47"/>
      <c r="W117" s="33"/>
      <c r="X117" s="47"/>
      <c r="Y117" s="33"/>
      <c r="Z117" s="48"/>
      <c r="AB117" s="39">
        <f>+SUBTOTAL(9,AB113:AB116)</f>
        <v>1116177</v>
      </c>
      <c r="AC117" s="39"/>
      <c r="AD117" s="56">
        <f>+AB117/D117*100</f>
        <v>2.9170345316095787</v>
      </c>
      <c r="AE117" s="56"/>
      <c r="AF117" s="65">
        <f>+SUBTOTAL(9,AF113:AF116)</f>
        <v>147097</v>
      </c>
      <c r="AG117" s="52"/>
      <c r="AH117" s="52"/>
      <c r="AK117" s="37"/>
    </row>
    <row r="118" spans="1:37" x14ac:dyDescent="0.25">
      <c r="A118" s="33" t="s">
        <v>6</v>
      </c>
      <c r="B118" s="33" t="s">
        <v>6</v>
      </c>
      <c r="H118" s="46"/>
      <c r="J118" s="71"/>
      <c r="K118" s="72"/>
      <c r="L118" s="72"/>
      <c r="N118" s="48"/>
      <c r="P118" s="75"/>
      <c r="T118" s="46"/>
      <c r="V118" s="47"/>
      <c r="X118" s="47"/>
      <c r="Z118" s="48"/>
      <c r="AD118" s="52"/>
      <c r="AE118" s="52"/>
      <c r="AG118" s="52"/>
      <c r="AH118" s="52"/>
      <c r="AK118" s="37"/>
    </row>
    <row r="119" spans="1:37" s="38" customFormat="1" x14ac:dyDescent="0.25">
      <c r="A119" s="38" t="s">
        <v>6</v>
      </c>
      <c r="B119" s="38" t="s">
        <v>65</v>
      </c>
      <c r="H119" s="46"/>
      <c r="J119" s="71"/>
      <c r="K119" s="72"/>
      <c r="L119" s="72"/>
      <c r="N119" s="48"/>
      <c r="P119" s="74"/>
      <c r="R119" s="73"/>
      <c r="T119" s="46"/>
      <c r="U119" s="33"/>
      <c r="V119" s="47"/>
      <c r="W119" s="33"/>
      <c r="X119" s="47"/>
      <c r="Y119" s="33"/>
      <c r="Z119" s="48"/>
      <c r="AD119" s="52"/>
      <c r="AE119" s="52"/>
      <c r="AF119" s="73"/>
      <c r="AG119" s="52"/>
      <c r="AH119" s="52"/>
      <c r="AK119" s="37"/>
    </row>
    <row r="120" spans="1:37" x14ac:dyDescent="0.25">
      <c r="A120" s="33">
        <v>312</v>
      </c>
      <c r="B120" s="33" t="s">
        <v>43</v>
      </c>
      <c r="D120" s="32">
        <v>52104.91</v>
      </c>
      <c r="F120" s="32">
        <v>52104.93</v>
      </c>
      <c r="H120" s="46">
        <v>50586</v>
      </c>
      <c r="J120" s="71">
        <v>9.4000000000000004E-3</v>
      </c>
      <c r="K120" s="72"/>
      <c r="L120" s="72"/>
      <c r="N120" s="48">
        <v>-7</v>
      </c>
      <c r="P120" s="76">
        <v>2.6</v>
      </c>
      <c r="R120" s="64">
        <f>+ROUND(D120*P120/100,0)</f>
        <v>1355</v>
      </c>
      <c r="T120" s="46">
        <v>50586</v>
      </c>
      <c r="V120" s="47">
        <v>50</v>
      </c>
      <c r="W120" s="33" t="s">
        <v>4</v>
      </c>
      <c r="X120" s="47" t="s">
        <v>311</v>
      </c>
      <c r="Z120" s="48">
        <v>0</v>
      </c>
      <c r="AB120" s="32">
        <v>0</v>
      </c>
      <c r="AC120" s="54"/>
      <c r="AD120" s="52">
        <v>0</v>
      </c>
      <c r="AE120" s="52"/>
      <c r="AF120" s="64">
        <f>+AB120-R120</f>
        <v>-1355</v>
      </c>
      <c r="AG120" s="52"/>
      <c r="AH120" s="52"/>
      <c r="AK120" s="37"/>
    </row>
    <row r="121" spans="1:37" s="38" customFormat="1" x14ac:dyDescent="0.25">
      <c r="A121" s="38" t="s">
        <v>6</v>
      </c>
      <c r="B121" s="38" t="s">
        <v>66</v>
      </c>
      <c r="D121" s="39">
        <f>+SUBTOTAL(9,D120:D120)</f>
        <v>52104.91</v>
      </c>
      <c r="F121" s="39">
        <f>+SUBTOTAL(9,F120:F120)</f>
        <v>52104.93</v>
      </c>
      <c r="H121" s="46"/>
      <c r="J121" s="71"/>
      <c r="K121" s="72"/>
      <c r="L121" s="72"/>
      <c r="N121" s="48"/>
      <c r="P121" s="79">
        <f>+ROUND(R121/D121*100,1)</f>
        <v>2.6</v>
      </c>
      <c r="R121" s="65">
        <f>+SUBTOTAL(9,R120:R120)</f>
        <v>1355</v>
      </c>
      <c r="T121" s="46"/>
      <c r="U121" s="33"/>
      <c r="V121" s="47"/>
      <c r="W121" s="33"/>
      <c r="X121" s="47"/>
      <c r="Y121" s="33"/>
      <c r="Z121" s="48"/>
      <c r="AB121" s="39">
        <f>+SUBTOTAL(9,AB120:AB120)</f>
        <v>0</v>
      </c>
      <c r="AC121" s="39"/>
      <c r="AD121" s="56">
        <f>+AB121/D121*100</f>
        <v>0</v>
      </c>
      <c r="AE121" s="56"/>
      <c r="AF121" s="65">
        <f>+SUBTOTAL(9,AF120:AF120)</f>
        <v>-1355</v>
      </c>
      <c r="AG121" s="52"/>
      <c r="AH121" s="52"/>
      <c r="AK121" s="37"/>
    </row>
    <row r="122" spans="1:37" x14ac:dyDescent="0.25">
      <c r="A122" s="33" t="s">
        <v>6</v>
      </c>
      <c r="B122" s="33" t="s">
        <v>6</v>
      </c>
      <c r="H122" s="46"/>
      <c r="J122" s="71"/>
      <c r="K122" s="72"/>
      <c r="L122" s="72"/>
      <c r="N122" s="48"/>
      <c r="P122" s="75"/>
      <c r="T122" s="46"/>
      <c r="V122" s="47"/>
      <c r="X122" s="47"/>
      <c r="Z122" s="48"/>
      <c r="AD122" s="52"/>
      <c r="AE122" s="52"/>
      <c r="AG122" s="52"/>
      <c r="AH122" s="52"/>
      <c r="AK122" s="37"/>
    </row>
    <row r="123" spans="1:37" s="38" customFormat="1" x14ac:dyDescent="0.25">
      <c r="A123" s="38" t="s">
        <v>6</v>
      </c>
      <c r="B123" s="38" t="s">
        <v>67</v>
      </c>
      <c r="H123" s="46"/>
      <c r="J123" s="71"/>
      <c r="K123" s="72"/>
      <c r="L123" s="72"/>
      <c r="N123" s="48"/>
      <c r="P123" s="74"/>
      <c r="R123" s="73"/>
      <c r="T123" s="46"/>
      <c r="U123" s="33"/>
      <c r="V123" s="47"/>
      <c r="W123" s="33"/>
      <c r="X123" s="47"/>
      <c r="Y123" s="33"/>
      <c r="Z123" s="48"/>
      <c r="AD123" s="52"/>
      <c r="AE123" s="52"/>
      <c r="AF123" s="73"/>
      <c r="AG123" s="52"/>
      <c r="AH123" s="52"/>
      <c r="AK123" s="37"/>
    </row>
    <row r="124" spans="1:37" x14ac:dyDescent="0.25">
      <c r="A124" s="33">
        <v>311</v>
      </c>
      <c r="B124" s="33" t="s">
        <v>42</v>
      </c>
      <c r="D124" s="36">
        <v>33324990.640000001</v>
      </c>
      <c r="F124" s="36">
        <v>22656891.84508625</v>
      </c>
      <c r="H124" s="46">
        <v>50586</v>
      </c>
      <c r="J124" s="71">
        <v>3.2000000000000002E-3</v>
      </c>
      <c r="K124" s="72"/>
      <c r="L124" s="72"/>
      <c r="N124" s="48">
        <v>-2</v>
      </c>
      <c r="P124" s="76">
        <v>2.1</v>
      </c>
      <c r="R124" s="63">
        <f t="shared" ref="R124:R128" si="10">+ROUND(D124*P124/100,0)</f>
        <v>699825</v>
      </c>
      <c r="T124" s="46">
        <v>50586</v>
      </c>
      <c r="V124" s="47">
        <v>80</v>
      </c>
      <c r="W124" s="33" t="s">
        <v>4</v>
      </c>
      <c r="X124" s="47" t="s">
        <v>310</v>
      </c>
      <c r="Z124" s="48">
        <v>-1</v>
      </c>
      <c r="AB124" s="36">
        <v>560721</v>
      </c>
      <c r="AC124" s="36"/>
      <c r="AD124" s="52">
        <v>1.68</v>
      </c>
      <c r="AE124" s="52"/>
      <c r="AF124" s="63">
        <f>+AB124-R124</f>
        <v>-139104</v>
      </c>
      <c r="AG124" s="52"/>
      <c r="AH124" s="52"/>
      <c r="AK124" s="37"/>
    </row>
    <row r="125" spans="1:37" x14ac:dyDescent="0.25">
      <c r="A125" s="33">
        <v>312</v>
      </c>
      <c r="B125" s="33" t="s">
        <v>43</v>
      </c>
      <c r="D125" s="36">
        <v>3714735.93</v>
      </c>
      <c r="F125" s="36">
        <v>2636058.3761575003</v>
      </c>
      <c r="H125" s="46">
        <v>50586</v>
      </c>
      <c r="J125" s="71">
        <v>9.4000000000000004E-3</v>
      </c>
      <c r="K125" s="72"/>
      <c r="L125" s="72"/>
      <c r="N125" s="48">
        <v>-7</v>
      </c>
      <c r="P125" s="76">
        <v>2.6</v>
      </c>
      <c r="R125" s="63">
        <f t="shared" si="10"/>
        <v>96583</v>
      </c>
      <c r="T125" s="46">
        <v>50586</v>
      </c>
      <c r="V125" s="47">
        <v>50</v>
      </c>
      <c r="W125" s="33" t="s">
        <v>4</v>
      </c>
      <c r="X125" s="47" t="s">
        <v>311</v>
      </c>
      <c r="Z125" s="48">
        <v>-4</v>
      </c>
      <c r="AB125" s="36">
        <v>70210</v>
      </c>
      <c r="AC125" s="36"/>
      <c r="AD125" s="52">
        <v>1.89</v>
      </c>
      <c r="AE125" s="52"/>
      <c r="AF125" s="63">
        <f>+AB125-R125</f>
        <v>-26373</v>
      </c>
      <c r="AG125" s="52"/>
      <c r="AH125" s="52"/>
      <c r="AK125" s="37"/>
    </row>
    <row r="126" spans="1:37" x14ac:dyDescent="0.25">
      <c r="A126" s="33">
        <v>314</v>
      </c>
      <c r="B126" s="33" t="s">
        <v>44</v>
      </c>
      <c r="D126" s="36">
        <v>2511326.3199999998</v>
      </c>
      <c r="F126" s="36">
        <v>1735625.5175175003</v>
      </c>
      <c r="H126" s="46">
        <v>50586</v>
      </c>
      <c r="J126" s="71">
        <v>1.2E-2</v>
      </c>
      <c r="K126" s="72"/>
      <c r="L126" s="72"/>
      <c r="N126" s="48">
        <v>0</v>
      </c>
      <c r="P126" s="76">
        <v>2.6</v>
      </c>
      <c r="R126" s="63">
        <f t="shared" si="10"/>
        <v>65294</v>
      </c>
      <c r="T126" s="46">
        <v>50586</v>
      </c>
      <c r="V126" s="47">
        <v>55</v>
      </c>
      <c r="W126" s="33" t="s">
        <v>4</v>
      </c>
      <c r="X126" s="47" t="s">
        <v>312</v>
      </c>
      <c r="Z126" s="48">
        <v>-1</v>
      </c>
      <c r="AB126" s="36">
        <v>44564</v>
      </c>
      <c r="AC126" s="36"/>
      <c r="AD126" s="52">
        <v>1.77</v>
      </c>
      <c r="AE126" s="52"/>
      <c r="AF126" s="63">
        <f>+AB126-R126</f>
        <v>-20730</v>
      </c>
      <c r="AG126" s="52"/>
      <c r="AH126" s="52"/>
      <c r="AK126" s="37"/>
    </row>
    <row r="127" spans="1:37" x14ac:dyDescent="0.25">
      <c r="A127" s="33">
        <v>315</v>
      </c>
      <c r="B127" s="33" t="s">
        <v>45</v>
      </c>
      <c r="D127" s="36">
        <v>5865106.7999999998</v>
      </c>
      <c r="F127" s="36">
        <v>4091638.2254600008</v>
      </c>
      <c r="H127" s="46">
        <v>50586</v>
      </c>
      <c r="J127" s="71">
        <v>5.1999999999999998E-3</v>
      </c>
      <c r="K127" s="72"/>
      <c r="L127" s="72"/>
      <c r="N127" s="48">
        <v>-6</v>
      </c>
      <c r="P127" s="76">
        <v>2.4</v>
      </c>
      <c r="R127" s="63">
        <f t="shared" si="10"/>
        <v>140763</v>
      </c>
      <c r="T127" s="46">
        <v>50586</v>
      </c>
      <c r="V127" s="47">
        <v>65</v>
      </c>
      <c r="W127" s="33" t="s">
        <v>4</v>
      </c>
      <c r="X127" s="47" t="s">
        <v>311</v>
      </c>
      <c r="Z127" s="48">
        <v>-3</v>
      </c>
      <c r="AB127" s="36">
        <v>105602</v>
      </c>
      <c r="AC127" s="36"/>
      <c r="AD127" s="52">
        <v>1.8</v>
      </c>
      <c r="AE127" s="52"/>
      <c r="AF127" s="63">
        <f>+AB127-R127</f>
        <v>-35161</v>
      </c>
      <c r="AG127" s="52"/>
      <c r="AH127" s="52"/>
      <c r="AK127" s="37"/>
    </row>
    <row r="128" spans="1:37" x14ac:dyDescent="0.25">
      <c r="A128" s="33">
        <v>316</v>
      </c>
      <c r="B128" s="33" t="s">
        <v>291</v>
      </c>
      <c r="D128" s="32">
        <v>1607470.4</v>
      </c>
      <c r="F128" s="32">
        <v>1035942.652</v>
      </c>
      <c r="H128" s="46">
        <v>50586</v>
      </c>
      <c r="J128" s="71">
        <v>7.1000000000000004E-3</v>
      </c>
      <c r="K128" s="72"/>
      <c r="L128" s="72"/>
      <c r="N128" s="48">
        <v>0</v>
      </c>
      <c r="P128" s="76">
        <v>2.4</v>
      </c>
      <c r="R128" s="64">
        <f t="shared" si="10"/>
        <v>38579</v>
      </c>
      <c r="T128" s="46">
        <v>50586</v>
      </c>
      <c r="V128" s="47">
        <v>65</v>
      </c>
      <c r="W128" s="33" t="s">
        <v>4</v>
      </c>
      <c r="X128" s="47" t="s">
        <v>312</v>
      </c>
      <c r="Z128" s="48">
        <v>-1</v>
      </c>
      <c r="AB128" s="32">
        <v>31456</v>
      </c>
      <c r="AC128" s="54"/>
      <c r="AD128" s="52">
        <v>1.96</v>
      </c>
      <c r="AE128" s="52"/>
      <c r="AF128" s="64">
        <f>+AB128-R128</f>
        <v>-7123</v>
      </c>
      <c r="AG128" s="52"/>
      <c r="AH128" s="52"/>
      <c r="AK128" s="37"/>
    </row>
    <row r="129" spans="1:37" s="38" customFormat="1" x14ac:dyDescent="0.25">
      <c r="A129" s="38" t="s">
        <v>6</v>
      </c>
      <c r="B129" s="38" t="s">
        <v>68</v>
      </c>
      <c r="D129" s="39">
        <f>+SUBTOTAL(9,D124:D128)</f>
        <v>47023630.089999996</v>
      </c>
      <c r="F129" s="39">
        <f>+SUBTOTAL(9,F124:F128)</f>
        <v>32156156.616221249</v>
      </c>
      <c r="H129" s="46"/>
      <c r="J129" s="71"/>
      <c r="K129" s="72"/>
      <c r="L129" s="72"/>
      <c r="N129" s="48"/>
      <c r="P129" s="79">
        <f>+ROUND(R129/D129*100,1)</f>
        <v>2.2000000000000002</v>
      </c>
      <c r="R129" s="65">
        <f>+SUBTOTAL(9,R124:R128)</f>
        <v>1041044</v>
      </c>
      <c r="T129" s="46"/>
      <c r="U129" s="33"/>
      <c r="V129" s="47"/>
      <c r="W129" s="33"/>
      <c r="X129" s="47"/>
      <c r="Y129" s="33"/>
      <c r="Z129" s="48"/>
      <c r="AB129" s="39">
        <f>+SUBTOTAL(9,AB124:AB128)</f>
        <v>812553</v>
      </c>
      <c r="AC129" s="39"/>
      <c r="AD129" s="56">
        <f>+AB129/D129*100</f>
        <v>1.7279674037177253</v>
      </c>
      <c r="AE129" s="56"/>
      <c r="AF129" s="65">
        <f>+SUBTOTAL(9,AF124:AF128)</f>
        <v>-228491</v>
      </c>
      <c r="AG129" s="52"/>
      <c r="AH129" s="52"/>
      <c r="AK129" s="37"/>
    </row>
    <row r="130" spans="1:37" x14ac:dyDescent="0.25">
      <c r="A130" s="33" t="s">
        <v>6</v>
      </c>
      <c r="B130" s="33" t="s">
        <v>6</v>
      </c>
      <c r="H130" s="46"/>
      <c r="J130" s="71"/>
      <c r="K130" s="72"/>
      <c r="L130" s="72"/>
      <c r="N130" s="48"/>
      <c r="P130" s="75"/>
      <c r="T130" s="46"/>
      <c r="V130" s="47"/>
      <c r="X130" s="47"/>
      <c r="Z130" s="48"/>
      <c r="AD130" s="52"/>
      <c r="AE130" s="52"/>
      <c r="AG130" s="52"/>
      <c r="AH130" s="52"/>
      <c r="AK130" s="37"/>
    </row>
    <row r="131" spans="1:37" s="38" customFormat="1" x14ac:dyDescent="0.25">
      <c r="A131" s="38" t="s">
        <v>6</v>
      </c>
      <c r="B131" s="38" t="s">
        <v>306</v>
      </c>
      <c r="H131" s="46"/>
      <c r="J131" s="71"/>
      <c r="K131" s="72"/>
      <c r="L131" s="72"/>
      <c r="N131" s="48"/>
      <c r="P131" s="74"/>
      <c r="R131" s="73"/>
      <c r="T131" s="46"/>
      <c r="U131" s="33"/>
      <c r="V131" s="47"/>
      <c r="W131" s="33"/>
      <c r="X131" s="47"/>
      <c r="Y131" s="33"/>
      <c r="Z131" s="48"/>
      <c r="AD131" s="52"/>
      <c r="AE131" s="52"/>
      <c r="AF131" s="73"/>
      <c r="AG131" s="52"/>
      <c r="AH131" s="52"/>
      <c r="AK131" s="37"/>
    </row>
    <row r="132" spans="1:37" x14ac:dyDescent="0.25">
      <c r="A132" s="33">
        <v>311</v>
      </c>
      <c r="B132" s="33" t="s">
        <v>42</v>
      </c>
      <c r="D132" s="36">
        <v>2158590.42</v>
      </c>
      <c r="F132" s="36">
        <v>1153359.8499999999</v>
      </c>
      <c r="H132" s="46">
        <v>50586</v>
      </c>
      <c r="J132" s="71">
        <v>3.2000000000000002E-3</v>
      </c>
      <c r="K132" s="72"/>
      <c r="L132" s="72"/>
      <c r="N132" s="48">
        <v>-2</v>
      </c>
      <c r="P132" s="76">
        <v>2.1</v>
      </c>
      <c r="R132" s="63">
        <f t="shared" ref="R132:R135" si="11">+ROUND(D132*P132/100,0)</f>
        <v>45330</v>
      </c>
      <c r="T132" s="46">
        <v>50586</v>
      </c>
      <c r="V132" s="47">
        <v>80</v>
      </c>
      <c r="W132" s="33" t="s">
        <v>4</v>
      </c>
      <c r="X132" s="47" t="s">
        <v>310</v>
      </c>
      <c r="Z132" s="48">
        <v>-1</v>
      </c>
      <c r="AB132" s="36">
        <v>52362</v>
      </c>
      <c r="AC132" s="36"/>
      <c r="AD132" s="52">
        <v>2.4300000000000002</v>
      </c>
      <c r="AE132" s="52"/>
      <c r="AF132" s="63">
        <f>+AB132-R132</f>
        <v>7032</v>
      </c>
      <c r="AG132" s="52"/>
      <c r="AH132" s="52"/>
      <c r="AK132" s="37"/>
    </row>
    <row r="133" spans="1:37" x14ac:dyDescent="0.25">
      <c r="A133" s="33">
        <v>312</v>
      </c>
      <c r="B133" s="33" t="s">
        <v>43</v>
      </c>
      <c r="D133" s="36">
        <v>16972047.609999999</v>
      </c>
      <c r="F133" s="36">
        <v>9823710.9500000011</v>
      </c>
      <c r="H133" s="46">
        <v>50586</v>
      </c>
      <c r="J133" s="71">
        <v>9.4000000000000004E-3</v>
      </c>
      <c r="K133" s="72"/>
      <c r="L133" s="72"/>
      <c r="N133" s="48">
        <v>-7</v>
      </c>
      <c r="P133" s="76">
        <v>2.6</v>
      </c>
      <c r="R133" s="63">
        <f t="shared" si="11"/>
        <v>441273</v>
      </c>
      <c r="T133" s="46">
        <v>50586</v>
      </c>
      <c r="V133" s="47">
        <v>50</v>
      </c>
      <c r="W133" s="33" t="s">
        <v>4</v>
      </c>
      <c r="X133" s="47" t="s">
        <v>311</v>
      </c>
      <c r="Z133" s="48">
        <v>-4</v>
      </c>
      <c r="AB133" s="36">
        <v>457197</v>
      </c>
      <c r="AC133" s="36"/>
      <c r="AD133" s="52">
        <v>2.69</v>
      </c>
      <c r="AE133" s="52"/>
      <c r="AF133" s="63">
        <f>+AB133-R133</f>
        <v>15924</v>
      </c>
      <c r="AG133" s="52"/>
      <c r="AH133" s="52"/>
      <c r="AK133" s="37"/>
    </row>
    <row r="134" spans="1:37" x14ac:dyDescent="0.25">
      <c r="A134" s="33">
        <v>315</v>
      </c>
      <c r="B134" s="33" t="s">
        <v>45</v>
      </c>
      <c r="D134" s="36">
        <v>52222.78</v>
      </c>
      <c r="F134" s="36">
        <v>32590.69</v>
      </c>
      <c r="H134" s="46">
        <v>50586</v>
      </c>
      <c r="J134" s="71">
        <v>5.1999999999999998E-3</v>
      </c>
      <c r="K134" s="72"/>
      <c r="L134" s="72"/>
      <c r="N134" s="48">
        <v>-6</v>
      </c>
      <c r="P134" s="76">
        <v>2.4</v>
      </c>
      <c r="R134" s="63">
        <f t="shared" si="11"/>
        <v>1253</v>
      </c>
      <c r="T134" s="46">
        <v>50586</v>
      </c>
      <c r="V134" s="47">
        <v>65</v>
      </c>
      <c r="W134" s="33" t="s">
        <v>4</v>
      </c>
      <c r="X134" s="47" t="s">
        <v>311</v>
      </c>
      <c r="Z134" s="48">
        <v>-3</v>
      </c>
      <c r="AB134" s="36">
        <v>1146</v>
      </c>
      <c r="AC134" s="36"/>
      <c r="AD134" s="52">
        <v>2.19</v>
      </c>
      <c r="AE134" s="52"/>
      <c r="AF134" s="63">
        <f>+AB134-R134</f>
        <v>-107</v>
      </c>
      <c r="AG134" s="52"/>
      <c r="AH134" s="52"/>
      <c r="AK134" s="37"/>
    </row>
    <row r="135" spans="1:37" x14ac:dyDescent="0.25">
      <c r="A135" s="33">
        <v>316</v>
      </c>
      <c r="B135" s="33" t="s">
        <v>291</v>
      </c>
      <c r="D135" s="32">
        <v>153865.69</v>
      </c>
      <c r="F135" s="32">
        <v>67155.16</v>
      </c>
      <c r="H135" s="46">
        <v>50586</v>
      </c>
      <c r="J135" s="71">
        <v>7.1000000000000004E-3</v>
      </c>
      <c r="K135" s="72"/>
      <c r="L135" s="72"/>
      <c r="N135" s="48">
        <v>0</v>
      </c>
      <c r="P135" s="76">
        <v>2.4</v>
      </c>
      <c r="R135" s="64">
        <f t="shared" si="11"/>
        <v>3693</v>
      </c>
      <c r="T135" s="46">
        <v>50586</v>
      </c>
      <c r="V135" s="47">
        <v>65</v>
      </c>
      <c r="W135" s="33" t="s">
        <v>4</v>
      </c>
      <c r="X135" s="47" t="s">
        <v>312</v>
      </c>
      <c r="Z135" s="48">
        <v>-1</v>
      </c>
      <c r="AB135" s="32">
        <v>4697</v>
      </c>
      <c r="AC135" s="54"/>
      <c r="AD135" s="52">
        <v>3.05</v>
      </c>
      <c r="AE135" s="52"/>
      <c r="AF135" s="64">
        <f>+AB135-R135</f>
        <v>1004</v>
      </c>
      <c r="AG135" s="52"/>
      <c r="AH135" s="52"/>
      <c r="AK135" s="37"/>
    </row>
    <row r="136" spans="1:37" s="38" customFormat="1" x14ac:dyDescent="0.25">
      <c r="A136" s="38" t="s">
        <v>6</v>
      </c>
      <c r="B136" s="38" t="s">
        <v>307</v>
      </c>
      <c r="D136" s="39">
        <f>+SUBTOTAL(9,D132:D135)</f>
        <v>19336726.500000004</v>
      </c>
      <c r="F136" s="39">
        <f>+SUBTOTAL(9,F132:F135)</f>
        <v>11076816.65</v>
      </c>
      <c r="H136" s="46"/>
      <c r="J136" s="71"/>
      <c r="K136" s="72"/>
      <c r="L136" s="72"/>
      <c r="N136" s="48"/>
      <c r="P136" s="79">
        <f>+ROUND(R136/D136*100,1)</f>
        <v>2.5</v>
      </c>
      <c r="R136" s="65">
        <f>+SUBTOTAL(9,R132:R135)</f>
        <v>491549</v>
      </c>
      <c r="T136" s="46"/>
      <c r="U136" s="33"/>
      <c r="V136" s="47"/>
      <c r="W136" s="33"/>
      <c r="X136" s="47"/>
      <c r="Y136" s="33"/>
      <c r="Z136" s="48"/>
      <c r="AB136" s="39">
        <f>+SUBTOTAL(9,AB132:AB135)</f>
        <v>515402</v>
      </c>
      <c r="AC136" s="39"/>
      <c r="AD136" s="56">
        <f>+AB136/D136*100</f>
        <v>2.6654046123060176</v>
      </c>
      <c r="AE136" s="56"/>
      <c r="AF136" s="65">
        <f>+SUBTOTAL(9,AF132:AF135)</f>
        <v>23853</v>
      </c>
      <c r="AG136" s="52"/>
      <c r="AH136" s="52"/>
      <c r="AK136" s="37"/>
    </row>
    <row r="137" spans="1:37" x14ac:dyDescent="0.25">
      <c r="A137" s="33" t="s">
        <v>6</v>
      </c>
      <c r="B137" s="33" t="s">
        <v>6</v>
      </c>
      <c r="H137" s="46"/>
      <c r="J137" s="71"/>
      <c r="K137" s="72"/>
      <c r="L137" s="72"/>
      <c r="N137" s="48"/>
      <c r="P137" s="75"/>
      <c r="T137" s="46"/>
      <c r="V137" s="47"/>
      <c r="X137" s="47"/>
      <c r="Z137" s="48"/>
      <c r="AD137" s="52"/>
      <c r="AE137" s="52"/>
      <c r="AG137" s="52"/>
      <c r="AH137" s="52"/>
      <c r="AK137" s="37"/>
    </row>
    <row r="138" spans="1:37" s="38" customFormat="1" x14ac:dyDescent="0.25">
      <c r="A138" s="38" t="s">
        <v>6</v>
      </c>
      <c r="B138" s="38" t="s">
        <v>69</v>
      </c>
      <c r="H138" s="46"/>
      <c r="J138" s="71"/>
      <c r="K138" s="72"/>
      <c r="L138" s="72"/>
      <c r="N138" s="48"/>
      <c r="P138" s="74"/>
      <c r="R138" s="73"/>
      <c r="T138" s="46"/>
      <c r="U138" s="33"/>
      <c r="V138" s="47"/>
      <c r="W138" s="33"/>
      <c r="X138" s="47"/>
      <c r="Y138" s="33"/>
      <c r="Z138" s="48"/>
      <c r="AD138" s="52"/>
      <c r="AE138" s="52"/>
      <c r="AF138" s="73"/>
      <c r="AG138" s="52"/>
      <c r="AH138" s="52"/>
      <c r="AK138" s="37"/>
    </row>
    <row r="139" spans="1:37" x14ac:dyDescent="0.25">
      <c r="A139" s="33">
        <v>311</v>
      </c>
      <c r="B139" s="33" t="s">
        <v>42</v>
      </c>
      <c r="D139" s="36">
        <v>9098352.4900000002</v>
      </c>
      <c r="F139" s="36">
        <v>6630362.9094249988</v>
      </c>
      <c r="H139" s="46">
        <v>50586</v>
      </c>
      <c r="J139" s="71">
        <v>3.2000000000000002E-3</v>
      </c>
      <c r="K139" s="72"/>
      <c r="L139" s="72"/>
      <c r="N139" s="48">
        <v>-2</v>
      </c>
      <c r="P139" s="76">
        <v>2.1</v>
      </c>
      <c r="R139" s="63">
        <f t="shared" ref="R139:R143" si="12">+ROUND(D139*P139/100,0)</f>
        <v>191065</v>
      </c>
      <c r="T139" s="46">
        <v>50586</v>
      </c>
      <c r="V139" s="47">
        <v>80</v>
      </c>
      <c r="W139" s="33" t="s">
        <v>4</v>
      </c>
      <c r="X139" s="47" t="s">
        <v>310</v>
      </c>
      <c r="Z139" s="48">
        <v>-1</v>
      </c>
      <c r="AB139" s="36">
        <v>130961</v>
      </c>
      <c r="AC139" s="36"/>
      <c r="AD139" s="52">
        <v>1.44</v>
      </c>
      <c r="AE139" s="52"/>
      <c r="AF139" s="63">
        <f>+AB139-R139</f>
        <v>-60104</v>
      </c>
      <c r="AG139" s="52"/>
      <c r="AH139" s="52"/>
      <c r="AK139" s="37"/>
    </row>
    <row r="140" spans="1:37" x14ac:dyDescent="0.25">
      <c r="A140" s="33">
        <v>312</v>
      </c>
      <c r="B140" s="33" t="s">
        <v>43</v>
      </c>
      <c r="D140" s="36">
        <v>100163071.93000001</v>
      </c>
      <c r="F140" s="36">
        <v>52036604.985247515</v>
      </c>
      <c r="H140" s="46">
        <v>50586</v>
      </c>
      <c r="J140" s="71">
        <v>9.4000000000000004E-3</v>
      </c>
      <c r="K140" s="72"/>
      <c r="L140" s="72"/>
      <c r="N140" s="48">
        <v>-7</v>
      </c>
      <c r="P140" s="76">
        <v>2.6</v>
      </c>
      <c r="R140" s="63">
        <f t="shared" si="12"/>
        <v>2604240</v>
      </c>
      <c r="T140" s="46">
        <v>50586</v>
      </c>
      <c r="V140" s="47">
        <v>50</v>
      </c>
      <c r="W140" s="33" t="s">
        <v>4</v>
      </c>
      <c r="X140" s="47" t="s">
        <v>311</v>
      </c>
      <c r="Z140" s="48">
        <v>-4</v>
      </c>
      <c r="AB140" s="36">
        <v>2933764</v>
      </c>
      <c r="AC140" s="36"/>
      <c r="AD140" s="52">
        <v>2.93</v>
      </c>
      <c r="AE140" s="52"/>
      <c r="AF140" s="63">
        <f>+AB140-R140</f>
        <v>329524</v>
      </c>
      <c r="AG140" s="52"/>
      <c r="AH140" s="52"/>
      <c r="AK140" s="37"/>
    </row>
    <row r="141" spans="1:37" x14ac:dyDescent="0.25">
      <c r="A141" s="33">
        <v>314</v>
      </c>
      <c r="B141" s="33" t="s">
        <v>44</v>
      </c>
      <c r="D141" s="36">
        <v>31632809.399999999</v>
      </c>
      <c r="F141" s="36">
        <v>15898435.541785</v>
      </c>
      <c r="H141" s="46">
        <v>50586</v>
      </c>
      <c r="J141" s="71">
        <v>1.2E-2</v>
      </c>
      <c r="K141" s="72"/>
      <c r="L141" s="72"/>
      <c r="N141" s="48">
        <v>0</v>
      </c>
      <c r="P141" s="76">
        <v>2.6</v>
      </c>
      <c r="R141" s="63">
        <f t="shared" si="12"/>
        <v>822453</v>
      </c>
      <c r="T141" s="46">
        <v>50586</v>
      </c>
      <c r="V141" s="47">
        <v>55</v>
      </c>
      <c r="W141" s="33" t="s">
        <v>4</v>
      </c>
      <c r="X141" s="47" t="s">
        <v>312</v>
      </c>
      <c r="Z141" s="48">
        <v>-1</v>
      </c>
      <c r="AB141" s="36">
        <v>873270</v>
      </c>
      <c r="AC141" s="36"/>
      <c r="AD141" s="52">
        <v>2.76</v>
      </c>
      <c r="AE141" s="52"/>
      <c r="AF141" s="63">
        <f>+AB141-R141</f>
        <v>50817</v>
      </c>
      <c r="AG141" s="52"/>
      <c r="AH141" s="52"/>
      <c r="AK141" s="37"/>
    </row>
    <row r="142" spans="1:37" x14ac:dyDescent="0.25">
      <c r="A142" s="33">
        <v>315</v>
      </c>
      <c r="B142" s="33" t="s">
        <v>45</v>
      </c>
      <c r="D142" s="36">
        <v>12543007.01</v>
      </c>
      <c r="F142" s="36">
        <v>8124525.9875699999</v>
      </c>
      <c r="H142" s="46">
        <v>50586</v>
      </c>
      <c r="J142" s="71">
        <v>5.1999999999999998E-3</v>
      </c>
      <c r="K142" s="72"/>
      <c r="L142" s="72"/>
      <c r="N142" s="48">
        <v>-6</v>
      </c>
      <c r="P142" s="76">
        <v>2.4</v>
      </c>
      <c r="R142" s="63">
        <f t="shared" si="12"/>
        <v>301032</v>
      </c>
      <c r="T142" s="46">
        <v>50586</v>
      </c>
      <c r="V142" s="47">
        <v>65</v>
      </c>
      <c r="W142" s="33" t="s">
        <v>4</v>
      </c>
      <c r="X142" s="47" t="s">
        <v>311</v>
      </c>
      <c r="Z142" s="48">
        <v>-3</v>
      </c>
      <c r="AB142" s="36">
        <v>258478</v>
      </c>
      <c r="AC142" s="36"/>
      <c r="AD142" s="52">
        <v>2.06</v>
      </c>
      <c r="AE142" s="52"/>
      <c r="AF142" s="63">
        <f>+AB142-R142</f>
        <v>-42554</v>
      </c>
      <c r="AG142" s="52"/>
      <c r="AH142" s="52"/>
      <c r="AK142" s="37"/>
    </row>
    <row r="143" spans="1:37" x14ac:dyDescent="0.25">
      <c r="A143" s="33">
        <v>316</v>
      </c>
      <c r="B143" s="33" t="s">
        <v>291</v>
      </c>
      <c r="D143" s="32">
        <v>2049400.34</v>
      </c>
      <c r="F143" s="32">
        <v>1428937.0515099999</v>
      </c>
      <c r="H143" s="46">
        <v>50586</v>
      </c>
      <c r="J143" s="71">
        <v>7.1000000000000004E-3</v>
      </c>
      <c r="K143" s="72"/>
      <c r="L143" s="72"/>
      <c r="N143" s="48">
        <v>0</v>
      </c>
      <c r="P143" s="76">
        <v>2.4</v>
      </c>
      <c r="R143" s="64">
        <f t="shared" si="12"/>
        <v>49186</v>
      </c>
      <c r="T143" s="46">
        <v>50586</v>
      </c>
      <c r="V143" s="47">
        <v>65</v>
      </c>
      <c r="W143" s="33" t="s">
        <v>4</v>
      </c>
      <c r="X143" s="47" t="s">
        <v>312</v>
      </c>
      <c r="Z143" s="48">
        <v>-1</v>
      </c>
      <c r="AB143" s="32">
        <v>34497</v>
      </c>
      <c r="AC143" s="54"/>
      <c r="AD143" s="52">
        <v>1.68</v>
      </c>
      <c r="AE143" s="52"/>
      <c r="AF143" s="64">
        <f>+AB143-R143</f>
        <v>-14689</v>
      </c>
      <c r="AG143" s="52"/>
      <c r="AH143" s="52"/>
      <c r="AK143" s="37"/>
    </row>
    <row r="144" spans="1:37" s="38" customFormat="1" x14ac:dyDescent="0.25">
      <c r="A144" s="38" t="s">
        <v>6</v>
      </c>
      <c r="B144" s="38" t="s">
        <v>70</v>
      </c>
      <c r="D144" s="39">
        <f>+SUBTOTAL(9,D139:D143)</f>
        <v>155486641.16999999</v>
      </c>
      <c r="F144" s="39">
        <f>+SUBTOTAL(9,F139:F143)</f>
        <v>84118866.475537524</v>
      </c>
      <c r="H144" s="46"/>
      <c r="J144" s="71"/>
      <c r="K144" s="72"/>
      <c r="L144" s="72"/>
      <c r="N144" s="48"/>
      <c r="P144" s="79">
        <f>+ROUND(R144/D144*100,1)</f>
        <v>2.6</v>
      </c>
      <c r="R144" s="65">
        <f>+SUBTOTAL(9,R139:R143)</f>
        <v>3967976</v>
      </c>
      <c r="T144" s="46"/>
      <c r="U144" s="33"/>
      <c r="V144" s="47"/>
      <c r="W144" s="33"/>
      <c r="X144" s="47"/>
      <c r="Y144" s="33"/>
      <c r="Z144" s="48"/>
      <c r="AB144" s="39">
        <f>+SUBTOTAL(9,AB139:AB143)</f>
        <v>4230970</v>
      </c>
      <c r="AC144" s="39"/>
      <c r="AD144" s="56">
        <f>+AB144/D144*100</f>
        <v>2.7211147968487563</v>
      </c>
      <c r="AE144" s="56"/>
      <c r="AF144" s="65">
        <f>+SUBTOTAL(9,AF139:AF143)</f>
        <v>262994</v>
      </c>
      <c r="AG144" s="52"/>
      <c r="AH144" s="52"/>
      <c r="AK144" s="37"/>
    </row>
    <row r="145" spans="1:37" x14ac:dyDescent="0.25">
      <c r="A145" s="33" t="s">
        <v>6</v>
      </c>
      <c r="B145" s="33" t="s">
        <v>6</v>
      </c>
      <c r="H145" s="46"/>
      <c r="J145" s="71"/>
      <c r="K145" s="72"/>
      <c r="L145" s="72"/>
      <c r="N145" s="48"/>
      <c r="P145" s="75"/>
      <c r="T145" s="46"/>
      <c r="V145" s="47"/>
      <c r="X145" s="47"/>
      <c r="Z145" s="48"/>
      <c r="AD145" s="52"/>
      <c r="AE145" s="52"/>
      <c r="AG145" s="52"/>
      <c r="AH145" s="52"/>
      <c r="AK145" s="37"/>
    </row>
    <row r="146" spans="1:37" s="38" customFormat="1" x14ac:dyDescent="0.25">
      <c r="A146" s="38" t="s">
        <v>6</v>
      </c>
      <c r="B146" s="38" t="s">
        <v>71</v>
      </c>
      <c r="H146" s="46"/>
      <c r="J146" s="71"/>
      <c r="K146" s="72"/>
      <c r="L146" s="72"/>
      <c r="N146" s="48"/>
      <c r="P146" s="74"/>
      <c r="R146" s="73"/>
      <c r="T146" s="46"/>
      <c r="U146" s="33"/>
      <c r="V146" s="47"/>
      <c r="W146" s="33"/>
      <c r="X146" s="47"/>
      <c r="Y146" s="33"/>
      <c r="Z146" s="48"/>
      <c r="AD146" s="52"/>
      <c r="AE146" s="52"/>
      <c r="AF146" s="73"/>
      <c r="AG146" s="52"/>
      <c r="AH146" s="52"/>
      <c r="AK146" s="37"/>
    </row>
    <row r="147" spans="1:37" x14ac:dyDescent="0.25">
      <c r="A147" s="33">
        <v>311</v>
      </c>
      <c r="B147" s="33" t="s">
        <v>42</v>
      </c>
      <c r="D147" s="36">
        <v>7123662.1600000001</v>
      </c>
      <c r="F147" s="36">
        <v>4212841.51</v>
      </c>
      <c r="H147" s="46">
        <v>50586</v>
      </c>
      <c r="J147" s="71">
        <v>3.2000000000000002E-3</v>
      </c>
      <c r="K147" s="72"/>
      <c r="L147" s="72"/>
      <c r="N147" s="48">
        <v>-2</v>
      </c>
      <c r="P147" s="76">
        <v>2.1</v>
      </c>
      <c r="R147" s="63">
        <f t="shared" ref="R147:R151" si="13">+ROUND(D147*P147/100,0)</f>
        <v>149597</v>
      </c>
      <c r="T147" s="46">
        <v>50586</v>
      </c>
      <c r="V147" s="47">
        <v>80</v>
      </c>
      <c r="W147" s="33" t="s">
        <v>4</v>
      </c>
      <c r="X147" s="47" t="s">
        <v>310</v>
      </c>
      <c r="Z147" s="48">
        <v>-1</v>
      </c>
      <c r="AB147" s="36">
        <v>152848</v>
      </c>
      <c r="AC147" s="36"/>
      <c r="AD147" s="52">
        <v>2.15</v>
      </c>
      <c r="AE147" s="52"/>
      <c r="AF147" s="63">
        <f>+AB147-R147</f>
        <v>3251</v>
      </c>
      <c r="AG147" s="52"/>
      <c r="AH147" s="52"/>
      <c r="AK147" s="37"/>
    </row>
    <row r="148" spans="1:37" x14ac:dyDescent="0.25">
      <c r="A148" s="33">
        <v>312</v>
      </c>
      <c r="B148" s="33" t="s">
        <v>43</v>
      </c>
      <c r="D148" s="36">
        <v>89481418.799999997</v>
      </c>
      <c r="F148" s="36">
        <v>41170858.04999999</v>
      </c>
      <c r="H148" s="46">
        <v>50586</v>
      </c>
      <c r="J148" s="71">
        <v>9.4000000000000004E-3</v>
      </c>
      <c r="K148" s="72"/>
      <c r="L148" s="72"/>
      <c r="N148" s="48">
        <v>-7</v>
      </c>
      <c r="P148" s="76">
        <v>2.6</v>
      </c>
      <c r="R148" s="63">
        <f t="shared" si="13"/>
        <v>2326517</v>
      </c>
      <c r="T148" s="46">
        <v>50586</v>
      </c>
      <c r="V148" s="47">
        <v>50</v>
      </c>
      <c r="W148" s="33" t="s">
        <v>4</v>
      </c>
      <c r="X148" s="47" t="s">
        <v>311</v>
      </c>
      <c r="Z148" s="48">
        <v>-4</v>
      </c>
      <c r="AB148" s="36">
        <v>2921724</v>
      </c>
      <c r="AC148" s="36"/>
      <c r="AD148" s="52">
        <v>3.27</v>
      </c>
      <c r="AE148" s="52"/>
      <c r="AF148" s="63">
        <f>+AB148-R148</f>
        <v>595207</v>
      </c>
      <c r="AG148" s="52"/>
      <c r="AH148" s="52"/>
      <c r="AK148" s="37"/>
    </row>
    <row r="149" spans="1:37" x14ac:dyDescent="0.25">
      <c r="A149" s="33">
        <v>314</v>
      </c>
      <c r="B149" s="33" t="s">
        <v>44</v>
      </c>
      <c r="D149" s="36">
        <v>28267581.84</v>
      </c>
      <c r="F149" s="36">
        <v>11215912.659999998</v>
      </c>
      <c r="H149" s="46">
        <v>50586</v>
      </c>
      <c r="J149" s="71">
        <v>1.2E-2</v>
      </c>
      <c r="K149" s="72"/>
      <c r="L149" s="72"/>
      <c r="N149" s="48">
        <v>0</v>
      </c>
      <c r="P149" s="76">
        <v>2.6</v>
      </c>
      <c r="R149" s="63">
        <f t="shared" si="13"/>
        <v>734957</v>
      </c>
      <c r="T149" s="46">
        <v>50586</v>
      </c>
      <c r="V149" s="47">
        <v>55</v>
      </c>
      <c r="W149" s="33" t="s">
        <v>4</v>
      </c>
      <c r="X149" s="47" t="s">
        <v>312</v>
      </c>
      <c r="Z149" s="48">
        <v>-1</v>
      </c>
      <c r="AB149" s="36">
        <v>943109</v>
      </c>
      <c r="AC149" s="36"/>
      <c r="AD149" s="52">
        <v>3.34</v>
      </c>
      <c r="AE149" s="52"/>
      <c r="AF149" s="63">
        <f>+AB149-R149</f>
        <v>208152</v>
      </c>
      <c r="AG149" s="52"/>
      <c r="AH149" s="52"/>
      <c r="AK149" s="37"/>
    </row>
    <row r="150" spans="1:37" x14ac:dyDescent="0.25">
      <c r="A150" s="33">
        <v>315</v>
      </c>
      <c r="B150" s="33" t="s">
        <v>45</v>
      </c>
      <c r="D150" s="36">
        <v>10030603.41</v>
      </c>
      <c r="F150" s="36">
        <v>5480957.9099999983</v>
      </c>
      <c r="H150" s="46">
        <v>50586</v>
      </c>
      <c r="J150" s="71">
        <v>5.1999999999999998E-3</v>
      </c>
      <c r="K150" s="72"/>
      <c r="L150" s="72"/>
      <c r="N150" s="48">
        <v>-6</v>
      </c>
      <c r="P150" s="76">
        <v>2.4</v>
      </c>
      <c r="R150" s="63">
        <f t="shared" si="13"/>
        <v>240734</v>
      </c>
      <c r="T150" s="46">
        <v>50586</v>
      </c>
      <c r="V150" s="47">
        <v>65</v>
      </c>
      <c r="W150" s="33" t="s">
        <v>4</v>
      </c>
      <c r="X150" s="47" t="s">
        <v>311</v>
      </c>
      <c r="Z150" s="48">
        <v>-3</v>
      </c>
      <c r="AB150" s="36">
        <v>263046</v>
      </c>
      <c r="AC150" s="36"/>
      <c r="AD150" s="52">
        <v>2.62</v>
      </c>
      <c r="AE150" s="52"/>
      <c r="AF150" s="63">
        <f>+AB150-R150</f>
        <v>22312</v>
      </c>
      <c r="AG150" s="52"/>
      <c r="AH150" s="52"/>
      <c r="AK150" s="37"/>
    </row>
    <row r="151" spans="1:37" x14ac:dyDescent="0.25">
      <c r="A151" s="33">
        <v>316</v>
      </c>
      <c r="B151" s="33" t="s">
        <v>291</v>
      </c>
      <c r="D151" s="32">
        <v>1560108.42</v>
      </c>
      <c r="F151" s="36">
        <v>895106.18</v>
      </c>
      <c r="H151" s="46">
        <v>50586</v>
      </c>
      <c r="J151" s="71">
        <v>7.1000000000000004E-3</v>
      </c>
      <c r="K151" s="72"/>
      <c r="L151" s="72"/>
      <c r="N151" s="48">
        <v>0</v>
      </c>
      <c r="P151" s="76">
        <v>2.4</v>
      </c>
      <c r="R151" s="64">
        <f t="shared" si="13"/>
        <v>37443</v>
      </c>
      <c r="T151" s="46">
        <v>50586</v>
      </c>
      <c r="V151" s="47">
        <v>65</v>
      </c>
      <c r="W151" s="33" t="s">
        <v>4</v>
      </c>
      <c r="X151" s="47" t="s">
        <v>312</v>
      </c>
      <c r="Z151" s="48">
        <v>-1</v>
      </c>
      <c r="AB151" s="32">
        <v>36592</v>
      </c>
      <c r="AC151" s="54"/>
      <c r="AD151" s="52">
        <v>2.35</v>
      </c>
      <c r="AE151" s="52"/>
      <c r="AF151" s="64">
        <f>+AB151-R151</f>
        <v>-851</v>
      </c>
      <c r="AG151" s="52"/>
      <c r="AH151" s="52"/>
      <c r="AK151" s="37"/>
    </row>
    <row r="152" spans="1:37" s="38" customFormat="1" x14ac:dyDescent="0.25">
      <c r="A152" s="38" t="s">
        <v>6</v>
      </c>
      <c r="B152" s="38" t="s">
        <v>72</v>
      </c>
      <c r="D152" s="23">
        <f>+SUBTOTAL(9,D147:D151)</f>
        <v>136463374.63</v>
      </c>
      <c r="F152" s="23">
        <f>+SUBTOTAL(9,F147:F151)</f>
        <v>62975676.30999998</v>
      </c>
      <c r="H152" s="46"/>
      <c r="J152" s="71"/>
      <c r="K152" s="72"/>
      <c r="L152" s="72"/>
      <c r="N152" s="48"/>
      <c r="P152" s="79">
        <f>+ROUND(R152/D152*100,1)</f>
        <v>2.6</v>
      </c>
      <c r="R152" s="83">
        <f>+SUBTOTAL(9,R147:R151)</f>
        <v>3489248</v>
      </c>
      <c r="T152" s="46"/>
      <c r="U152" s="33"/>
      <c r="V152" s="47"/>
      <c r="W152" s="33"/>
      <c r="X152" s="47"/>
      <c r="Y152" s="33"/>
      <c r="Z152" s="48"/>
      <c r="AB152" s="23">
        <f>+SUBTOTAL(9,AB147:AB151)</f>
        <v>4317319</v>
      </c>
      <c r="AC152" s="24"/>
      <c r="AD152" s="56">
        <f>+AB152/D152*100</f>
        <v>3.1637199444215449</v>
      </c>
      <c r="AE152" s="56"/>
      <c r="AF152" s="83">
        <f>+SUBTOTAL(9,AF147:AF151)</f>
        <v>828071</v>
      </c>
      <c r="AG152" s="52"/>
      <c r="AH152" s="52"/>
      <c r="AK152" s="37"/>
    </row>
    <row r="153" spans="1:37" s="38" customFormat="1" x14ac:dyDescent="0.25">
      <c r="B153" s="38" t="s">
        <v>6</v>
      </c>
      <c r="D153" s="39"/>
      <c r="F153" s="39"/>
      <c r="H153" s="46"/>
      <c r="J153" s="71"/>
      <c r="K153" s="72"/>
      <c r="L153" s="72"/>
      <c r="N153" s="48"/>
      <c r="P153" s="74"/>
      <c r="R153" s="65"/>
      <c r="T153" s="46"/>
      <c r="U153" s="33"/>
      <c r="V153" s="47"/>
      <c r="W153" s="33"/>
      <c r="X153" s="47"/>
      <c r="Y153" s="33"/>
      <c r="Z153" s="48"/>
      <c r="AB153" s="39"/>
      <c r="AC153" s="39"/>
      <c r="AD153" s="52"/>
      <c r="AE153" s="52"/>
      <c r="AF153" s="65"/>
      <c r="AG153" s="52"/>
      <c r="AH153" s="52"/>
      <c r="AK153" s="37"/>
    </row>
    <row r="154" spans="1:37" s="38" customFormat="1" x14ac:dyDescent="0.25">
      <c r="A154" s="41" t="s">
        <v>185</v>
      </c>
      <c r="D154" s="28">
        <f>+SUBTOTAL(9,D112:D153)</f>
        <v>396626576.94999999</v>
      </c>
      <c r="F154" s="28">
        <f>+SUBTOTAL(9,F112:F153)</f>
        <v>210477419.26175874</v>
      </c>
      <c r="H154" s="46"/>
      <c r="J154" s="71"/>
      <c r="K154" s="72"/>
      <c r="L154" s="72"/>
      <c r="N154" s="48"/>
      <c r="P154" s="80">
        <f>+ROUND(R154/D154*100,1)</f>
        <v>2.5</v>
      </c>
      <c r="R154" s="175">
        <f>+SUBTOTAL(9,R112:R153)</f>
        <v>9960252</v>
      </c>
      <c r="T154" s="46"/>
      <c r="U154" s="33"/>
      <c r="V154" s="47"/>
      <c r="W154" s="33"/>
      <c r="X154" s="47"/>
      <c r="Y154" s="33"/>
      <c r="Z154" s="48"/>
      <c r="AB154" s="28">
        <f>+SUBTOTAL(9,AB112:AB153)</f>
        <v>10992421</v>
      </c>
      <c r="AC154" s="27"/>
      <c r="AD154" s="57">
        <f>+AB154/D154*100</f>
        <v>2.7714786751130243</v>
      </c>
      <c r="AE154" s="57"/>
      <c r="AF154" s="175">
        <f>+SUBTOTAL(9,AF112:AF153)</f>
        <v>1032169</v>
      </c>
      <c r="AG154" s="52"/>
      <c r="AH154" s="52"/>
      <c r="AK154" s="37"/>
    </row>
    <row r="155" spans="1:37" s="38" customFormat="1" x14ac:dyDescent="0.25">
      <c r="B155" s="38" t="s">
        <v>6</v>
      </c>
      <c r="D155" s="39"/>
      <c r="F155" s="39"/>
      <c r="H155" s="46"/>
      <c r="J155" s="71"/>
      <c r="K155" s="72"/>
      <c r="L155" s="72"/>
      <c r="N155" s="48"/>
      <c r="P155" s="74"/>
      <c r="R155" s="65"/>
      <c r="T155" s="46"/>
      <c r="U155" s="33"/>
      <c r="V155" s="47"/>
      <c r="W155" s="33"/>
      <c r="X155" s="47"/>
      <c r="Y155" s="33"/>
      <c r="Z155" s="48"/>
      <c r="AB155" s="39"/>
      <c r="AC155" s="39"/>
      <c r="AD155" s="52"/>
      <c r="AE155" s="52"/>
      <c r="AF155" s="65"/>
      <c r="AG155" s="52"/>
      <c r="AH155" s="52"/>
      <c r="AK155" s="37"/>
    </row>
    <row r="156" spans="1:37" ht="13.8" thickBot="1" x14ac:dyDescent="0.3">
      <c r="A156" s="35" t="s">
        <v>1</v>
      </c>
      <c r="D156" s="15">
        <f>+SUBTOTAL(9,D16:D155)</f>
        <v>3243194416.8700008</v>
      </c>
      <c r="F156" s="15">
        <f>+SUBTOTAL(9,F16:F155)</f>
        <v>1503193993.7560279</v>
      </c>
      <c r="H156" s="46"/>
      <c r="J156" s="71"/>
      <c r="K156" s="72"/>
      <c r="L156" s="72"/>
      <c r="N156" s="48"/>
      <c r="P156" s="80">
        <f>+ROUND(R156/D156*100,1)</f>
        <v>2.5</v>
      </c>
      <c r="R156" s="90">
        <f>+SUBTOTAL(9,R16:R155)</f>
        <v>80638814</v>
      </c>
      <c r="T156" s="46"/>
      <c r="V156" s="47"/>
      <c r="X156" s="47"/>
      <c r="Z156" s="48"/>
      <c r="AB156" s="15">
        <f>+SUBTOTAL(9,AB16:AB155)</f>
        <v>122769150</v>
      </c>
      <c r="AC156" s="42"/>
      <c r="AD156" s="57">
        <f>+AB156/D156*100</f>
        <v>3.785439114022779</v>
      </c>
      <c r="AE156" s="57"/>
      <c r="AF156" s="90">
        <f>+SUBTOTAL(9,AF16:AF155)</f>
        <v>42130336</v>
      </c>
      <c r="AG156" s="52"/>
      <c r="AH156" s="52"/>
      <c r="AJ156" s="29"/>
      <c r="AK156" s="37"/>
    </row>
    <row r="157" spans="1:37" ht="13.8" thickTop="1" x14ac:dyDescent="0.25">
      <c r="B157" s="33" t="s">
        <v>6</v>
      </c>
      <c r="H157" s="46"/>
      <c r="J157" s="71"/>
      <c r="K157" s="72"/>
      <c r="L157" s="72"/>
      <c r="N157" s="48"/>
      <c r="P157" s="75"/>
      <c r="T157" s="46"/>
      <c r="V157" s="47"/>
      <c r="X157" s="47"/>
      <c r="Z157" s="48"/>
      <c r="AD157" s="52"/>
      <c r="AE157" s="52"/>
      <c r="AG157" s="52"/>
      <c r="AH157" s="52"/>
      <c r="AJ157" s="29"/>
      <c r="AK157" s="37"/>
    </row>
    <row r="158" spans="1:37" x14ac:dyDescent="0.25">
      <c r="B158" s="33" t="s">
        <v>6</v>
      </c>
      <c r="H158" s="46"/>
      <c r="J158" s="71"/>
      <c r="K158" s="72"/>
      <c r="L158" s="72"/>
      <c r="N158" s="48"/>
      <c r="P158" s="75"/>
      <c r="T158" s="46"/>
      <c r="V158" s="47"/>
      <c r="X158" s="47"/>
      <c r="Z158" s="48"/>
      <c r="AD158" s="52"/>
      <c r="AE158" s="52"/>
      <c r="AG158" s="52"/>
      <c r="AH158" s="52"/>
      <c r="AJ158" s="37"/>
      <c r="AK158" s="37"/>
    </row>
    <row r="159" spans="1:37" x14ac:dyDescent="0.25">
      <c r="A159" s="35" t="s">
        <v>2</v>
      </c>
      <c r="H159" s="46"/>
      <c r="J159" s="71"/>
      <c r="K159" s="72"/>
      <c r="L159" s="72"/>
      <c r="N159" s="48"/>
      <c r="P159" s="75"/>
      <c r="T159" s="46"/>
      <c r="V159" s="47"/>
      <c r="X159" s="47"/>
      <c r="Z159" s="48"/>
      <c r="AD159" s="52"/>
      <c r="AE159" s="52"/>
      <c r="AG159" s="52"/>
      <c r="AH159" s="52"/>
      <c r="AK159" s="37"/>
    </row>
    <row r="160" spans="1:37" x14ac:dyDescent="0.25">
      <c r="H160" s="46"/>
      <c r="J160" s="71"/>
      <c r="K160" s="72"/>
      <c r="L160" s="72"/>
      <c r="N160" s="48"/>
      <c r="P160" s="75"/>
      <c r="T160" s="46"/>
      <c r="V160" s="47"/>
      <c r="X160" s="47"/>
      <c r="Z160" s="48"/>
      <c r="AD160" s="52"/>
      <c r="AE160" s="52"/>
      <c r="AG160" s="52"/>
      <c r="AH160" s="52"/>
      <c r="AJ160" s="29"/>
      <c r="AK160" s="37"/>
    </row>
    <row r="161" spans="1:37" x14ac:dyDescent="0.25">
      <c r="A161" s="41" t="s">
        <v>186</v>
      </c>
      <c r="H161" s="46"/>
      <c r="J161" s="71"/>
      <c r="K161" s="72"/>
      <c r="L161" s="72"/>
      <c r="N161" s="48"/>
      <c r="P161" s="75"/>
      <c r="T161" s="46"/>
      <c r="V161" s="47"/>
      <c r="X161" s="47"/>
      <c r="Z161" s="48"/>
      <c r="AD161" s="52"/>
      <c r="AE161" s="52"/>
      <c r="AG161" s="52"/>
      <c r="AH161" s="52"/>
      <c r="AK161" s="37"/>
    </row>
    <row r="162" spans="1:37" x14ac:dyDescent="0.25">
      <c r="B162" s="33" t="s">
        <v>6</v>
      </c>
      <c r="H162" s="46"/>
      <c r="J162" s="71"/>
      <c r="K162" s="72"/>
      <c r="L162" s="72"/>
      <c r="N162" s="48"/>
      <c r="P162" s="75"/>
      <c r="T162" s="46"/>
      <c r="V162" s="47"/>
      <c r="X162" s="47"/>
      <c r="Z162" s="48"/>
      <c r="AD162" s="52"/>
      <c r="AE162" s="52"/>
      <c r="AG162" s="52"/>
      <c r="AH162" s="52"/>
      <c r="AK162" s="37"/>
    </row>
    <row r="163" spans="1:37" s="38" customFormat="1" x14ac:dyDescent="0.25">
      <c r="B163" s="38" t="s">
        <v>75</v>
      </c>
      <c r="H163" s="46"/>
      <c r="J163" s="71"/>
      <c r="K163" s="72"/>
      <c r="L163" s="72"/>
      <c r="N163" s="48"/>
      <c r="P163" s="74"/>
      <c r="R163" s="73"/>
      <c r="T163" s="46"/>
      <c r="U163" s="33"/>
      <c r="V163" s="47"/>
      <c r="W163" s="33"/>
      <c r="X163" s="47"/>
      <c r="Y163" s="33"/>
      <c r="Z163" s="48"/>
      <c r="AD163" s="52"/>
      <c r="AE163" s="52"/>
      <c r="AF163" s="73"/>
      <c r="AG163" s="52"/>
      <c r="AH163" s="52"/>
      <c r="AK163" s="37"/>
    </row>
    <row r="164" spans="1:37" x14ac:dyDescent="0.25">
      <c r="A164" s="33">
        <v>321</v>
      </c>
      <c r="B164" s="33" t="s">
        <v>42</v>
      </c>
      <c r="D164" s="36">
        <v>397119195.66000003</v>
      </c>
      <c r="F164" s="36">
        <v>177004049.86603251</v>
      </c>
      <c r="H164" s="46">
        <v>52412</v>
      </c>
      <c r="J164" s="71">
        <v>2.8E-3</v>
      </c>
      <c r="K164" s="72"/>
      <c r="L164" s="72"/>
      <c r="N164" s="48">
        <v>0</v>
      </c>
      <c r="P164" s="76">
        <v>1.8</v>
      </c>
      <c r="R164" s="63">
        <f t="shared" ref="R164:R168" si="14">+ROUND(D164*P164/100,0)</f>
        <v>7148146</v>
      </c>
      <c r="T164" s="46">
        <v>52351</v>
      </c>
      <c r="V164" s="47">
        <v>100</v>
      </c>
      <c r="W164" s="33" t="s">
        <v>4</v>
      </c>
      <c r="X164" s="47" t="s">
        <v>313</v>
      </c>
      <c r="Z164" s="48">
        <v>-1</v>
      </c>
      <c r="AB164" s="36">
        <v>9236865</v>
      </c>
      <c r="AC164" s="36"/>
      <c r="AD164" s="52">
        <v>2.33</v>
      </c>
      <c r="AE164" s="52"/>
      <c r="AF164" s="63">
        <f>+AB164-R164</f>
        <v>2088719</v>
      </c>
      <c r="AG164" s="52"/>
      <c r="AH164" s="52"/>
      <c r="AK164" s="37"/>
    </row>
    <row r="165" spans="1:37" x14ac:dyDescent="0.25">
      <c r="A165" s="33">
        <v>322</v>
      </c>
      <c r="B165" s="33" t="s">
        <v>76</v>
      </c>
      <c r="D165" s="36">
        <v>55584106.710000001</v>
      </c>
      <c r="F165" s="36">
        <v>31607489.042424999</v>
      </c>
      <c r="H165" s="46">
        <v>52412</v>
      </c>
      <c r="J165" s="71">
        <v>5.5999999999999999E-3</v>
      </c>
      <c r="K165" s="72"/>
      <c r="L165" s="72"/>
      <c r="N165" s="48">
        <v>-2</v>
      </c>
      <c r="P165" s="76">
        <v>2</v>
      </c>
      <c r="R165" s="63">
        <f t="shared" si="14"/>
        <v>1111682</v>
      </c>
      <c r="T165" s="46">
        <v>52351</v>
      </c>
      <c r="V165" s="47">
        <v>60</v>
      </c>
      <c r="W165" s="33" t="s">
        <v>4</v>
      </c>
      <c r="X165" s="47" t="s">
        <v>314</v>
      </c>
      <c r="Z165" s="48">
        <v>-2</v>
      </c>
      <c r="AB165" s="36">
        <v>1096996</v>
      </c>
      <c r="AC165" s="36"/>
      <c r="AD165" s="52">
        <v>1.97</v>
      </c>
      <c r="AE165" s="52"/>
      <c r="AF165" s="63">
        <f>+AB165-R165</f>
        <v>-14686</v>
      </c>
      <c r="AG165" s="52"/>
      <c r="AH165" s="52"/>
      <c r="AK165" s="37"/>
    </row>
    <row r="166" spans="1:37" x14ac:dyDescent="0.25">
      <c r="A166" s="33">
        <v>323</v>
      </c>
      <c r="B166" s="33" t="s">
        <v>44</v>
      </c>
      <c r="D166" s="36">
        <v>12406915.970000001</v>
      </c>
      <c r="F166" s="36">
        <v>-7437953.8925899994</v>
      </c>
      <c r="H166" s="46">
        <v>52412</v>
      </c>
      <c r="J166" s="71">
        <v>1.38E-2</v>
      </c>
      <c r="K166" s="72"/>
      <c r="L166" s="72"/>
      <c r="N166" s="48">
        <v>0</v>
      </c>
      <c r="P166" s="76">
        <v>2.4</v>
      </c>
      <c r="R166" s="63">
        <f t="shared" si="14"/>
        <v>297766</v>
      </c>
      <c r="T166" s="46">
        <v>52351</v>
      </c>
      <c r="V166" s="47">
        <v>45</v>
      </c>
      <c r="W166" s="33" t="s">
        <v>4</v>
      </c>
      <c r="X166" s="47" t="s">
        <v>312</v>
      </c>
      <c r="Z166" s="48">
        <v>0</v>
      </c>
      <c r="AB166" s="36">
        <v>922159</v>
      </c>
      <c r="AC166" s="36"/>
      <c r="AD166" s="52">
        <v>7.43</v>
      </c>
      <c r="AE166" s="52"/>
      <c r="AF166" s="63">
        <f>+AB166-R166</f>
        <v>624393</v>
      </c>
      <c r="AG166" s="52"/>
      <c r="AH166" s="52"/>
      <c r="AK166" s="37"/>
    </row>
    <row r="167" spans="1:37" x14ac:dyDescent="0.25">
      <c r="A167" s="33">
        <v>324</v>
      </c>
      <c r="B167" s="33" t="s">
        <v>45</v>
      </c>
      <c r="D167" s="36">
        <v>34379625.869999997</v>
      </c>
      <c r="F167" s="36">
        <v>16953508.435984995</v>
      </c>
      <c r="H167" s="46">
        <v>52412</v>
      </c>
      <c r="J167" s="71">
        <v>1.1999999999999999E-3</v>
      </c>
      <c r="K167" s="72"/>
      <c r="L167" s="72"/>
      <c r="N167" s="48">
        <v>-2</v>
      </c>
      <c r="P167" s="76">
        <v>1.8</v>
      </c>
      <c r="R167" s="63">
        <f t="shared" si="14"/>
        <v>618833</v>
      </c>
      <c r="T167" s="46">
        <v>52351</v>
      </c>
      <c r="V167" s="47">
        <v>75</v>
      </c>
      <c r="W167" s="33" t="s">
        <v>4</v>
      </c>
      <c r="X167" s="47" t="s">
        <v>315</v>
      </c>
      <c r="Z167" s="48">
        <v>-1</v>
      </c>
      <c r="AB167" s="36">
        <v>743822</v>
      </c>
      <c r="AC167" s="36"/>
      <c r="AD167" s="52">
        <v>2.16</v>
      </c>
      <c r="AE167" s="52"/>
      <c r="AF167" s="63">
        <f>+AB167-R167</f>
        <v>124989</v>
      </c>
      <c r="AG167" s="52"/>
      <c r="AH167" s="52"/>
      <c r="AK167" s="37"/>
    </row>
    <row r="168" spans="1:37" x14ac:dyDescent="0.25">
      <c r="A168" s="33">
        <v>325</v>
      </c>
      <c r="B168" s="33" t="s">
        <v>291</v>
      </c>
      <c r="D168" s="32">
        <v>20728940.609999999</v>
      </c>
      <c r="F168" s="32">
        <v>2303180.0177199994</v>
      </c>
      <c r="H168" s="46">
        <v>52412</v>
      </c>
      <c r="J168" s="71">
        <v>3.2000000000000002E-3</v>
      </c>
      <c r="K168" s="72"/>
      <c r="L168" s="72"/>
      <c r="N168" s="48">
        <v>0</v>
      </c>
      <c r="P168" s="76">
        <v>1.8</v>
      </c>
      <c r="R168" s="64">
        <f t="shared" si="14"/>
        <v>373121</v>
      </c>
      <c r="T168" s="46">
        <v>52351</v>
      </c>
      <c r="V168" s="47">
        <v>50</v>
      </c>
      <c r="W168" s="33" t="s">
        <v>4</v>
      </c>
      <c r="X168" s="47" t="s">
        <v>313</v>
      </c>
      <c r="Z168" s="48">
        <v>-3</v>
      </c>
      <c r="AB168" s="32">
        <v>868565</v>
      </c>
      <c r="AC168" s="54"/>
      <c r="AD168" s="52">
        <v>4.1900000000000004</v>
      </c>
      <c r="AE168" s="52"/>
      <c r="AF168" s="64">
        <f>+AB168-R168</f>
        <v>495444</v>
      </c>
      <c r="AG168" s="52"/>
      <c r="AH168" s="52"/>
      <c r="AK168" s="37"/>
    </row>
    <row r="169" spans="1:37" s="38" customFormat="1" x14ac:dyDescent="0.25">
      <c r="A169" s="38" t="s">
        <v>6</v>
      </c>
      <c r="B169" s="38" t="s">
        <v>77</v>
      </c>
      <c r="D169" s="39">
        <f>+SUBTOTAL(9,D164:D168)</f>
        <v>520218784.82000005</v>
      </c>
      <c r="F169" s="39">
        <f>+SUBTOTAL(9,F164:F168)</f>
        <v>220430273.46957254</v>
      </c>
      <c r="H169" s="46"/>
      <c r="J169" s="71"/>
      <c r="K169" s="72"/>
      <c r="L169" s="72"/>
      <c r="N169" s="48"/>
      <c r="P169" s="79">
        <f>+ROUND(R169/D169*100,1)</f>
        <v>1.8</v>
      </c>
      <c r="R169" s="65">
        <f>+SUBTOTAL(9,R164:R168)</f>
        <v>9549548</v>
      </c>
      <c r="T169" s="46"/>
      <c r="U169" s="33"/>
      <c r="V169" s="47"/>
      <c r="W169" s="33"/>
      <c r="X169" s="47"/>
      <c r="Y169" s="33"/>
      <c r="Z169" s="48"/>
      <c r="AB169" s="39">
        <f>+SUBTOTAL(9,AB164:AB168)</f>
        <v>12868407</v>
      </c>
      <c r="AC169" s="39"/>
      <c r="AD169" s="56">
        <f>+AB169/D169*100</f>
        <v>2.4736528890344811</v>
      </c>
      <c r="AE169" s="56"/>
      <c r="AF169" s="65">
        <f>+SUBTOTAL(9,AF164:AF168)</f>
        <v>3318859</v>
      </c>
      <c r="AG169" s="52"/>
      <c r="AH169" s="52"/>
      <c r="AK169" s="37"/>
    </row>
    <row r="170" spans="1:37" x14ac:dyDescent="0.25">
      <c r="A170" s="33" t="s">
        <v>6</v>
      </c>
      <c r="B170" s="33" t="s">
        <v>6</v>
      </c>
      <c r="H170" s="46"/>
      <c r="J170" s="71"/>
      <c r="K170" s="72"/>
      <c r="L170" s="72"/>
      <c r="N170" s="48"/>
      <c r="P170" s="75"/>
      <c r="T170" s="46"/>
      <c r="V170" s="47"/>
      <c r="X170" s="47"/>
      <c r="Z170" s="48"/>
      <c r="AD170" s="52"/>
      <c r="AE170" s="52"/>
      <c r="AG170" s="52"/>
      <c r="AH170" s="52"/>
      <c r="AK170" s="37"/>
    </row>
    <row r="171" spans="1:37" s="38" customFormat="1" x14ac:dyDescent="0.25">
      <c r="A171" s="38" t="s">
        <v>6</v>
      </c>
      <c r="B171" s="38" t="s">
        <v>78</v>
      </c>
      <c r="H171" s="46"/>
      <c r="J171" s="71"/>
      <c r="K171" s="72"/>
      <c r="L171" s="72"/>
      <c r="N171" s="48"/>
      <c r="P171" s="74"/>
      <c r="R171" s="73"/>
      <c r="T171" s="46"/>
      <c r="U171" s="33"/>
      <c r="V171" s="47"/>
      <c r="W171" s="33"/>
      <c r="X171" s="47"/>
      <c r="Y171" s="33"/>
      <c r="Z171" s="48"/>
      <c r="AD171" s="52"/>
      <c r="AE171" s="52"/>
      <c r="AF171" s="73"/>
      <c r="AG171" s="52"/>
      <c r="AH171" s="52"/>
      <c r="AK171" s="37"/>
    </row>
    <row r="172" spans="1:37" x14ac:dyDescent="0.25">
      <c r="A172" s="33">
        <v>321</v>
      </c>
      <c r="B172" s="33" t="s">
        <v>42</v>
      </c>
      <c r="D172" s="36">
        <v>196854866.28999999</v>
      </c>
      <c r="F172" s="36">
        <v>101666895.52232748</v>
      </c>
      <c r="H172" s="46">
        <v>49856</v>
      </c>
      <c r="J172" s="71">
        <v>2.8E-3</v>
      </c>
      <c r="K172" s="72"/>
      <c r="L172" s="72"/>
      <c r="N172" s="48">
        <v>0</v>
      </c>
      <c r="P172" s="76">
        <v>1.8</v>
      </c>
      <c r="R172" s="63">
        <f t="shared" ref="R172:R176" si="15">+ROUND(D172*P172/100,0)</f>
        <v>3543388</v>
      </c>
      <c r="T172" s="46">
        <v>49765</v>
      </c>
      <c r="V172" s="47">
        <v>100</v>
      </c>
      <c r="W172" s="33" t="s">
        <v>4</v>
      </c>
      <c r="X172" s="47" t="s">
        <v>313</v>
      </c>
      <c r="Z172" s="48">
        <v>-1</v>
      </c>
      <c r="AB172" s="36">
        <v>5479781</v>
      </c>
      <c r="AC172" s="36"/>
      <c r="AD172" s="52">
        <v>2.78</v>
      </c>
      <c r="AE172" s="52"/>
      <c r="AF172" s="63">
        <f>+AB172-R172</f>
        <v>1936393</v>
      </c>
      <c r="AG172" s="52"/>
      <c r="AH172" s="52"/>
      <c r="AK172" s="37"/>
    </row>
    <row r="173" spans="1:37" x14ac:dyDescent="0.25">
      <c r="A173" s="33">
        <v>322</v>
      </c>
      <c r="B173" s="33" t="s">
        <v>76</v>
      </c>
      <c r="D173" s="36">
        <v>845363775.00999999</v>
      </c>
      <c r="F173" s="36">
        <v>303976050.34104997</v>
      </c>
      <c r="H173" s="46">
        <v>49856</v>
      </c>
      <c r="J173" s="71">
        <v>5.5999999999999999E-3</v>
      </c>
      <c r="K173" s="72"/>
      <c r="L173" s="72"/>
      <c r="N173" s="48">
        <v>-2</v>
      </c>
      <c r="P173" s="76">
        <v>2</v>
      </c>
      <c r="R173" s="63">
        <f t="shared" si="15"/>
        <v>16907276</v>
      </c>
      <c r="T173" s="46">
        <v>49765</v>
      </c>
      <c r="V173" s="47">
        <v>60</v>
      </c>
      <c r="W173" s="33" t="s">
        <v>4</v>
      </c>
      <c r="X173" s="47" t="s">
        <v>314</v>
      </c>
      <c r="Z173" s="48">
        <v>-2</v>
      </c>
      <c r="AB173" s="36">
        <v>32629749</v>
      </c>
      <c r="AC173" s="36"/>
      <c r="AD173" s="52">
        <v>3.86</v>
      </c>
      <c r="AE173" s="52"/>
      <c r="AF173" s="63">
        <f>+AB173-R173</f>
        <v>15722473</v>
      </c>
      <c r="AG173" s="52"/>
      <c r="AH173" s="52"/>
      <c r="AK173" s="37"/>
    </row>
    <row r="174" spans="1:37" x14ac:dyDescent="0.25">
      <c r="A174" s="33">
        <v>323</v>
      </c>
      <c r="B174" s="33" t="s">
        <v>44</v>
      </c>
      <c r="D174" s="36">
        <v>413333703.58999997</v>
      </c>
      <c r="F174" s="36">
        <v>56813276.805300012</v>
      </c>
      <c r="H174" s="46">
        <v>49856</v>
      </c>
      <c r="J174" s="71">
        <v>1.38E-2</v>
      </c>
      <c r="K174" s="72"/>
      <c r="L174" s="72"/>
      <c r="N174" s="48">
        <v>0</v>
      </c>
      <c r="P174" s="76">
        <v>2.4</v>
      </c>
      <c r="R174" s="63">
        <f t="shared" si="15"/>
        <v>9920009</v>
      </c>
      <c r="T174" s="46">
        <v>49765</v>
      </c>
      <c r="V174" s="47">
        <v>45</v>
      </c>
      <c r="W174" s="33" t="s">
        <v>4</v>
      </c>
      <c r="X174" s="47" t="s">
        <v>312</v>
      </c>
      <c r="Z174" s="48">
        <v>0</v>
      </c>
      <c r="AB174" s="36">
        <v>21633521</v>
      </c>
      <c r="AC174" s="36"/>
      <c r="AD174" s="52">
        <v>5.23</v>
      </c>
      <c r="AE174" s="52"/>
      <c r="AF174" s="63">
        <f>+AB174-R174</f>
        <v>11713512</v>
      </c>
      <c r="AG174" s="52"/>
      <c r="AH174" s="52"/>
      <c r="AK174" s="37"/>
    </row>
    <row r="175" spans="1:37" x14ac:dyDescent="0.25">
      <c r="A175" s="33">
        <v>324</v>
      </c>
      <c r="B175" s="33" t="s">
        <v>45</v>
      </c>
      <c r="D175" s="36">
        <v>120786348.08</v>
      </c>
      <c r="F175" s="36">
        <v>50666362.974705003</v>
      </c>
      <c r="H175" s="46">
        <v>49856</v>
      </c>
      <c r="J175" s="71">
        <v>1.1999999999999999E-3</v>
      </c>
      <c r="K175" s="72"/>
      <c r="L175" s="72"/>
      <c r="N175" s="48">
        <v>-2</v>
      </c>
      <c r="P175" s="76">
        <v>1.8</v>
      </c>
      <c r="R175" s="63">
        <f t="shared" si="15"/>
        <v>2174154</v>
      </c>
      <c r="T175" s="46">
        <v>49765</v>
      </c>
      <c r="V175" s="47">
        <v>75</v>
      </c>
      <c r="W175" s="33" t="s">
        <v>4</v>
      </c>
      <c r="X175" s="47" t="s">
        <v>315</v>
      </c>
      <c r="Z175" s="48">
        <v>-1</v>
      </c>
      <c r="AB175" s="36">
        <v>4020736</v>
      </c>
      <c r="AC175" s="36"/>
      <c r="AD175" s="52">
        <v>3.33</v>
      </c>
      <c r="AE175" s="52"/>
      <c r="AF175" s="63">
        <f>+AB175-R175</f>
        <v>1846582</v>
      </c>
      <c r="AG175" s="52"/>
      <c r="AH175" s="52"/>
      <c r="AK175" s="37"/>
    </row>
    <row r="176" spans="1:37" x14ac:dyDescent="0.25">
      <c r="A176" s="33">
        <v>325</v>
      </c>
      <c r="B176" s="33" t="s">
        <v>291</v>
      </c>
      <c r="D176" s="32">
        <v>11438745.220000001</v>
      </c>
      <c r="F176" s="32">
        <v>7097019.395010001</v>
      </c>
      <c r="H176" s="46">
        <v>49856</v>
      </c>
      <c r="J176" s="71">
        <v>3.2000000000000002E-3</v>
      </c>
      <c r="K176" s="72"/>
      <c r="L176" s="72"/>
      <c r="N176" s="48">
        <v>0</v>
      </c>
      <c r="P176" s="76">
        <v>1.8</v>
      </c>
      <c r="R176" s="64">
        <f t="shared" si="15"/>
        <v>205897</v>
      </c>
      <c r="T176" s="46">
        <v>49765</v>
      </c>
      <c r="V176" s="47">
        <v>50</v>
      </c>
      <c r="W176" s="33" t="s">
        <v>4</v>
      </c>
      <c r="X176" s="47" t="s">
        <v>313</v>
      </c>
      <c r="Z176" s="48">
        <v>-3</v>
      </c>
      <c r="AB176" s="32">
        <v>307811</v>
      </c>
      <c r="AC176" s="54"/>
      <c r="AD176" s="52">
        <v>2.69</v>
      </c>
      <c r="AE176" s="52"/>
      <c r="AF176" s="64">
        <f>+AB176-R176</f>
        <v>101914</v>
      </c>
      <c r="AG176" s="52"/>
      <c r="AH176" s="52"/>
      <c r="AK176" s="37"/>
    </row>
    <row r="177" spans="1:37" s="38" customFormat="1" x14ac:dyDescent="0.25">
      <c r="A177" s="38" t="s">
        <v>6</v>
      </c>
      <c r="B177" s="38" t="s">
        <v>79</v>
      </c>
      <c r="D177" s="39">
        <f>+SUBTOTAL(9,D172:D176)</f>
        <v>1587777438.1899998</v>
      </c>
      <c r="F177" s="39">
        <f>+SUBTOTAL(9,F172:F176)</f>
        <v>520219605.03839242</v>
      </c>
      <c r="H177" s="46"/>
      <c r="J177" s="71"/>
      <c r="K177" s="72"/>
      <c r="L177" s="72"/>
      <c r="N177" s="48"/>
      <c r="P177" s="79">
        <f>+ROUND(R177/D177*100,1)</f>
        <v>2.1</v>
      </c>
      <c r="R177" s="65">
        <f>+SUBTOTAL(9,R172:R176)</f>
        <v>32750724</v>
      </c>
      <c r="T177" s="46"/>
      <c r="U177" s="33"/>
      <c r="V177" s="47"/>
      <c r="W177" s="33"/>
      <c r="X177" s="47"/>
      <c r="Y177" s="33"/>
      <c r="Z177" s="48"/>
      <c r="AB177" s="39">
        <f>+SUBTOTAL(9,AB172:AB176)</f>
        <v>64071598</v>
      </c>
      <c r="AC177" s="39"/>
      <c r="AD177" s="56">
        <f>+AB177/D177*100</f>
        <v>4.0353009470293868</v>
      </c>
      <c r="AE177" s="56"/>
      <c r="AF177" s="65">
        <f>+SUBTOTAL(9,AF172:AF176)</f>
        <v>31320874</v>
      </c>
      <c r="AG177" s="52"/>
      <c r="AH177" s="52"/>
      <c r="AK177" s="37"/>
    </row>
    <row r="178" spans="1:37" x14ac:dyDescent="0.25">
      <c r="A178" s="33" t="s">
        <v>6</v>
      </c>
      <c r="B178" s="33" t="s">
        <v>6</v>
      </c>
      <c r="H178" s="46"/>
      <c r="J178" s="71"/>
      <c r="K178" s="72"/>
      <c r="L178" s="72"/>
      <c r="N178" s="48"/>
      <c r="P178" s="75"/>
      <c r="T178" s="46"/>
      <c r="V178" s="47"/>
      <c r="X178" s="47"/>
      <c r="Z178" s="48"/>
      <c r="AD178" s="52"/>
      <c r="AE178" s="52"/>
      <c r="AG178" s="52"/>
      <c r="AH178" s="52"/>
      <c r="AK178" s="37"/>
    </row>
    <row r="179" spans="1:37" s="38" customFormat="1" x14ac:dyDescent="0.25">
      <c r="A179" s="38" t="s">
        <v>6</v>
      </c>
      <c r="B179" s="38" t="s">
        <v>80</v>
      </c>
      <c r="H179" s="46"/>
      <c r="J179" s="71"/>
      <c r="K179" s="72"/>
      <c r="L179" s="72"/>
      <c r="N179" s="48"/>
      <c r="P179" s="74"/>
      <c r="R179" s="73"/>
      <c r="T179" s="46"/>
      <c r="U179" s="33"/>
      <c r="V179" s="47"/>
      <c r="W179" s="33"/>
      <c r="X179" s="47"/>
      <c r="Y179" s="33"/>
      <c r="Z179" s="48"/>
      <c r="AD179" s="52"/>
      <c r="AE179" s="52"/>
      <c r="AF179" s="73"/>
      <c r="AG179" s="52"/>
      <c r="AH179" s="52"/>
      <c r="AK179" s="37"/>
    </row>
    <row r="180" spans="1:37" x14ac:dyDescent="0.25">
      <c r="A180" s="33">
        <v>321</v>
      </c>
      <c r="B180" s="33" t="s">
        <v>42</v>
      </c>
      <c r="D180" s="36">
        <v>298911837.25999999</v>
      </c>
      <c r="F180" s="36">
        <v>133449792.72188</v>
      </c>
      <c r="H180" s="46">
        <v>52412</v>
      </c>
      <c r="J180" s="71">
        <v>2.8E-3</v>
      </c>
      <c r="K180" s="72"/>
      <c r="L180" s="72"/>
      <c r="N180" s="48">
        <v>0</v>
      </c>
      <c r="P180" s="76">
        <v>1.8</v>
      </c>
      <c r="R180" s="63">
        <f t="shared" ref="R180:R184" si="16">+ROUND(D180*P180/100,0)</f>
        <v>5380413</v>
      </c>
      <c r="T180" s="46">
        <v>52351</v>
      </c>
      <c r="V180" s="47">
        <v>100</v>
      </c>
      <c r="W180" s="33" t="s">
        <v>4</v>
      </c>
      <c r="X180" s="47" t="s">
        <v>313</v>
      </c>
      <c r="Z180" s="48">
        <v>-1</v>
      </c>
      <c r="AB180" s="36">
        <v>6949305</v>
      </c>
      <c r="AC180" s="36"/>
      <c r="AD180" s="52">
        <v>2.3199999999999998</v>
      </c>
      <c r="AE180" s="52"/>
      <c r="AF180" s="63">
        <f>+AB180-R180</f>
        <v>1568892</v>
      </c>
      <c r="AG180" s="52"/>
      <c r="AH180" s="52"/>
      <c r="AK180" s="37"/>
    </row>
    <row r="181" spans="1:37" x14ac:dyDescent="0.25">
      <c r="A181" s="33">
        <v>322</v>
      </c>
      <c r="B181" s="33" t="s">
        <v>76</v>
      </c>
      <c r="D181" s="36">
        <v>1057336501.04</v>
      </c>
      <c r="F181" s="36">
        <v>401479216.97777498</v>
      </c>
      <c r="H181" s="46">
        <v>52412</v>
      </c>
      <c r="J181" s="71">
        <v>5.5999999999999999E-3</v>
      </c>
      <c r="K181" s="72"/>
      <c r="L181" s="72"/>
      <c r="N181" s="48">
        <v>-2</v>
      </c>
      <c r="P181" s="76">
        <v>2</v>
      </c>
      <c r="R181" s="63">
        <f t="shared" si="16"/>
        <v>21146730</v>
      </c>
      <c r="T181" s="46">
        <v>52351</v>
      </c>
      <c r="V181" s="47">
        <v>60</v>
      </c>
      <c r="W181" s="33" t="s">
        <v>4</v>
      </c>
      <c r="X181" s="47" t="s">
        <v>314</v>
      </c>
      <c r="Z181" s="48">
        <v>-2</v>
      </c>
      <c r="AB181" s="36">
        <v>29615224</v>
      </c>
      <c r="AC181" s="36"/>
      <c r="AD181" s="52">
        <v>2.8</v>
      </c>
      <c r="AE181" s="52"/>
      <c r="AF181" s="63">
        <f>+AB181-R181</f>
        <v>8468494</v>
      </c>
      <c r="AG181" s="52"/>
      <c r="AH181" s="52"/>
      <c r="AK181" s="37"/>
    </row>
    <row r="182" spans="1:37" x14ac:dyDescent="0.25">
      <c r="A182" s="33">
        <v>323</v>
      </c>
      <c r="B182" s="33" t="s">
        <v>44</v>
      </c>
      <c r="D182" s="36">
        <v>350466490.07999998</v>
      </c>
      <c r="F182" s="36">
        <v>54374394.01382</v>
      </c>
      <c r="H182" s="46">
        <v>52412</v>
      </c>
      <c r="J182" s="71">
        <v>1.38E-2</v>
      </c>
      <c r="K182" s="72"/>
      <c r="L182" s="72"/>
      <c r="N182" s="48">
        <v>0</v>
      </c>
      <c r="P182" s="76">
        <v>2.4</v>
      </c>
      <c r="R182" s="63">
        <f t="shared" si="16"/>
        <v>8411196</v>
      </c>
      <c r="T182" s="46">
        <v>52351</v>
      </c>
      <c r="V182" s="47">
        <v>45</v>
      </c>
      <c r="W182" s="33" t="s">
        <v>4</v>
      </c>
      <c r="X182" s="47" t="s">
        <v>312</v>
      </c>
      <c r="Z182" s="48">
        <v>0</v>
      </c>
      <c r="AB182" s="36">
        <v>13676309</v>
      </c>
      <c r="AC182" s="36"/>
      <c r="AD182" s="52">
        <v>3.9</v>
      </c>
      <c r="AE182" s="52"/>
      <c r="AF182" s="63">
        <f>+AB182-R182</f>
        <v>5265113</v>
      </c>
      <c r="AG182" s="52"/>
      <c r="AH182" s="52"/>
      <c r="AK182" s="37"/>
    </row>
    <row r="183" spans="1:37" x14ac:dyDescent="0.25">
      <c r="A183" s="33">
        <v>324</v>
      </c>
      <c r="B183" s="33" t="s">
        <v>45</v>
      </c>
      <c r="D183" s="36">
        <v>189637024.55000001</v>
      </c>
      <c r="F183" s="36">
        <v>86957686.152674988</v>
      </c>
      <c r="H183" s="46">
        <v>52412</v>
      </c>
      <c r="J183" s="71">
        <v>1.1999999999999999E-3</v>
      </c>
      <c r="K183" s="72"/>
      <c r="L183" s="72"/>
      <c r="N183" s="48">
        <v>-2</v>
      </c>
      <c r="P183" s="76">
        <v>1.8</v>
      </c>
      <c r="R183" s="63">
        <f t="shared" si="16"/>
        <v>3413466</v>
      </c>
      <c r="T183" s="46">
        <v>52351</v>
      </c>
      <c r="V183" s="47">
        <v>75</v>
      </c>
      <c r="W183" s="33" t="s">
        <v>4</v>
      </c>
      <c r="X183" s="47" t="s">
        <v>315</v>
      </c>
      <c r="Z183" s="48">
        <v>-1</v>
      </c>
      <c r="AB183" s="36">
        <v>4397633</v>
      </c>
      <c r="AC183" s="36"/>
      <c r="AD183" s="52">
        <v>2.3199999999999998</v>
      </c>
      <c r="AE183" s="52"/>
      <c r="AF183" s="63">
        <f>+AB183-R183</f>
        <v>984167</v>
      </c>
      <c r="AG183" s="52"/>
      <c r="AH183" s="52"/>
      <c r="AK183" s="37"/>
    </row>
    <row r="184" spans="1:37" x14ac:dyDescent="0.25">
      <c r="A184" s="33">
        <v>325</v>
      </c>
      <c r="B184" s="33" t="s">
        <v>291</v>
      </c>
      <c r="D184" s="32">
        <v>24225433.390000001</v>
      </c>
      <c r="F184" s="36">
        <v>11438959.9648025</v>
      </c>
      <c r="H184" s="46">
        <v>52412</v>
      </c>
      <c r="J184" s="71">
        <v>3.2000000000000002E-3</v>
      </c>
      <c r="K184" s="72"/>
      <c r="L184" s="72"/>
      <c r="N184" s="48">
        <v>0</v>
      </c>
      <c r="P184" s="76">
        <v>1.8</v>
      </c>
      <c r="R184" s="64">
        <f t="shared" si="16"/>
        <v>436058</v>
      </c>
      <c r="T184" s="46">
        <v>52351</v>
      </c>
      <c r="V184" s="47">
        <v>50</v>
      </c>
      <c r="W184" s="33" t="s">
        <v>4</v>
      </c>
      <c r="X184" s="47" t="s">
        <v>313</v>
      </c>
      <c r="Z184" s="48">
        <v>-3</v>
      </c>
      <c r="AB184" s="32">
        <v>671966</v>
      </c>
      <c r="AC184" s="54"/>
      <c r="AD184" s="52">
        <v>2.77</v>
      </c>
      <c r="AE184" s="52"/>
      <c r="AF184" s="64">
        <f>+AB184-R184</f>
        <v>235908</v>
      </c>
      <c r="AG184" s="52"/>
      <c r="AH184" s="52"/>
      <c r="AK184" s="37"/>
    </row>
    <row r="185" spans="1:37" s="38" customFormat="1" x14ac:dyDescent="0.25">
      <c r="A185" s="38" t="s">
        <v>6</v>
      </c>
      <c r="B185" s="38" t="s">
        <v>81</v>
      </c>
      <c r="D185" s="23">
        <f>+SUBTOTAL(9,D180:D184)</f>
        <v>1920577286.3199999</v>
      </c>
      <c r="F185" s="23">
        <f>+SUBTOTAL(9,F180:F184)</f>
        <v>687700049.83095253</v>
      </c>
      <c r="H185" s="46"/>
      <c r="J185" s="71"/>
      <c r="K185" s="72"/>
      <c r="L185" s="72"/>
      <c r="N185" s="48"/>
      <c r="P185" s="79">
        <f>+ROUND(R185/D185*100,1)</f>
        <v>2</v>
      </c>
      <c r="R185" s="83">
        <f>+SUBTOTAL(9,R180:R184)</f>
        <v>38787863</v>
      </c>
      <c r="T185" s="46"/>
      <c r="U185" s="33"/>
      <c r="V185" s="47"/>
      <c r="W185" s="33"/>
      <c r="X185" s="47"/>
      <c r="Y185" s="33"/>
      <c r="Z185" s="48"/>
      <c r="AB185" s="23">
        <f>+SUBTOTAL(9,AB180:AB184)</f>
        <v>55310437</v>
      </c>
      <c r="AC185" s="24"/>
      <c r="AD185" s="56">
        <f>+AB185/D185*100</f>
        <v>2.879886031870126</v>
      </c>
      <c r="AE185" s="56"/>
      <c r="AF185" s="83">
        <f>+SUBTOTAL(9,AF180:AF184)</f>
        <v>16522574</v>
      </c>
      <c r="AG185" s="52"/>
      <c r="AH185" s="52"/>
      <c r="AK185" s="37"/>
    </row>
    <row r="186" spans="1:37" s="38" customFormat="1" x14ac:dyDescent="0.25">
      <c r="B186" s="38" t="s">
        <v>6</v>
      </c>
      <c r="D186" s="39"/>
      <c r="F186" s="39"/>
      <c r="H186" s="46"/>
      <c r="J186" s="71"/>
      <c r="K186" s="72"/>
      <c r="L186" s="72"/>
      <c r="N186" s="48"/>
      <c r="P186" s="74"/>
      <c r="R186" s="65"/>
      <c r="T186" s="46"/>
      <c r="U186" s="33"/>
      <c r="V186" s="47"/>
      <c r="W186" s="33"/>
      <c r="X186" s="47"/>
      <c r="Y186" s="33"/>
      <c r="Z186" s="48"/>
      <c r="AB186" s="39"/>
      <c r="AC186" s="39"/>
      <c r="AD186" s="52"/>
      <c r="AE186" s="52"/>
      <c r="AF186" s="65"/>
      <c r="AG186" s="52"/>
      <c r="AH186" s="52"/>
      <c r="AK186" s="37"/>
    </row>
    <row r="187" spans="1:37" s="38" customFormat="1" x14ac:dyDescent="0.25">
      <c r="A187" s="41" t="s">
        <v>187</v>
      </c>
      <c r="D187" s="27">
        <f>+SUBTOTAL(9,D164:D186)</f>
        <v>4028573509.3299994</v>
      </c>
      <c r="F187" s="27">
        <f>+SUBTOTAL(9,F164:F186)</f>
        <v>1428349928.3389173</v>
      </c>
      <c r="H187" s="46"/>
      <c r="J187" s="71"/>
      <c r="K187" s="72"/>
      <c r="L187" s="72"/>
      <c r="N187" s="48"/>
      <c r="P187" s="80">
        <f>+ROUND(R187/D187*100,1)</f>
        <v>2</v>
      </c>
      <c r="R187" s="121">
        <f>+SUBTOTAL(9,R164:R186)</f>
        <v>81088135</v>
      </c>
      <c r="T187" s="46"/>
      <c r="U187" s="33"/>
      <c r="V187" s="47"/>
      <c r="W187" s="33"/>
      <c r="X187" s="47"/>
      <c r="Y187" s="33"/>
      <c r="Z187" s="48"/>
      <c r="AB187" s="27">
        <f>+SUBTOTAL(9,AB164:AB186)</f>
        <v>132250442</v>
      </c>
      <c r="AC187" s="27"/>
      <c r="AD187" s="57">
        <f>+AB187/D187*100</f>
        <v>3.2828106944980346</v>
      </c>
      <c r="AE187" s="57"/>
      <c r="AF187" s="121">
        <f>+SUBTOTAL(9,AF164:AF186)</f>
        <v>51162307</v>
      </c>
      <c r="AG187" s="52"/>
      <c r="AH187" s="52"/>
      <c r="AK187" s="37"/>
    </row>
    <row r="188" spans="1:37" s="38" customFormat="1" x14ac:dyDescent="0.25">
      <c r="A188" s="41"/>
      <c r="B188" s="38" t="s">
        <v>6</v>
      </c>
      <c r="D188" s="39"/>
      <c r="F188" s="39"/>
      <c r="H188" s="46"/>
      <c r="J188" s="71"/>
      <c r="K188" s="72"/>
      <c r="L188" s="72"/>
      <c r="N188" s="48"/>
      <c r="P188" s="74"/>
      <c r="R188" s="65"/>
      <c r="T188" s="46"/>
      <c r="U188" s="33"/>
      <c r="V188" s="47"/>
      <c r="W188" s="33"/>
      <c r="X188" s="47"/>
      <c r="Y188" s="33"/>
      <c r="Z188" s="48"/>
      <c r="AB188" s="39"/>
      <c r="AC188" s="39"/>
      <c r="AD188" s="52"/>
      <c r="AE188" s="52"/>
      <c r="AF188" s="65"/>
      <c r="AG188" s="52"/>
      <c r="AH188" s="52"/>
      <c r="AK188" s="37"/>
    </row>
    <row r="189" spans="1:37" s="38" customFormat="1" x14ac:dyDescent="0.25">
      <c r="A189" s="41"/>
      <c r="B189" s="38" t="s">
        <v>6</v>
      </c>
      <c r="D189" s="39"/>
      <c r="F189" s="39"/>
      <c r="H189" s="46"/>
      <c r="J189" s="71"/>
      <c r="K189" s="72"/>
      <c r="L189" s="72"/>
      <c r="N189" s="48"/>
      <c r="P189" s="74"/>
      <c r="R189" s="65"/>
      <c r="T189" s="46"/>
      <c r="U189" s="33"/>
      <c r="V189" s="47"/>
      <c r="W189" s="33"/>
      <c r="X189" s="47"/>
      <c r="Y189" s="33"/>
      <c r="Z189" s="48"/>
      <c r="AB189" s="39"/>
      <c r="AC189" s="39"/>
      <c r="AD189" s="52"/>
      <c r="AE189" s="52"/>
      <c r="AF189" s="65"/>
      <c r="AG189" s="52"/>
      <c r="AH189" s="52"/>
      <c r="AK189" s="37"/>
    </row>
    <row r="190" spans="1:37" s="38" customFormat="1" x14ac:dyDescent="0.25">
      <c r="A190" s="41" t="s">
        <v>188</v>
      </c>
      <c r="D190" s="39"/>
      <c r="F190" s="39"/>
      <c r="H190" s="46"/>
      <c r="J190" s="71"/>
      <c r="K190" s="72"/>
      <c r="L190" s="72"/>
      <c r="N190" s="48"/>
      <c r="P190" s="74"/>
      <c r="R190" s="65"/>
      <c r="T190" s="46"/>
      <c r="U190" s="33"/>
      <c r="V190" s="47"/>
      <c r="W190" s="33"/>
      <c r="X190" s="47"/>
      <c r="Y190" s="33"/>
      <c r="Z190" s="48"/>
      <c r="AB190" s="39"/>
      <c r="AC190" s="39"/>
      <c r="AD190" s="52"/>
      <c r="AE190" s="52"/>
      <c r="AF190" s="65"/>
      <c r="AG190" s="52"/>
      <c r="AH190" s="52"/>
      <c r="AK190" s="37"/>
    </row>
    <row r="191" spans="1:37" x14ac:dyDescent="0.25">
      <c r="A191" s="33" t="s">
        <v>6</v>
      </c>
      <c r="B191" s="33" t="s">
        <v>6</v>
      </c>
      <c r="H191" s="46"/>
      <c r="J191" s="71"/>
      <c r="K191" s="72"/>
      <c r="L191" s="72"/>
      <c r="N191" s="48"/>
      <c r="P191" s="75"/>
      <c r="T191" s="46"/>
      <c r="V191" s="47"/>
      <c r="X191" s="47"/>
      <c r="Z191" s="48"/>
      <c r="AD191" s="52"/>
      <c r="AE191" s="52"/>
      <c r="AG191" s="52"/>
      <c r="AH191" s="52"/>
      <c r="AK191" s="37"/>
    </row>
    <row r="192" spans="1:37" s="38" customFormat="1" x14ac:dyDescent="0.25">
      <c r="A192" s="38" t="s">
        <v>6</v>
      </c>
      <c r="B192" s="38" t="s">
        <v>73</v>
      </c>
      <c r="D192" s="39"/>
      <c r="H192" s="46"/>
      <c r="J192" s="71"/>
      <c r="K192" s="72"/>
      <c r="L192" s="72"/>
      <c r="N192" s="48"/>
      <c r="P192" s="74"/>
      <c r="R192" s="65"/>
      <c r="T192" s="46"/>
      <c r="U192" s="33"/>
      <c r="V192" s="47"/>
      <c r="W192" s="33"/>
      <c r="X192" s="47"/>
      <c r="Y192" s="33"/>
      <c r="Z192" s="48"/>
      <c r="AB192" s="39"/>
      <c r="AC192" s="39"/>
      <c r="AD192" s="52"/>
      <c r="AE192" s="52"/>
      <c r="AF192" s="65"/>
      <c r="AG192" s="52"/>
      <c r="AH192" s="52"/>
      <c r="AK192" s="37"/>
    </row>
    <row r="193" spans="1:37" x14ac:dyDescent="0.25">
      <c r="A193" s="33">
        <v>321</v>
      </c>
      <c r="B193" s="33" t="s">
        <v>42</v>
      </c>
      <c r="D193" s="36">
        <v>380704673.41000003</v>
      </c>
      <c r="F193" s="36">
        <v>186854083.98628506</v>
      </c>
      <c r="H193" s="46">
        <v>48760</v>
      </c>
      <c r="J193" s="71">
        <v>2.8E-3</v>
      </c>
      <c r="K193" s="72"/>
      <c r="L193" s="72"/>
      <c r="N193" s="48">
        <v>0</v>
      </c>
      <c r="P193" s="76">
        <v>1.8</v>
      </c>
      <c r="R193" s="63">
        <f>+ROUND(D193*P193/100,0)</f>
        <v>6852684</v>
      </c>
      <c r="T193" s="46">
        <v>48699</v>
      </c>
      <c r="V193" s="47">
        <v>100</v>
      </c>
      <c r="W193" s="33" t="s">
        <v>4</v>
      </c>
      <c r="X193" s="47" t="s">
        <v>313</v>
      </c>
      <c r="Z193" s="48">
        <v>-1</v>
      </c>
      <c r="AB193" s="36">
        <v>13150874</v>
      </c>
      <c r="AC193" s="36"/>
      <c r="AD193" s="52">
        <v>3.45</v>
      </c>
      <c r="AE193" s="52"/>
      <c r="AF193" s="63">
        <f>+AB193-R193</f>
        <v>6298190</v>
      </c>
      <c r="AG193" s="52"/>
      <c r="AH193" s="52"/>
      <c r="AK193" s="37"/>
    </row>
    <row r="194" spans="1:37" x14ac:dyDescent="0.25">
      <c r="A194" s="33">
        <v>322</v>
      </c>
      <c r="B194" s="33" t="s">
        <v>76</v>
      </c>
      <c r="D194" s="36">
        <v>144884580.21000001</v>
      </c>
      <c r="F194" s="36">
        <v>25644014.406124998</v>
      </c>
      <c r="H194" s="46">
        <v>48760</v>
      </c>
      <c r="J194" s="71">
        <v>5.5999999999999999E-3</v>
      </c>
      <c r="K194" s="72"/>
      <c r="L194" s="72"/>
      <c r="N194" s="48">
        <v>-2</v>
      </c>
      <c r="P194" s="76">
        <v>2</v>
      </c>
      <c r="R194" s="63">
        <f>+ROUND(D194*P194/100,0)</f>
        <v>2897692</v>
      </c>
      <c r="T194" s="46">
        <v>48699</v>
      </c>
      <c r="V194" s="47">
        <v>60</v>
      </c>
      <c r="W194" s="33" t="s">
        <v>4</v>
      </c>
      <c r="X194" s="47" t="s">
        <v>314</v>
      </c>
      <c r="Z194" s="48">
        <v>-2</v>
      </c>
      <c r="AB194" s="36">
        <v>8331395</v>
      </c>
      <c r="AC194" s="36"/>
      <c r="AD194" s="52">
        <v>5.75</v>
      </c>
      <c r="AE194" s="52"/>
      <c r="AF194" s="63">
        <f>+AB194-R194</f>
        <v>5433703</v>
      </c>
      <c r="AG194" s="52"/>
      <c r="AH194" s="52"/>
      <c r="AK194" s="37"/>
    </row>
    <row r="195" spans="1:37" x14ac:dyDescent="0.25">
      <c r="A195" s="33">
        <v>323</v>
      </c>
      <c r="B195" s="33" t="s">
        <v>44</v>
      </c>
      <c r="D195" s="36">
        <v>22821885.52</v>
      </c>
      <c r="F195" s="36">
        <v>5761406.5085399998</v>
      </c>
      <c r="H195" s="46">
        <v>48760</v>
      </c>
      <c r="J195" s="71">
        <v>1.38E-2</v>
      </c>
      <c r="K195" s="72"/>
      <c r="L195" s="72"/>
      <c r="N195" s="48">
        <v>0</v>
      </c>
      <c r="P195" s="76">
        <v>2.4</v>
      </c>
      <c r="R195" s="63">
        <f t="shared" ref="R195:R197" si="17">+ROUND(D195*P195/100,0)</f>
        <v>547725</v>
      </c>
      <c r="T195" s="46">
        <v>48699</v>
      </c>
      <c r="V195" s="47">
        <v>45</v>
      </c>
      <c r="W195" s="33" t="s">
        <v>4</v>
      </c>
      <c r="X195" s="47" t="s">
        <v>312</v>
      </c>
      <c r="Z195" s="48">
        <v>0</v>
      </c>
      <c r="AB195" s="36">
        <v>1212543</v>
      </c>
      <c r="AC195" s="36"/>
      <c r="AD195" s="52">
        <v>5.31</v>
      </c>
      <c r="AE195" s="52"/>
      <c r="AF195" s="63">
        <f>+AB195-R195</f>
        <v>664818</v>
      </c>
      <c r="AG195" s="52"/>
      <c r="AH195" s="52"/>
      <c r="AK195" s="37"/>
    </row>
    <row r="196" spans="1:37" x14ac:dyDescent="0.25">
      <c r="A196" s="33">
        <v>324</v>
      </c>
      <c r="B196" s="33" t="s">
        <v>45</v>
      </c>
      <c r="D196" s="36">
        <v>56769857.590000004</v>
      </c>
      <c r="F196" s="36">
        <v>34483979.696845002</v>
      </c>
      <c r="H196" s="46">
        <v>48760</v>
      </c>
      <c r="J196" s="71">
        <v>1.1999999999999999E-3</v>
      </c>
      <c r="K196" s="72"/>
      <c r="L196" s="72"/>
      <c r="N196" s="48">
        <v>-2</v>
      </c>
      <c r="P196" s="76">
        <v>1.8</v>
      </c>
      <c r="R196" s="63">
        <f t="shared" si="17"/>
        <v>1021857</v>
      </c>
      <c r="T196" s="46">
        <v>48699</v>
      </c>
      <c r="V196" s="47">
        <v>75</v>
      </c>
      <c r="W196" s="33" t="s">
        <v>4</v>
      </c>
      <c r="X196" s="47" t="s">
        <v>315</v>
      </c>
      <c r="Z196" s="48">
        <v>-1</v>
      </c>
      <c r="AB196" s="36">
        <v>1520531</v>
      </c>
      <c r="AC196" s="36"/>
      <c r="AD196" s="52">
        <v>2.68</v>
      </c>
      <c r="AE196" s="52"/>
      <c r="AF196" s="63">
        <f>+AB196-R196</f>
        <v>498674</v>
      </c>
      <c r="AG196" s="52"/>
      <c r="AH196" s="52"/>
      <c r="AK196" s="37"/>
    </row>
    <row r="197" spans="1:37" x14ac:dyDescent="0.25">
      <c r="A197" s="33">
        <v>325</v>
      </c>
      <c r="B197" s="33" t="s">
        <v>291</v>
      </c>
      <c r="D197" s="32">
        <v>39215641.060000002</v>
      </c>
      <c r="F197" s="32">
        <v>17765783.163147502</v>
      </c>
      <c r="H197" s="46">
        <v>48760</v>
      </c>
      <c r="J197" s="71">
        <v>3.2000000000000002E-3</v>
      </c>
      <c r="K197" s="72"/>
      <c r="L197" s="72"/>
      <c r="N197" s="48">
        <v>0</v>
      </c>
      <c r="P197" s="76">
        <v>1.8</v>
      </c>
      <c r="R197" s="64">
        <f t="shared" si="17"/>
        <v>705882</v>
      </c>
      <c r="T197" s="46">
        <v>48699</v>
      </c>
      <c r="V197" s="47">
        <v>50</v>
      </c>
      <c r="W197" s="33" t="s">
        <v>4</v>
      </c>
      <c r="X197" s="47" t="s">
        <v>313</v>
      </c>
      <c r="Z197" s="48">
        <v>-3</v>
      </c>
      <c r="AB197" s="32">
        <v>1566920</v>
      </c>
      <c r="AC197" s="54"/>
      <c r="AD197" s="52">
        <v>4</v>
      </c>
      <c r="AE197" s="52"/>
      <c r="AF197" s="64">
        <f>+AB197-R197</f>
        <v>861038</v>
      </c>
      <c r="AG197" s="52"/>
      <c r="AH197" s="52"/>
      <c r="AK197" s="37"/>
    </row>
    <row r="198" spans="1:37" s="38" customFormat="1" x14ac:dyDescent="0.25">
      <c r="A198" s="38" t="s">
        <v>6</v>
      </c>
      <c r="B198" s="38" t="s">
        <v>74</v>
      </c>
      <c r="D198" s="39">
        <f>+SUBTOTAL(9,D193:D197)</f>
        <v>644396637.78999996</v>
      </c>
      <c r="F198" s="39">
        <f>+SUBTOTAL(9,F193:F197)</f>
        <v>270509267.76094258</v>
      </c>
      <c r="H198" s="46"/>
      <c r="J198" s="71"/>
      <c r="K198" s="72"/>
      <c r="L198" s="72"/>
      <c r="N198" s="48"/>
      <c r="P198" s="79">
        <f>+ROUND(R198/D198*100,1)</f>
        <v>1.9</v>
      </c>
      <c r="R198" s="65">
        <f>+SUBTOTAL(9,R193:R197)</f>
        <v>12025840</v>
      </c>
      <c r="T198" s="46"/>
      <c r="U198" s="33"/>
      <c r="V198" s="47"/>
      <c r="W198" s="33"/>
      <c r="X198" s="47"/>
      <c r="Y198" s="33"/>
      <c r="Z198" s="48"/>
      <c r="AB198" s="39">
        <f>+SUBTOTAL(9,AB193:AB197)</f>
        <v>25782263</v>
      </c>
      <c r="AC198" s="39"/>
      <c r="AD198" s="56">
        <f>+AB198/D198*100</f>
        <v>4.0009927873649289</v>
      </c>
      <c r="AE198" s="56"/>
      <c r="AF198" s="65">
        <f>+SUBTOTAL(9,AF193:AF197)</f>
        <v>13756423</v>
      </c>
      <c r="AG198" s="52"/>
      <c r="AH198" s="52"/>
      <c r="AK198" s="37"/>
    </row>
    <row r="199" spans="1:37" x14ac:dyDescent="0.25">
      <c r="A199" s="33" t="s">
        <v>6</v>
      </c>
      <c r="B199" s="33" t="s">
        <v>6</v>
      </c>
      <c r="H199" s="46"/>
      <c r="J199" s="71"/>
      <c r="K199" s="72"/>
      <c r="L199" s="72"/>
      <c r="N199" s="48"/>
      <c r="P199" s="75"/>
      <c r="T199" s="46"/>
      <c r="V199" s="47"/>
      <c r="X199" s="47"/>
      <c r="Z199" s="48"/>
      <c r="AD199" s="52"/>
      <c r="AE199" s="52"/>
      <c r="AG199" s="52"/>
      <c r="AH199" s="52"/>
      <c r="AK199" s="37"/>
    </row>
    <row r="200" spans="1:37" s="38" customFormat="1" x14ac:dyDescent="0.25">
      <c r="A200" s="38" t="s">
        <v>6</v>
      </c>
      <c r="B200" s="38" t="s">
        <v>82</v>
      </c>
      <c r="H200" s="46"/>
      <c r="J200" s="71"/>
      <c r="K200" s="72"/>
      <c r="L200" s="72"/>
      <c r="N200" s="48"/>
      <c r="P200" s="74"/>
      <c r="R200" s="73"/>
      <c r="T200" s="46"/>
      <c r="U200" s="33"/>
      <c r="V200" s="47"/>
      <c r="W200" s="33"/>
      <c r="X200" s="47"/>
      <c r="Y200" s="33"/>
      <c r="Z200" s="48"/>
      <c r="AD200" s="52"/>
      <c r="AE200" s="52"/>
      <c r="AF200" s="73"/>
      <c r="AG200" s="52"/>
      <c r="AH200" s="52"/>
      <c r="AK200" s="37"/>
    </row>
    <row r="201" spans="1:37" x14ac:dyDescent="0.25">
      <c r="A201" s="33">
        <v>321</v>
      </c>
      <c r="B201" s="33" t="s">
        <v>42</v>
      </c>
      <c r="D201" s="36">
        <v>185601316.09999999</v>
      </c>
      <c r="F201" s="36">
        <v>40968914.845690005</v>
      </c>
      <c r="H201" s="46">
        <v>48395</v>
      </c>
      <c r="J201" s="71">
        <v>2.8E-3</v>
      </c>
      <c r="K201" s="72"/>
      <c r="L201" s="72"/>
      <c r="N201" s="48">
        <v>0</v>
      </c>
      <c r="P201" s="76">
        <v>1.8</v>
      </c>
      <c r="R201" s="63">
        <f t="shared" ref="R201:R205" si="18">+ROUND(D201*P201/100,0)</f>
        <v>3340824</v>
      </c>
      <c r="T201" s="46">
        <v>48426</v>
      </c>
      <c r="V201" s="47">
        <v>100</v>
      </c>
      <c r="W201" s="33" t="s">
        <v>4</v>
      </c>
      <c r="X201" s="47" t="s">
        <v>313</v>
      </c>
      <c r="Z201" s="48">
        <v>-1</v>
      </c>
      <c r="AB201" s="36">
        <v>10215371</v>
      </c>
      <c r="AC201" s="36"/>
      <c r="AD201" s="52">
        <v>5.5</v>
      </c>
      <c r="AE201" s="52"/>
      <c r="AF201" s="63">
        <f>+AB201-R201</f>
        <v>6874547</v>
      </c>
      <c r="AG201" s="52"/>
      <c r="AH201" s="52"/>
      <c r="AK201" s="37"/>
    </row>
    <row r="202" spans="1:37" x14ac:dyDescent="0.25">
      <c r="A202" s="33">
        <v>322</v>
      </c>
      <c r="B202" s="33" t="s">
        <v>76</v>
      </c>
      <c r="D202" s="36">
        <v>595235354.19000006</v>
      </c>
      <c r="F202" s="36">
        <v>176726668.33532494</v>
      </c>
      <c r="H202" s="46">
        <v>48395</v>
      </c>
      <c r="J202" s="71">
        <v>5.5999999999999999E-3</v>
      </c>
      <c r="K202" s="72"/>
      <c r="L202" s="72"/>
      <c r="N202" s="48">
        <v>-2</v>
      </c>
      <c r="P202" s="76">
        <v>2</v>
      </c>
      <c r="R202" s="63">
        <f t="shared" si="18"/>
        <v>11904707</v>
      </c>
      <c r="T202" s="46">
        <v>48426</v>
      </c>
      <c r="V202" s="47">
        <v>60</v>
      </c>
      <c r="W202" s="33" t="s">
        <v>4</v>
      </c>
      <c r="X202" s="47" t="s">
        <v>314</v>
      </c>
      <c r="Z202" s="48">
        <v>-2</v>
      </c>
      <c r="AB202" s="36">
        <v>30942731</v>
      </c>
      <c r="AC202" s="36"/>
      <c r="AD202" s="52">
        <v>5.2</v>
      </c>
      <c r="AE202" s="52"/>
      <c r="AF202" s="63">
        <f>+AB202-R202</f>
        <v>19038024</v>
      </c>
      <c r="AG202" s="52"/>
      <c r="AH202" s="52"/>
      <c r="AK202" s="37"/>
    </row>
    <row r="203" spans="1:37" x14ac:dyDescent="0.25">
      <c r="A203" s="33">
        <v>323</v>
      </c>
      <c r="B203" s="33" t="s">
        <v>44</v>
      </c>
      <c r="D203" s="36">
        <v>758820503.48000002</v>
      </c>
      <c r="F203" s="36">
        <v>99120406.050170019</v>
      </c>
      <c r="H203" s="46">
        <v>48395</v>
      </c>
      <c r="J203" s="71">
        <v>1.38E-2</v>
      </c>
      <c r="K203" s="72"/>
      <c r="L203" s="72"/>
      <c r="N203" s="48">
        <v>0</v>
      </c>
      <c r="P203" s="76">
        <v>2.4</v>
      </c>
      <c r="R203" s="63">
        <f t="shared" si="18"/>
        <v>18211692</v>
      </c>
      <c r="T203" s="46">
        <v>48426</v>
      </c>
      <c r="V203" s="47">
        <v>45</v>
      </c>
      <c r="W203" s="33" t="s">
        <v>4</v>
      </c>
      <c r="X203" s="47" t="s">
        <v>312</v>
      </c>
      <c r="Z203" s="48">
        <v>0</v>
      </c>
      <c r="AB203" s="36">
        <v>48758322</v>
      </c>
      <c r="AC203" s="36"/>
      <c r="AD203" s="52">
        <v>6.43</v>
      </c>
      <c r="AE203" s="52"/>
      <c r="AF203" s="63">
        <f>+AB203-R203</f>
        <v>30546630</v>
      </c>
      <c r="AG203" s="52"/>
      <c r="AH203" s="52"/>
      <c r="AK203" s="37"/>
    </row>
    <row r="204" spans="1:37" x14ac:dyDescent="0.25">
      <c r="A204" s="33">
        <v>324</v>
      </c>
      <c r="B204" s="33" t="s">
        <v>45</v>
      </c>
      <c r="D204" s="36">
        <v>153810947.63</v>
      </c>
      <c r="F204" s="36">
        <v>73799056.878002495</v>
      </c>
      <c r="H204" s="46">
        <v>48395</v>
      </c>
      <c r="J204" s="71">
        <v>1.1999999999999999E-3</v>
      </c>
      <c r="K204" s="72"/>
      <c r="L204" s="72"/>
      <c r="N204" s="48">
        <v>-2</v>
      </c>
      <c r="P204" s="76">
        <v>1.8</v>
      </c>
      <c r="R204" s="63">
        <f t="shared" si="18"/>
        <v>2768597</v>
      </c>
      <c r="T204" s="46">
        <v>48426</v>
      </c>
      <c r="V204" s="47">
        <v>75</v>
      </c>
      <c r="W204" s="33" t="s">
        <v>4</v>
      </c>
      <c r="X204" s="47" t="s">
        <v>315</v>
      </c>
      <c r="Z204" s="48">
        <v>-1</v>
      </c>
      <c r="AB204" s="36">
        <v>5694832</v>
      </c>
      <c r="AC204" s="36"/>
      <c r="AD204" s="52">
        <v>3.7</v>
      </c>
      <c r="AE204" s="52"/>
      <c r="AF204" s="63">
        <f>+AB204-R204</f>
        <v>2926235</v>
      </c>
      <c r="AG204" s="52"/>
      <c r="AH204" s="52"/>
      <c r="AK204" s="37"/>
    </row>
    <row r="205" spans="1:37" x14ac:dyDescent="0.25">
      <c r="A205" s="33">
        <v>325</v>
      </c>
      <c r="B205" s="33" t="s">
        <v>291</v>
      </c>
      <c r="D205" s="32">
        <v>16088187.859999999</v>
      </c>
      <c r="F205" s="32">
        <v>890396.52080999978</v>
      </c>
      <c r="H205" s="46">
        <v>48395</v>
      </c>
      <c r="J205" s="71">
        <v>3.2000000000000002E-3</v>
      </c>
      <c r="K205" s="72"/>
      <c r="L205" s="72"/>
      <c r="N205" s="48">
        <v>0</v>
      </c>
      <c r="P205" s="76">
        <v>1.8</v>
      </c>
      <c r="R205" s="64">
        <f t="shared" si="18"/>
        <v>289587</v>
      </c>
      <c r="T205" s="46">
        <v>48426</v>
      </c>
      <c r="V205" s="47">
        <v>50</v>
      </c>
      <c r="W205" s="33" t="s">
        <v>4</v>
      </c>
      <c r="X205" s="47" t="s">
        <v>313</v>
      </c>
      <c r="Z205" s="48">
        <v>-3</v>
      </c>
      <c r="AB205" s="32">
        <v>1125660</v>
      </c>
      <c r="AC205" s="54"/>
      <c r="AD205" s="52">
        <v>7</v>
      </c>
      <c r="AE205" s="52"/>
      <c r="AF205" s="64">
        <f>+AB205-R205</f>
        <v>836073</v>
      </c>
      <c r="AG205" s="52"/>
      <c r="AH205" s="52"/>
      <c r="AK205" s="37"/>
    </row>
    <row r="206" spans="1:37" s="38" customFormat="1" x14ac:dyDescent="0.25">
      <c r="A206" s="38" t="s">
        <v>6</v>
      </c>
      <c r="B206" s="38" t="s">
        <v>83</v>
      </c>
      <c r="D206" s="39">
        <f>+SUBTOTAL(9,D201:D205)</f>
        <v>1709556309.26</v>
      </c>
      <c r="F206" s="39">
        <f>+SUBTOTAL(9,F201:F205)</f>
        <v>391505442.62999749</v>
      </c>
      <c r="H206" s="46"/>
      <c r="J206" s="71"/>
      <c r="K206" s="72"/>
      <c r="L206" s="72"/>
      <c r="N206" s="48"/>
      <c r="P206" s="79">
        <f>+ROUND(R206/D206*100,1)</f>
        <v>2.1</v>
      </c>
      <c r="R206" s="65">
        <f>+SUBTOTAL(9,R201:R205)</f>
        <v>36515407</v>
      </c>
      <c r="T206" s="46"/>
      <c r="U206" s="33"/>
      <c r="V206" s="47"/>
      <c r="W206" s="33"/>
      <c r="X206" s="47"/>
      <c r="Y206" s="33"/>
      <c r="Z206" s="48"/>
      <c r="AB206" s="39">
        <f>+SUBTOTAL(9,AB201:AB205)</f>
        <v>96736916</v>
      </c>
      <c r="AC206" s="39"/>
      <c r="AD206" s="56">
        <f>+AB206/D206*100</f>
        <v>5.6585978172239102</v>
      </c>
      <c r="AE206" s="56"/>
      <c r="AF206" s="65">
        <f>+SUBTOTAL(9,AF201:AF205)</f>
        <v>60221509</v>
      </c>
      <c r="AG206" s="52"/>
      <c r="AH206" s="52"/>
      <c r="AK206" s="37"/>
    </row>
    <row r="207" spans="1:37" x14ac:dyDescent="0.25">
      <c r="A207" s="33" t="s">
        <v>6</v>
      </c>
      <c r="B207" s="33" t="s">
        <v>6</v>
      </c>
      <c r="H207" s="46"/>
      <c r="J207" s="71"/>
      <c r="K207" s="72"/>
      <c r="L207" s="72"/>
      <c r="N207" s="48"/>
      <c r="P207" s="75"/>
      <c r="T207" s="46"/>
      <c r="V207" s="47"/>
      <c r="X207" s="47"/>
      <c r="Z207" s="48"/>
      <c r="AD207" s="52"/>
      <c r="AE207" s="52"/>
      <c r="AG207" s="52"/>
      <c r="AH207" s="52"/>
      <c r="AK207" s="37"/>
    </row>
    <row r="208" spans="1:37" s="38" customFormat="1" x14ac:dyDescent="0.25">
      <c r="A208" s="38" t="s">
        <v>6</v>
      </c>
      <c r="B208" s="38" t="s">
        <v>84</v>
      </c>
      <c r="H208" s="46"/>
      <c r="J208" s="71"/>
      <c r="K208" s="72"/>
      <c r="L208" s="72"/>
      <c r="N208" s="48"/>
      <c r="P208" s="74"/>
      <c r="R208" s="73"/>
      <c r="T208" s="46"/>
      <c r="U208" s="33"/>
      <c r="V208" s="47"/>
      <c r="W208" s="33"/>
      <c r="X208" s="47"/>
      <c r="Y208" s="33"/>
      <c r="Z208" s="48"/>
      <c r="AD208" s="52"/>
      <c r="AE208" s="52"/>
      <c r="AF208" s="73"/>
      <c r="AG208" s="52"/>
      <c r="AH208" s="52"/>
      <c r="AK208" s="37"/>
    </row>
    <row r="209" spans="1:37" x14ac:dyDescent="0.25">
      <c r="A209" s="33">
        <v>321</v>
      </c>
      <c r="B209" s="33" t="s">
        <v>42</v>
      </c>
      <c r="D209" s="36">
        <v>129681129.70999999</v>
      </c>
      <c r="F209" s="36">
        <v>50771974.778832503</v>
      </c>
      <c r="H209" s="46">
        <v>48760</v>
      </c>
      <c r="J209" s="71">
        <v>2.8E-3</v>
      </c>
      <c r="K209" s="72"/>
      <c r="L209" s="72"/>
      <c r="N209" s="48">
        <v>0</v>
      </c>
      <c r="P209" s="76">
        <v>1.8</v>
      </c>
      <c r="R209" s="63">
        <f t="shared" ref="R209:R213" si="19">+ROUND(D209*P209/100,0)</f>
        <v>2334260</v>
      </c>
      <c r="T209" s="46">
        <v>48699</v>
      </c>
      <c r="V209" s="47">
        <v>100</v>
      </c>
      <c r="W209" s="33" t="s">
        <v>4</v>
      </c>
      <c r="X209" s="47" t="s">
        <v>313</v>
      </c>
      <c r="Z209" s="48">
        <v>-1</v>
      </c>
      <c r="AB209" s="36">
        <v>5332843</v>
      </c>
      <c r="AC209" s="36"/>
      <c r="AD209" s="52">
        <v>4.1100000000000003</v>
      </c>
      <c r="AE209" s="52"/>
      <c r="AF209" s="63">
        <f>+AB209-R209</f>
        <v>2998583</v>
      </c>
      <c r="AG209" s="52"/>
      <c r="AH209" s="52"/>
      <c r="AK209" s="37"/>
    </row>
    <row r="210" spans="1:37" x14ac:dyDescent="0.25">
      <c r="A210" s="33">
        <v>322</v>
      </c>
      <c r="B210" s="33" t="s">
        <v>76</v>
      </c>
      <c r="D210" s="36">
        <v>518893110.5</v>
      </c>
      <c r="F210" s="36">
        <v>190785223.53052503</v>
      </c>
      <c r="H210" s="46">
        <v>48760</v>
      </c>
      <c r="J210" s="71">
        <v>5.5999999999999999E-3</v>
      </c>
      <c r="K210" s="72"/>
      <c r="L210" s="72"/>
      <c r="N210" s="48">
        <v>-2</v>
      </c>
      <c r="P210" s="76">
        <v>2</v>
      </c>
      <c r="R210" s="63">
        <f t="shared" si="19"/>
        <v>10377862</v>
      </c>
      <c r="T210" s="46">
        <v>48699</v>
      </c>
      <c r="V210" s="47">
        <v>60</v>
      </c>
      <c r="W210" s="33" t="s">
        <v>4</v>
      </c>
      <c r="X210" s="47" t="s">
        <v>314</v>
      </c>
      <c r="Z210" s="48">
        <v>-2</v>
      </c>
      <c r="AB210" s="36">
        <v>23215758</v>
      </c>
      <c r="AC210" s="36"/>
      <c r="AD210" s="52">
        <v>4.47</v>
      </c>
      <c r="AE210" s="52"/>
      <c r="AF210" s="63">
        <f>+AB210-R210</f>
        <v>12837896</v>
      </c>
      <c r="AG210" s="52"/>
      <c r="AH210" s="52"/>
      <c r="AK210" s="37"/>
    </row>
    <row r="211" spans="1:37" x14ac:dyDescent="0.25">
      <c r="A211" s="33">
        <v>323</v>
      </c>
      <c r="B211" s="33" t="s">
        <v>44</v>
      </c>
      <c r="D211" s="36">
        <v>601429270.39999998</v>
      </c>
      <c r="F211" s="36">
        <v>92161742.462490007</v>
      </c>
      <c r="H211" s="46">
        <v>48760</v>
      </c>
      <c r="J211" s="71">
        <v>1.38E-2</v>
      </c>
      <c r="K211" s="72"/>
      <c r="L211" s="72"/>
      <c r="N211" s="48">
        <v>0</v>
      </c>
      <c r="P211" s="76">
        <v>2.4</v>
      </c>
      <c r="R211" s="63">
        <f t="shared" si="19"/>
        <v>14434302</v>
      </c>
      <c r="T211" s="46">
        <v>48699</v>
      </c>
      <c r="V211" s="47">
        <v>45</v>
      </c>
      <c r="W211" s="33" t="s">
        <v>4</v>
      </c>
      <c r="X211" s="47" t="s">
        <v>312</v>
      </c>
      <c r="Z211" s="48">
        <v>0</v>
      </c>
      <c r="AB211" s="36">
        <v>35965221</v>
      </c>
      <c r="AC211" s="36"/>
      <c r="AD211" s="52">
        <v>5.98</v>
      </c>
      <c r="AE211" s="52"/>
      <c r="AF211" s="63">
        <f>+AB211-R211</f>
        <v>21530919</v>
      </c>
      <c r="AG211" s="52"/>
      <c r="AH211" s="52"/>
      <c r="AK211" s="37"/>
    </row>
    <row r="212" spans="1:37" x14ac:dyDescent="0.25">
      <c r="A212" s="33">
        <v>324</v>
      </c>
      <c r="B212" s="33" t="s">
        <v>45</v>
      </c>
      <c r="D212" s="36">
        <v>177722654.02000001</v>
      </c>
      <c r="F212" s="36">
        <v>105343398.330065</v>
      </c>
      <c r="H212" s="46">
        <v>48760</v>
      </c>
      <c r="J212" s="71">
        <v>1.1999999999999999E-3</v>
      </c>
      <c r="K212" s="72"/>
      <c r="L212" s="72"/>
      <c r="N212" s="48">
        <v>-2</v>
      </c>
      <c r="P212" s="76">
        <v>1.8</v>
      </c>
      <c r="R212" s="63">
        <f t="shared" si="19"/>
        <v>3199008</v>
      </c>
      <c r="T212" s="46">
        <v>48699</v>
      </c>
      <c r="V212" s="47">
        <v>75</v>
      </c>
      <c r="W212" s="33" t="s">
        <v>4</v>
      </c>
      <c r="X212" s="47" t="s">
        <v>315</v>
      </c>
      <c r="Z212" s="48">
        <v>-1</v>
      </c>
      <c r="AB212" s="36">
        <v>4950366</v>
      </c>
      <c r="AC212" s="36"/>
      <c r="AD212" s="52">
        <v>2.79</v>
      </c>
      <c r="AE212" s="52"/>
      <c r="AF212" s="63">
        <f>+AB212-R212</f>
        <v>1751358</v>
      </c>
      <c r="AG212" s="52"/>
      <c r="AH212" s="52"/>
      <c r="AK212" s="37"/>
    </row>
    <row r="213" spans="1:37" x14ac:dyDescent="0.25">
      <c r="A213" s="33">
        <v>325</v>
      </c>
      <c r="B213" s="33" t="s">
        <v>291</v>
      </c>
      <c r="D213" s="32">
        <v>12121306.1</v>
      </c>
      <c r="F213" s="36">
        <v>279921.07154499996</v>
      </c>
      <c r="H213" s="46">
        <v>48760</v>
      </c>
      <c r="J213" s="71">
        <v>3.2000000000000002E-3</v>
      </c>
      <c r="K213" s="72"/>
      <c r="L213" s="72"/>
      <c r="N213" s="48">
        <v>0</v>
      </c>
      <c r="P213" s="76">
        <v>1.8</v>
      </c>
      <c r="R213" s="64">
        <f t="shared" si="19"/>
        <v>218184</v>
      </c>
      <c r="T213" s="46">
        <v>48699</v>
      </c>
      <c r="V213" s="47">
        <v>50</v>
      </c>
      <c r="W213" s="33" t="s">
        <v>4</v>
      </c>
      <c r="X213" s="47" t="s">
        <v>313</v>
      </c>
      <c r="Z213" s="48">
        <v>-3</v>
      </c>
      <c r="AB213" s="32">
        <v>837682</v>
      </c>
      <c r="AC213" s="54"/>
      <c r="AD213" s="52">
        <v>6.91</v>
      </c>
      <c r="AE213" s="52"/>
      <c r="AF213" s="64">
        <f>+AB213-R213</f>
        <v>619498</v>
      </c>
      <c r="AG213" s="52"/>
      <c r="AH213" s="52"/>
      <c r="AK213" s="37"/>
    </row>
    <row r="214" spans="1:37" s="38" customFormat="1" x14ac:dyDescent="0.25">
      <c r="A214" s="38" t="s">
        <v>6</v>
      </c>
      <c r="B214" s="38" t="s">
        <v>85</v>
      </c>
      <c r="D214" s="23">
        <f>+SUBTOTAL(9,D209:D213)</f>
        <v>1439847470.73</v>
      </c>
      <c r="F214" s="23">
        <f>+SUBTOTAL(9,F209:F213)</f>
        <v>439342260.17345756</v>
      </c>
      <c r="H214" s="46"/>
      <c r="J214" s="71"/>
      <c r="K214" s="72"/>
      <c r="L214" s="72"/>
      <c r="N214" s="48"/>
      <c r="P214" s="79">
        <f>+ROUND(R214/D214*100,1)</f>
        <v>2.1</v>
      </c>
      <c r="R214" s="83">
        <f>+SUBTOTAL(9,R209:R213)</f>
        <v>30563616</v>
      </c>
      <c r="T214" s="46"/>
      <c r="U214" s="33"/>
      <c r="V214" s="47"/>
      <c r="W214" s="33"/>
      <c r="X214" s="47"/>
      <c r="Y214" s="33"/>
      <c r="Z214" s="48"/>
      <c r="AB214" s="23">
        <f>+SUBTOTAL(9,AB209:AB213)</f>
        <v>70301870</v>
      </c>
      <c r="AC214" s="24"/>
      <c r="AD214" s="56">
        <f>+AB214/D214*100</f>
        <v>4.8825914848020036</v>
      </c>
      <c r="AE214" s="56"/>
      <c r="AF214" s="83">
        <f>+SUBTOTAL(9,AF209:AF213)</f>
        <v>39738254</v>
      </c>
      <c r="AG214" s="52"/>
      <c r="AH214" s="52"/>
      <c r="AK214" s="37"/>
    </row>
    <row r="215" spans="1:37" s="38" customFormat="1" x14ac:dyDescent="0.25">
      <c r="B215" s="38" t="s">
        <v>6</v>
      </c>
      <c r="D215" s="24"/>
      <c r="F215" s="24"/>
      <c r="H215" s="46"/>
      <c r="J215" s="71"/>
      <c r="K215" s="72"/>
      <c r="L215" s="72"/>
      <c r="N215" s="48"/>
      <c r="P215" s="74"/>
      <c r="R215" s="88"/>
      <c r="T215" s="46"/>
      <c r="U215" s="33"/>
      <c r="V215" s="47"/>
      <c r="W215" s="33"/>
      <c r="X215" s="47"/>
      <c r="Y215" s="33"/>
      <c r="Z215" s="48"/>
      <c r="AB215" s="24"/>
      <c r="AC215" s="24"/>
      <c r="AD215" s="52"/>
      <c r="AE215" s="52"/>
      <c r="AF215" s="88"/>
      <c r="AG215" s="52"/>
      <c r="AH215" s="52"/>
      <c r="AK215" s="37"/>
    </row>
    <row r="216" spans="1:37" x14ac:dyDescent="0.25">
      <c r="A216" s="41" t="s">
        <v>189</v>
      </c>
      <c r="D216" s="28">
        <f>+SUBTOTAL(9,D192:D215)</f>
        <v>3793800417.7800002</v>
      </c>
      <c r="F216" s="28">
        <f>+SUBTOTAL(9,F192:F215)</f>
        <v>1101356970.5643973</v>
      </c>
      <c r="H216" s="46"/>
      <c r="J216" s="71"/>
      <c r="K216" s="72"/>
      <c r="L216" s="72"/>
      <c r="N216" s="48"/>
      <c r="P216" s="80">
        <f>+ROUND(R216/D216*100,1)</f>
        <v>2.1</v>
      </c>
      <c r="R216" s="175">
        <f>+SUBTOTAL(9,R192:R215)</f>
        <v>79104863</v>
      </c>
      <c r="T216" s="46"/>
      <c r="V216" s="47"/>
      <c r="X216" s="47"/>
      <c r="Z216" s="48"/>
      <c r="AB216" s="28">
        <f>+SUBTOTAL(9,AB192:AB215)</f>
        <v>192821049</v>
      </c>
      <c r="AC216" s="43"/>
      <c r="AD216" s="57">
        <f>+AB216/D216*100</f>
        <v>5.0825301219412102</v>
      </c>
      <c r="AE216" s="57"/>
      <c r="AF216" s="175">
        <f>+SUBTOTAL(9,AF192:AF215)</f>
        <v>113716186</v>
      </c>
      <c r="AG216" s="52"/>
      <c r="AH216" s="52"/>
      <c r="AK216" s="37"/>
    </row>
    <row r="217" spans="1:37" x14ac:dyDescent="0.25">
      <c r="B217" s="33" t="s">
        <v>6</v>
      </c>
      <c r="H217" s="46"/>
      <c r="J217" s="71"/>
      <c r="K217" s="72"/>
      <c r="L217" s="72"/>
      <c r="N217" s="48"/>
      <c r="P217" s="75"/>
      <c r="T217" s="46"/>
      <c r="V217" s="47"/>
      <c r="X217" s="47"/>
      <c r="Z217" s="48"/>
      <c r="AD217" s="52"/>
      <c r="AE217" s="52"/>
      <c r="AG217" s="52"/>
      <c r="AH217" s="52"/>
      <c r="AK217" s="37"/>
    </row>
    <row r="218" spans="1:37" s="35" customFormat="1" ht="13.8" thickBot="1" x14ac:dyDescent="0.3">
      <c r="A218" s="35" t="s">
        <v>3</v>
      </c>
      <c r="D218" s="15">
        <f>+SUBTOTAL(9,D164:D217)</f>
        <v>7822373927.1100016</v>
      </c>
      <c r="F218" s="15">
        <f>+SUBTOTAL(9,F164:F217)</f>
        <v>2529706898.9033146</v>
      </c>
      <c r="H218" s="46"/>
      <c r="J218" s="71"/>
      <c r="K218" s="72"/>
      <c r="L218" s="72"/>
      <c r="N218" s="48"/>
      <c r="P218" s="80">
        <f>+ROUND(R218/D218*100,1)</f>
        <v>2</v>
      </c>
      <c r="R218" s="90">
        <f>+SUBTOTAL(9,R164:R217)</f>
        <v>160192998</v>
      </c>
      <c r="T218" s="46"/>
      <c r="U218" s="33"/>
      <c r="V218" s="47"/>
      <c r="W218" s="33"/>
      <c r="X218" s="47"/>
      <c r="Y218" s="33"/>
      <c r="Z218" s="48"/>
      <c r="AB218" s="15">
        <f>+SUBTOTAL(9,AB164:AB217)</f>
        <v>325071491</v>
      </c>
      <c r="AC218" s="42"/>
      <c r="AD218" s="57">
        <f>+AB218/D218*100</f>
        <v>4.1556628975942935</v>
      </c>
      <c r="AE218" s="57"/>
      <c r="AF218" s="90">
        <f>+SUBTOTAL(9,AF164:AF217)</f>
        <v>164878493</v>
      </c>
      <c r="AG218" s="52"/>
      <c r="AH218" s="52"/>
      <c r="AJ218" s="45"/>
      <c r="AK218" s="37"/>
    </row>
    <row r="219" spans="1:37" ht="13.8" thickTop="1" x14ac:dyDescent="0.25">
      <c r="B219" s="33" t="s">
        <v>6</v>
      </c>
      <c r="H219" s="46"/>
      <c r="J219" s="71"/>
      <c r="K219" s="72"/>
      <c r="L219" s="72"/>
      <c r="N219" s="48"/>
      <c r="P219" s="75"/>
      <c r="T219" s="46"/>
      <c r="V219" s="47"/>
      <c r="X219" s="47"/>
      <c r="Z219" s="48"/>
      <c r="AD219" s="52"/>
      <c r="AE219" s="52"/>
      <c r="AG219" s="52"/>
      <c r="AH219" s="52"/>
      <c r="AJ219" s="29"/>
      <c r="AK219" s="37"/>
    </row>
    <row r="220" spans="1:37" x14ac:dyDescent="0.25">
      <c r="B220" s="33" t="s">
        <v>6</v>
      </c>
      <c r="H220" s="46"/>
      <c r="J220" s="71"/>
      <c r="K220" s="72"/>
      <c r="L220" s="72"/>
      <c r="N220" s="48"/>
      <c r="P220" s="75"/>
      <c r="T220" s="46"/>
      <c r="V220" s="47"/>
      <c r="X220" s="47"/>
      <c r="Z220" s="48"/>
      <c r="AD220" s="52"/>
      <c r="AE220" s="52"/>
      <c r="AG220" s="52"/>
      <c r="AH220" s="52"/>
      <c r="AJ220" s="37"/>
      <c r="AK220" s="37"/>
    </row>
    <row r="221" spans="1:37" x14ac:dyDescent="0.25">
      <c r="A221" s="35" t="s">
        <v>7</v>
      </c>
      <c r="H221" s="46"/>
      <c r="J221" s="71"/>
      <c r="K221" s="72"/>
      <c r="L221" s="72"/>
      <c r="N221" s="48"/>
      <c r="P221" s="75"/>
      <c r="T221" s="46"/>
      <c r="V221" s="47"/>
      <c r="X221" s="47"/>
      <c r="Z221" s="48"/>
      <c r="AD221" s="52"/>
      <c r="AE221" s="52"/>
      <c r="AG221" s="52"/>
      <c r="AH221" s="52"/>
      <c r="AK221" s="37"/>
    </row>
    <row r="222" spans="1:37" x14ac:dyDescent="0.25">
      <c r="B222" s="33" t="s">
        <v>6</v>
      </c>
      <c r="D222" s="38"/>
      <c r="E222" s="38"/>
      <c r="F222" s="38"/>
      <c r="G222" s="38"/>
      <c r="H222" s="46"/>
      <c r="I222" s="38"/>
      <c r="J222" s="71"/>
      <c r="K222" s="72"/>
      <c r="L222" s="72"/>
      <c r="M222" s="38"/>
      <c r="N222" s="48"/>
      <c r="P222" s="75"/>
      <c r="R222" s="73"/>
      <c r="T222" s="46"/>
      <c r="V222" s="47"/>
      <c r="X222" s="47"/>
      <c r="Z222" s="48"/>
      <c r="AB222" s="38"/>
      <c r="AC222" s="38"/>
      <c r="AD222" s="52"/>
      <c r="AE222" s="52"/>
      <c r="AF222" s="73"/>
      <c r="AG222" s="52"/>
      <c r="AH222" s="52"/>
      <c r="AJ222" s="29"/>
      <c r="AK222" s="37"/>
    </row>
    <row r="223" spans="1:37" x14ac:dyDescent="0.25">
      <c r="A223" s="41" t="s">
        <v>190</v>
      </c>
      <c r="D223" s="38"/>
      <c r="E223" s="38"/>
      <c r="F223" s="38"/>
      <c r="G223" s="38"/>
      <c r="H223" s="46"/>
      <c r="I223" s="38"/>
      <c r="J223" s="71"/>
      <c r="K223" s="72"/>
      <c r="L223" s="72"/>
      <c r="M223" s="38"/>
      <c r="N223" s="48"/>
      <c r="P223" s="75"/>
      <c r="R223" s="73"/>
      <c r="T223" s="46"/>
      <c r="V223" s="47"/>
      <c r="X223" s="47"/>
      <c r="Z223" s="48"/>
      <c r="AB223" s="38"/>
      <c r="AC223" s="38"/>
      <c r="AD223" s="52"/>
      <c r="AE223" s="52"/>
      <c r="AF223" s="73"/>
      <c r="AG223" s="52"/>
      <c r="AH223" s="52"/>
      <c r="AJ223" s="37"/>
      <c r="AK223" s="37"/>
    </row>
    <row r="224" spans="1:37" x14ac:dyDescent="0.25">
      <c r="B224" s="33" t="s">
        <v>6</v>
      </c>
      <c r="D224" s="38"/>
      <c r="E224" s="38"/>
      <c r="F224" s="38"/>
      <c r="G224" s="38"/>
      <c r="H224" s="46"/>
      <c r="I224" s="38"/>
      <c r="J224" s="71"/>
      <c r="K224" s="72"/>
      <c r="L224" s="72"/>
      <c r="M224" s="38"/>
      <c r="N224" s="48"/>
      <c r="P224" s="75"/>
      <c r="R224" s="73"/>
      <c r="T224" s="46"/>
      <c r="V224" s="47"/>
      <c r="X224" s="47"/>
      <c r="Z224" s="48"/>
      <c r="AB224" s="38"/>
      <c r="AC224" s="38"/>
      <c r="AD224" s="52"/>
      <c r="AE224" s="52"/>
      <c r="AF224" s="73"/>
      <c r="AG224" s="52"/>
      <c r="AH224" s="52"/>
      <c r="AK224" s="37"/>
    </row>
    <row r="225" spans="1:37" s="38" customFormat="1" x14ac:dyDescent="0.25">
      <c r="B225" s="38" t="s">
        <v>86</v>
      </c>
      <c r="D225" s="36"/>
      <c r="E225" s="33"/>
      <c r="F225" s="33"/>
      <c r="G225" s="33"/>
      <c r="H225" s="46"/>
      <c r="I225" s="33"/>
      <c r="J225" s="71"/>
      <c r="K225" s="72"/>
      <c r="L225" s="72"/>
      <c r="M225" s="33"/>
      <c r="N225" s="48"/>
      <c r="P225" s="74"/>
      <c r="R225" s="63"/>
      <c r="T225" s="46"/>
      <c r="U225" s="33"/>
      <c r="V225" s="47"/>
      <c r="W225" s="33"/>
      <c r="X225" s="47"/>
      <c r="Y225" s="33"/>
      <c r="Z225" s="48"/>
      <c r="AB225" s="36"/>
      <c r="AC225" s="36"/>
      <c r="AD225" s="52"/>
      <c r="AE225" s="52"/>
      <c r="AF225" s="63"/>
      <c r="AG225" s="52"/>
      <c r="AH225" s="52"/>
      <c r="AK225" s="37"/>
    </row>
    <row r="226" spans="1:37" x14ac:dyDescent="0.25">
      <c r="A226" s="33">
        <v>341</v>
      </c>
      <c r="B226" s="33" t="s">
        <v>42</v>
      </c>
      <c r="D226" s="36">
        <v>87455288.390000001</v>
      </c>
      <c r="F226" s="36">
        <v>58653734.337399997</v>
      </c>
      <c r="H226" s="46">
        <v>45107</v>
      </c>
      <c r="J226" s="71">
        <v>2.3E-3</v>
      </c>
      <c r="K226" s="72"/>
      <c r="L226" s="72"/>
      <c r="N226" s="48">
        <v>-2</v>
      </c>
      <c r="P226" s="76">
        <v>3.5</v>
      </c>
      <c r="R226" s="63">
        <f t="shared" ref="R226:R229" si="20">+ROUND(D226*P226/100,0)</f>
        <v>3060935</v>
      </c>
      <c r="T226" s="46">
        <v>48760</v>
      </c>
      <c r="V226" s="47">
        <v>80</v>
      </c>
      <c r="W226" s="33" t="s">
        <v>4</v>
      </c>
      <c r="X226" s="47" t="s">
        <v>310</v>
      </c>
      <c r="Z226" s="48">
        <v>-2</v>
      </c>
      <c r="AB226" s="36">
        <v>2017877</v>
      </c>
      <c r="AC226" s="36"/>
      <c r="AD226" s="52">
        <v>2.31</v>
      </c>
      <c r="AE226" s="52"/>
      <c r="AF226" s="63">
        <f t="shared" ref="AF226:AF232" si="21">+AB226-R226</f>
        <v>-1043058</v>
      </c>
      <c r="AG226" s="52"/>
      <c r="AH226" s="52"/>
      <c r="AK226" s="37"/>
    </row>
    <row r="227" spans="1:37" x14ac:dyDescent="0.25">
      <c r="A227" s="33">
        <v>342</v>
      </c>
      <c r="B227" s="33" t="s">
        <v>87</v>
      </c>
      <c r="D227" s="36">
        <v>11879794.880000001</v>
      </c>
      <c r="F227" s="36">
        <v>6764061.0843774993</v>
      </c>
      <c r="H227" s="46">
        <v>45107</v>
      </c>
      <c r="J227" s="71">
        <v>9.4999999999999998E-3</v>
      </c>
      <c r="K227" s="72"/>
      <c r="L227" s="72"/>
      <c r="N227" s="48">
        <v>0</v>
      </c>
      <c r="P227" s="76">
        <v>3.8</v>
      </c>
      <c r="R227" s="63">
        <f t="shared" si="20"/>
        <v>451432</v>
      </c>
      <c r="T227" s="46">
        <v>48760</v>
      </c>
      <c r="V227" s="47">
        <v>50</v>
      </c>
      <c r="W227" s="33" t="s">
        <v>4</v>
      </c>
      <c r="X227" s="47" t="s">
        <v>313</v>
      </c>
      <c r="Z227" s="48">
        <v>-3</v>
      </c>
      <c r="AB227" s="36">
        <v>378694</v>
      </c>
      <c r="AC227" s="36"/>
      <c r="AD227" s="52">
        <v>3.19</v>
      </c>
      <c r="AE227" s="52"/>
      <c r="AF227" s="63">
        <f t="shared" si="21"/>
        <v>-72738</v>
      </c>
      <c r="AG227" s="52"/>
      <c r="AH227" s="52"/>
      <c r="AK227" s="37"/>
    </row>
    <row r="228" spans="1:37" x14ac:dyDescent="0.25">
      <c r="A228" s="33">
        <v>343</v>
      </c>
      <c r="B228" s="33" t="s">
        <v>88</v>
      </c>
      <c r="D228" s="36">
        <v>29161925.579999998</v>
      </c>
      <c r="F228" s="36">
        <v>7732617.8999475874</v>
      </c>
      <c r="H228" s="46">
        <v>45107</v>
      </c>
      <c r="J228" s="49">
        <v>5.7000000000000002E-3</v>
      </c>
      <c r="K228" s="44"/>
      <c r="L228" s="49"/>
      <c r="N228" s="48">
        <v>0</v>
      </c>
      <c r="P228" s="76">
        <v>6</v>
      </c>
      <c r="R228" s="63">
        <f t="shared" si="20"/>
        <v>1749716</v>
      </c>
      <c r="T228" s="46">
        <v>48760</v>
      </c>
      <c r="V228" s="47">
        <v>50</v>
      </c>
      <c r="W228" s="33" t="s">
        <v>4</v>
      </c>
      <c r="X228" s="47" t="s">
        <v>314</v>
      </c>
      <c r="Z228" s="48">
        <v>-3</v>
      </c>
      <c r="AB228" s="36">
        <v>1515229</v>
      </c>
      <c r="AC228" s="36"/>
      <c r="AD228" s="52">
        <v>5.2</v>
      </c>
      <c r="AE228" s="52"/>
      <c r="AF228" s="63">
        <f t="shared" si="21"/>
        <v>-234487</v>
      </c>
      <c r="AG228" s="52"/>
      <c r="AH228" s="52"/>
      <c r="AK228" s="37"/>
    </row>
    <row r="229" spans="1:37" x14ac:dyDescent="0.25">
      <c r="A229" s="33">
        <v>343.2</v>
      </c>
      <c r="B229" s="33" t="s">
        <v>290</v>
      </c>
      <c r="D229" s="36">
        <v>37564239.130000003</v>
      </c>
      <c r="F229" s="36">
        <v>8857045.4351524133</v>
      </c>
      <c r="H229" s="46">
        <v>45107</v>
      </c>
      <c r="J229" s="49">
        <v>0.1565</v>
      </c>
      <c r="K229" s="44"/>
      <c r="L229" s="49"/>
      <c r="N229" s="48">
        <v>0</v>
      </c>
      <c r="P229" s="76">
        <v>6</v>
      </c>
      <c r="R229" s="63">
        <f t="shared" si="20"/>
        <v>2253854</v>
      </c>
      <c r="T229" s="46">
        <v>48760</v>
      </c>
      <c r="V229" s="47">
        <v>9</v>
      </c>
      <c r="W229" s="33" t="s">
        <v>4</v>
      </c>
      <c r="X229" s="47" t="s">
        <v>316</v>
      </c>
      <c r="Z229" s="48">
        <v>35</v>
      </c>
      <c r="AB229" s="36">
        <v>2332790</v>
      </c>
      <c r="AC229" s="36"/>
      <c r="AD229" s="52">
        <v>6.21</v>
      </c>
      <c r="AE229" s="52"/>
      <c r="AF229" s="63">
        <f t="shared" si="21"/>
        <v>78936</v>
      </c>
      <c r="AG229" s="52"/>
      <c r="AH229" s="52"/>
      <c r="AK229" s="37"/>
    </row>
    <row r="230" spans="1:37" x14ac:dyDescent="0.25">
      <c r="A230" s="33">
        <v>344</v>
      </c>
      <c r="B230" s="33" t="s">
        <v>89</v>
      </c>
      <c r="D230" s="36">
        <v>702077.8</v>
      </c>
      <c r="F230" s="36">
        <v>422319.08929500007</v>
      </c>
      <c r="H230" s="46">
        <v>45107</v>
      </c>
      <c r="J230" s="71">
        <v>1.6000000000000001E-3</v>
      </c>
      <c r="K230" s="72"/>
      <c r="L230" s="72"/>
      <c r="N230" s="48">
        <v>-1</v>
      </c>
      <c r="P230" s="76">
        <v>3.4</v>
      </c>
      <c r="R230" s="63">
        <f t="shared" ref="R230:R232" si="22">+ROUND(D230*P230/100,0)</f>
        <v>23871</v>
      </c>
      <c r="T230" s="46">
        <v>48760</v>
      </c>
      <c r="V230" s="47">
        <v>60</v>
      </c>
      <c r="W230" s="33" t="s">
        <v>4</v>
      </c>
      <c r="X230" s="47" t="s">
        <v>310</v>
      </c>
      <c r="Z230" s="48">
        <v>-3</v>
      </c>
      <c r="AB230" s="36">
        <v>20095</v>
      </c>
      <c r="AC230" s="36"/>
      <c r="AD230" s="52">
        <v>2.86</v>
      </c>
      <c r="AE230" s="52"/>
      <c r="AF230" s="63">
        <f t="shared" si="21"/>
        <v>-3776</v>
      </c>
      <c r="AG230" s="52"/>
      <c r="AH230" s="52"/>
      <c r="AK230" s="37"/>
    </row>
    <row r="231" spans="1:37" x14ac:dyDescent="0.25">
      <c r="A231" s="33">
        <v>345</v>
      </c>
      <c r="B231" s="33" t="s">
        <v>45</v>
      </c>
      <c r="D231" s="36">
        <v>12506640.1</v>
      </c>
      <c r="F231" s="36">
        <v>9717935.8327950016</v>
      </c>
      <c r="H231" s="46">
        <v>45107</v>
      </c>
      <c r="J231" s="71">
        <v>1.2999999999999999E-3</v>
      </c>
      <c r="K231" s="72"/>
      <c r="L231" s="72"/>
      <c r="N231" s="48">
        <v>-1</v>
      </c>
      <c r="P231" s="76">
        <v>3.4</v>
      </c>
      <c r="R231" s="63">
        <f t="shared" si="22"/>
        <v>425226</v>
      </c>
      <c r="T231" s="46">
        <v>48760</v>
      </c>
      <c r="V231" s="47">
        <v>50</v>
      </c>
      <c r="W231" s="33" t="s">
        <v>4</v>
      </c>
      <c r="X231" s="47" t="s">
        <v>315</v>
      </c>
      <c r="Z231" s="48">
        <v>-2</v>
      </c>
      <c r="AB231" s="36">
        <v>210738</v>
      </c>
      <c r="AC231" s="36"/>
      <c r="AD231" s="52">
        <v>1.69</v>
      </c>
      <c r="AE231" s="52"/>
      <c r="AF231" s="63">
        <f t="shared" si="21"/>
        <v>-214488</v>
      </c>
      <c r="AG231" s="52"/>
      <c r="AH231" s="52"/>
      <c r="AK231" s="37"/>
    </row>
    <row r="232" spans="1:37" s="38" customFormat="1" x14ac:dyDescent="0.25">
      <c r="A232" s="33">
        <v>346</v>
      </c>
      <c r="B232" s="33" t="s">
        <v>291</v>
      </c>
      <c r="D232" s="32">
        <v>1273680.52</v>
      </c>
      <c r="E232" s="33"/>
      <c r="F232" s="32">
        <v>642012.12972749991</v>
      </c>
      <c r="G232" s="33"/>
      <c r="H232" s="46">
        <v>45107</v>
      </c>
      <c r="I232" s="33"/>
      <c r="J232" s="71">
        <v>2.5999999999999999E-3</v>
      </c>
      <c r="K232" s="72"/>
      <c r="L232" s="72"/>
      <c r="M232" s="33"/>
      <c r="N232" s="48">
        <v>0</v>
      </c>
      <c r="P232" s="78">
        <v>3.4</v>
      </c>
      <c r="Q232" s="73"/>
      <c r="R232" s="64">
        <f t="shared" si="22"/>
        <v>43305</v>
      </c>
      <c r="T232" s="46">
        <v>48760</v>
      </c>
      <c r="U232" s="33"/>
      <c r="V232" s="47">
        <v>50</v>
      </c>
      <c r="W232" s="33" t="s">
        <v>4</v>
      </c>
      <c r="X232" s="47" t="s">
        <v>317</v>
      </c>
      <c r="Y232" s="33"/>
      <c r="Z232" s="48">
        <v>-2</v>
      </c>
      <c r="AB232" s="32">
        <v>45258</v>
      </c>
      <c r="AC232" s="54"/>
      <c r="AD232" s="52">
        <v>3.55</v>
      </c>
      <c r="AE232" s="52"/>
      <c r="AF232" s="64">
        <f t="shared" si="21"/>
        <v>1953</v>
      </c>
      <c r="AG232" s="52"/>
      <c r="AH232" s="52"/>
      <c r="AK232" s="37"/>
    </row>
    <row r="233" spans="1:37" x14ac:dyDescent="0.25">
      <c r="A233" s="33" t="s">
        <v>6</v>
      </c>
      <c r="B233" s="38" t="s">
        <v>91</v>
      </c>
      <c r="D233" s="39">
        <f>+SUBTOTAL(9,D226:D232)</f>
        <v>180543646.40000001</v>
      </c>
      <c r="E233" s="38"/>
      <c r="F233" s="39">
        <f>+SUBTOTAL(9,F226:F232)</f>
        <v>92789725.808695003</v>
      </c>
      <c r="G233" s="38"/>
      <c r="H233" s="46"/>
      <c r="I233" s="38"/>
      <c r="J233" s="71"/>
      <c r="K233" s="72"/>
      <c r="L233" s="72"/>
      <c r="M233" s="38"/>
      <c r="N233" s="48"/>
      <c r="P233" s="79">
        <f>+ROUND(R233/D233*100,1)</f>
        <v>4.4000000000000004</v>
      </c>
      <c r="R233" s="65">
        <f>+SUBTOTAL(9,R226:R232)</f>
        <v>8008339</v>
      </c>
      <c r="T233" s="46"/>
      <c r="V233" s="47"/>
      <c r="X233" s="47"/>
      <c r="Z233" s="48"/>
      <c r="AB233" s="39">
        <f>+SUBTOTAL(9,AB226:AB232)</f>
        <v>6520681</v>
      </c>
      <c r="AC233" s="39"/>
      <c r="AD233" s="56">
        <f>+AB233/D233*100</f>
        <v>3.6116923137539994</v>
      </c>
      <c r="AE233" s="56"/>
      <c r="AF233" s="65">
        <f>+SUBTOTAL(9,AF226:AF232)</f>
        <v>-1487658</v>
      </c>
      <c r="AG233" s="52"/>
      <c r="AH233" s="52"/>
      <c r="AI233" s="37"/>
      <c r="AK233" s="37"/>
    </row>
    <row r="234" spans="1:37" s="38" customFormat="1" x14ac:dyDescent="0.25">
      <c r="A234" s="38" t="s">
        <v>6</v>
      </c>
      <c r="B234" s="38" t="s">
        <v>6</v>
      </c>
      <c r="D234" s="33"/>
      <c r="E234" s="33"/>
      <c r="F234" s="33"/>
      <c r="G234" s="33"/>
      <c r="H234" s="46"/>
      <c r="I234" s="33"/>
      <c r="J234" s="71"/>
      <c r="K234" s="72"/>
      <c r="L234" s="72"/>
      <c r="M234" s="33"/>
      <c r="N234" s="48"/>
      <c r="P234" s="74"/>
      <c r="R234" s="58"/>
      <c r="T234" s="46"/>
      <c r="U234" s="33"/>
      <c r="V234" s="47"/>
      <c r="W234" s="33"/>
      <c r="X234" s="47"/>
      <c r="Y234" s="33"/>
      <c r="Z234" s="48"/>
      <c r="AB234" s="33"/>
      <c r="AC234" s="33"/>
      <c r="AD234" s="52"/>
      <c r="AE234" s="52"/>
      <c r="AF234" s="58"/>
      <c r="AG234" s="52"/>
      <c r="AH234" s="52"/>
      <c r="AK234" s="37"/>
    </row>
    <row r="235" spans="1:37" x14ac:dyDescent="0.25">
      <c r="A235" s="38" t="s">
        <v>6</v>
      </c>
      <c r="B235" s="38" t="s">
        <v>92</v>
      </c>
      <c r="D235" s="36"/>
      <c r="H235" s="46"/>
      <c r="J235" s="71"/>
      <c r="K235" s="72"/>
      <c r="L235" s="72"/>
      <c r="N235" s="48"/>
      <c r="P235" s="75"/>
      <c r="R235" s="63"/>
      <c r="T235" s="46"/>
      <c r="V235" s="47"/>
      <c r="X235" s="47"/>
      <c r="Z235" s="48"/>
      <c r="AB235" s="36"/>
      <c r="AC235" s="36"/>
      <c r="AD235" s="52"/>
      <c r="AE235" s="52"/>
      <c r="AF235" s="63"/>
      <c r="AG235" s="52"/>
      <c r="AH235" s="52"/>
      <c r="AI235" s="38"/>
      <c r="AK235" s="37"/>
    </row>
    <row r="236" spans="1:37" x14ac:dyDescent="0.25">
      <c r="A236" s="33">
        <v>341</v>
      </c>
      <c r="B236" s="33" t="s">
        <v>42</v>
      </c>
      <c r="D236" s="36">
        <v>5252476.74</v>
      </c>
      <c r="F236" s="36">
        <v>3609976.57999375</v>
      </c>
      <c r="H236" s="46">
        <v>45107</v>
      </c>
      <c r="J236" s="71">
        <v>2.3E-3</v>
      </c>
      <c r="K236" s="72"/>
      <c r="L236" s="72"/>
      <c r="N236" s="48">
        <v>-2</v>
      </c>
      <c r="P236" s="76">
        <v>3.5</v>
      </c>
      <c r="R236" s="63">
        <f t="shared" ref="R236:R239" si="23">+ROUND(D236*P236/100,0)</f>
        <v>183837</v>
      </c>
      <c r="T236" s="46">
        <v>48760</v>
      </c>
      <c r="V236" s="47">
        <v>80</v>
      </c>
      <c r="W236" s="33" t="s">
        <v>4</v>
      </c>
      <c r="X236" s="47" t="s">
        <v>310</v>
      </c>
      <c r="Z236" s="48">
        <v>-2</v>
      </c>
      <c r="AB236" s="36">
        <v>115502</v>
      </c>
      <c r="AC236" s="36"/>
      <c r="AD236" s="52">
        <v>2.2000000000000002</v>
      </c>
      <c r="AE236" s="52"/>
      <c r="AF236" s="63">
        <f t="shared" ref="AF236:AF242" si="24">+AB236-R236</f>
        <v>-68335</v>
      </c>
      <c r="AG236" s="52"/>
      <c r="AH236" s="52"/>
      <c r="AK236" s="37"/>
    </row>
    <row r="237" spans="1:37" x14ac:dyDescent="0.25">
      <c r="A237" s="33">
        <v>342</v>
      </c>
      <c r="B237" s="33" t="s">
        <v>87</v>
      </c>
      <c r="D237" s="36">
        <v>695047.38</v>
      </c>
      <c r="F237" s="36">
        <v>531831.33391749999</v>
      </c>
      <c r="H237" s="46">
        <v>45107</v>
      </c>
      <c r="J237" s="71">
        <v>9.4999999999999998E-3</v>
      </c>
      <c r="K237" s="72"/>
      <c r="L237" s="72"/>
      <c r="N237" s="48">
        <v>0</v>
      </c>
      <c r="P237" s="76">
        <v>3.8</v>
      </c>
      <c r="R237" s="63">
        <f t="shared" si="23"/>
        <v>26412</v>
      </c>
      <c r="T237" s="46">
        <v>48760</v>
      </c>
      <c r="V237" s="47">
        <v>50</v>
      </c>
      <c r="W237" s="33" t="s">
        <v>4</v>
      </c>
      <c r="X237" s="47" t="s">
        <v>313</v>
      </c>
      <c r="Z237" s="48">
        <v>-3</v>
      </c>
      <c r="AB237" s="36">
        <v>12809</v>
      </c>
      <c r="AC237" s="36"/>
      <c r="AD237" s="52">
        <v>1.84</v>
      </c>
      <c r="AE237" s="52"/>
      <c r="AF237" s="63">
        <f t="shared" si="24"/>
        <v>-13603</v>
      </c>
      <c r="AG237" s="52"/>
      <c r="AH237" s="52"/>
      <c r="AK237" s="37"/>
    </row>
    <row r="238" spans="1:37" x14ac:dyDescent="0.25">
      <c r="A238" s="33">
        <v>343</v>
      </c>
      <c r="B238" s="33" t="s">
        <v>88</v>
      </c>
      <c r="D238" s="36">
        <v>130963584.06</v>
      </c>
      <c r="F238" s="36">
        <v>56698997.684554584</v>
      </c>
      <c r="H238" s="46">
        <v>45107</v>
      </c>
      <c r="J238" s="49">
        <v>5.7000000000000002E-3</v>
      </c>
      <c r="K238" s="44"/>
      <c r="L238" s="49"/>
      <c r="N238" s="48">
        <v>0</v>
      </c>
      <c r="P238" s="76">
        <v>4.3</v>
      </c>
      <c r="R238" s="63">
        <f t="shared" si="23"/>
        <v>5631434</v>
      </c>
      <c r="T238" s="46">
        <v>48760</v>
      </c>
      <c r="V238" s="47">
        <v>50</v>
      </c>
      <c r="W238" s="33" t="s">
        <v>4</v>
      </c>
      <c r="X238" s="47" t="s">
        <v>314</v>
      </c>
      <c r="Z238" s="48">
        <v>-3</v>
      </c>
      <c r="AB238" s="36">
        <v>5445229</v>
      </c>
      <c r="AC238" s="36"/>
      <c r="AD238" s="52">
        <v>4.16</v>
      </c>
      <c r="AE238" s="52"/>
      <c r="AF238" s="63">
        <f t="shared" si="24"/>
        <v>-186205</v>
      </c>
      <c r="AG238" s="52"/>
      <c r="AH238" s="52"/>
      <c r="AK238" s="37"/>
    </row>
    <row r="239" spans="1:37" x14ac:dyDescent="0.25">
      <c r="A239" s="33">
        <v>343.2</v>
      </c>
      <c r="B239" s="33" t="s">
        <v>290</v>
      </c>
      <c r="D239" s="36">
        <v>64498883.460000001</v>
      </c>
      <c r="F239" s="36">
        <v>10698974.941431008</v>
      </c>
      <c r="H239" s="46">
        <v>45107</v>
      </c>
      <c r="J239" s="49">
        <v>0.1565</v>
      </c>
      <c r="K239" s="44"/>
      <c r="L239" s="49"/>
      <c r="N239" s="48">
        <v>0</v>
      </c>
      <c r="P239" s="76">
        <v>4.3</v>
      </c>
      <c r="R239" s="63">
        <f t="shared" si="23"/>
        <v>2773452</v>
      </c>
      <c r="T239" s="46">
        <v>48760</v>
      </c>
      <c r="V239" s="47">
        <v>9</v>
      </c>
      <c r="W239" s="33" t="s">
        <v>4</v>
      </c>
      <c r="X239" s="47" t="s">
        <v>316</v>
      </c>
      <c r="Z239" s="48">
        <v>35</v>
      </c>
      <c r="AB239" s="36">
        <v>4871341</v>
      </c>
      <c r="AC239" s="36"/>
      <c r="AD239" s="52">
        <v>7.55</v>
      </c>
      <c r="AE239" s="52"/>
      <c r="AF239" s="63">
        <f t="shared" si="24"/>
        <v>2097889</v>
      </c>
      <c r="AG239" s="52"/>
      <c r="AH239" s="52"/>
      <c r="AK239" s="37"/>
    </row>
    <row r="240" spans="1:37" x14ac:dyDescent="0.25">
      <c r="A240" s="33">
        <v>344</v>
      </c>
      <c r="B240" s="33" t="s">
        <v>89</v>
      </c>
      <c r="D240" s="36">
        <v>29715224.530000001</v>
      </c>
      <c r="F240" s="36">
        <v>21249929.871830001</v>
      </c>
      <c r="H240" s="46">
        <v>45107</v>
      </c>
      <c r="J240" s="71">
        <v>1.6000000000000001E-3</v>
      </c>
      <c r="K240" s="72"/>
      <c r="L240" s="72"/>
      <c r="N240" s="48">
        <v>-1</v>
      </c>
      <c r="P240" s="76">
        <v>3.4</v>
      </c>
      <c r="R240" s="63">
        <f t="shared" ref="R240:R242" si="25">+ROUND(D240*P240/100,0)</f>
        <v>1010318</v>
      </c>
      <c r="T240" s="46">
        <v>48760</v>
      </c>
      <c r="V240" s="47">
        <v>60</v>
      </c>
      <c r="W240" s="33" t="s">
        <v>4</v>
      </c>
      <c r="X240" s="47" t="s">
        <v>310</v>
      </c>
      <c r="Z240" s="48">
        <v>-3</v>
      </c>
      <c r="AB240" s="36">
        <v>632213</v>
      </c>
      <c r="AC240" s="36"/>
      <c r="AD240" s="52">
        <v>2.13</v>
      </c>
      <c r="AE240" s="52"/>
      <c r="AF240" s="63">
        <f t="shared" si="24"/>
        <v>-378105</v>
      </c>
      <c r="AG240" s="52"/>
      <c r="AH240" s="52"/>
      <c r="AK240" s="37"/>
    </row>
    <row r="241" spans="1:37" s="38" customFormat="1" x14ac:dyDescent="0.25">
      <c r="A241" s="33">
        <v>345</v>
      </c>
      <c r="B241" s="33" t="s">
        <v>45</v>
      </c>
      <c r="D241" s="36">
        <v>30758543.48</v>
      </c>
      <c r="E241" s="33"/>
      <c r="F241" s="36">
        <v>20012938.554825004</v>
      </c>
      <c r="G241" s="33"/>
      <c r="H241" s="46">
        <v>45107</v>
      </c>
      <c r="I241" s="33"/>
      <c r="J241" s="71">
        <v>1.2999999999999999E-3</v>
      </c>
      <c r="K241" s="72"/>
      <c r="L241" s="72"/>
      <c r="M241" s="33"/>
      <c r="N241" s="48">
        <v>-1</v>
      </c>
      <c r="P241" s="76">
        <v>3.4</v>
      </c>
      <c r="R241" s="63">
        <f t="shared" si="25"/>
        <v>1045790</v>
      </c>
      <c r="T241" s="46">
        <v>48760</v>
      </c>
      <c r="U241" s="33"/>
      <c r="V241" s="47">
        <v>50</v>
      </c>
      <c r="W241" s="33" t="s">
        <v>4</v>
      </c>
      <c r="X241" s="47" t="s">
        <v>315</v>
      </c>
      <c r="Y241" s="33"/>
      <c r="Z241" s="48">
        <v>-2</v>
      </c>
      <c r="AB241" s="36">
        <v>779738</v>
      </c>
      <c r="AC241" s="36"/>
      <c r="AD241" s="52">
        <v>2.54</v>
      </c>
      <c r="AE241" s="52"/>
      <c r="AF241" s="63">
        <f t="shared" si="24"/>
        <v>-266052</v>
      </c>
      <c r="AG241" s="52"/>
      <c r="AH241" s="52"/>
      <c r="AI241" s="33"/>
      <c r="AK241" s="37"/>
    </row>
    <row r="242" spans="1:37" x14ac:dyDescent="0.25">
      <c r="A242" s="33">
        <v>346</v>
      </c>
      <c r="B242" s="33" t="s">
        <v>291</v>
      </c>
      <c r="D242" s="32">
        <v>2681785.2799999998</v>
      </c>
      <c r="F242" s="32">
        <v>1971609.4779800002</v>
      </c>
      <c r="H242" s="46">
        <v>45107</v>
      </c>
      <c r="J242" s="71">
        <v>2.5999999999999999E-3</v>
      </c>
      <c r="K242" s="72"/>
      <c r="L242" s="72"/>
      <c r="N242" s="48">
        <v>0</v>
      </c>
      <c r="P242" s="76">
        <v>3.4</v>
      </c>
      <c r="R242" s="64">
        <f t="shared" si="25"/>
        <v>91181</v>
      </c>
      <c r="T242" s="46">
        <v>48760</v>
      </c>
      <c r="V242" s="47">
        <v>50</v>
      </c>
      <c r="W242" s="33" t="s">
        <v>4</v>
      </c>
      <c r="X242" s="47" t="s">
        <v>317</v>
      </c>
      <c r="Z242" s="48">
        <v>-2</v>
      </c>
      <c r="AB242" s="32">
        <v>54133</v>
      </c>
      <c r="AC242" s="54"/>
      <c r="AD242" s="52">
        <v>2.02</v>
      </c>
      <c r="AE242" s="52"/>
      <c r="AF242" s="64">
        <f t="shared" si="24"/>
        <v>-37048</v>
      </c>
      <c r="AG242" s="52"/>
      <c r="AH242" s="52"/>
      <c r="AI242" s="38"/>
      <c r="AK242" s="37"/>
    </row>
    <row r="243" spans="1:37" s="38" customFormat="1" x14ac:dyDescent="0.25">
      <c r="A243" s="33" t="s">
        <v>6</v>
      </c>
      <c r="B243" s="38" t="s">
        <v>93</v>
      </c>
      <c r="D243" s="39">
        <f>+SUBTOTAL(9,D236:D242)</f>
        <v>264565544.93000001</v>
      </c>
      <c r="F243" s="39">
        <f>+SUBTOTAL(9,F236:F242)</f>
        <v>114774258.44453186</v>
      </c>
      <c r="H243" s="46"/>
      <c r="J243" s="71"/>
      <c r="K243" s="72"/>
      <c r="L243" s="72"/>
      <c r="N243" s="48"/>
      <c r="P243" s="79">
        <f>+ROUND(R243/D243*100,1)</f>
        <v>4.0999999999999996</v>
      </c>
      <c r="R243" s="65">
        <f>+SUBTOTAL(9,R236:R242)</f>
        <v>10762424</v>
      </c>
      <c r="T243" s="46"/>
      <c r="U243" s="33"/>
      <c r="V243" s="47"/>
      <c r="W243" s="33"/>
      <c r="X243" s="47"/>
      <c r="Y243" s="33"/>
      <c r="Z243" s="48"/>
      <c r="AB243" s="39">
        <f>+SUBTOTAL(9,AB236:AB242)</f>
        <v>11910965</v>
      </c>
      <c r="AC243" s="39"/>
      <c r="AD243" s="56">
        <f>+AB243/D243*100</f>
        <v>4.5020847303270193</v>
      </c>
      <c r="AE243" s="56"/>
      <c r="AF243" s="65">
        <f>+SUBTOTAL(9,AF236:AF242)</f>
        <v>1148541</v>
      </c>
      <c r="AG243" s="52"/>
      <c r="AH243" s="52"/>
      <c r="AI243" s="37"/>
      <c r="AK243" s="37"/>
    </row>
    <row r="244" spans="1:37" x14ac:dyDescent="0.25">
      <c r="A244" s="33" t="s">
        <v>6</v>
      </c>
      <c r="B244" s="33" t="s">
        <v>6</v>
      </c>
      <c r="H244" s="46"/>
      <c r="J244" s="71"/>
      <c r="K244" s="72"/>
      <c r="L244" s="72"/>
      <c r="N244" s="48"/>
      <c r="P244" s="75"/>
      <c r="T244" s="46"/>
      <c r="V244" s="47"/>
      <c r="X244" s="47"/>
      <c r="Z244" s="48"/>
      <c r="AD244" s="52"/>
      <c r="AE244" s="52"/>
      <c r="AG244" s="52"/>
      <c r="AH244" s="52"/>
      <c r="AI244" s="38"/>
      <c r="AK244" s="37"/>
    </row>
    <row r="245" spans="1:37" x14ac:dyDescent="0.25">
      <c r="A245" s="38" t="s">
        <v>6</v>
      </c>
      <c r="B245" s="38" t="s">
        <v>94</v>
      </c>
      <c r="D245" s="36"/>
      <c r="H245" s="46"/>
      <c r="J245" s="71"/>
      <c r="K245" s="72"/>
      <c r="L245" s="72"/>
      <c r="N245" s="48"/>
      <c r="P245" s="75"/>
      <c r="R245" s="63"/>
      <c r="T245" s="46"/>
      <c r="V245" s="47"/>
      <c r="X245" s="47"/>
      <c r="Z245" s="48"/>
      <c r="AB245" s="36"/>
      <c r="AC245" s="36"/>
      <c r="AD245" s="52"/>
      <c r="AE245" s="52"/>
      <c r="AF245" s="63"/>
      <c r="AG245" s="52"/>
      <c r="AH245" s="52"/>
      <c r="AI245" s="38"/>
      <c r="AK245" s="37"/>
    </row>
    <row r="246" spans="1:37" x14ac:dyDescent="0.25">
      <c r="A246" s="33">
        <v>341</v>
      </c>
      <c r="B246" s="33" t="s">
        <v>42</v>
      </c>
      <c r="D246" s="36">
        <v>3304987.8</v>
      </c>
      <c r="F246" s="36">
        <v>2032622.1496874995</v>
      </c>
      <c r="H246" s="46">
        <v>45107</v>
      </c>
      <c r="J246" s="71">
        <v>2.3E-3</v>
      </c>
      <c r="K246" s="72"/>
      <c r="L246" s="72"/>
      <c r="N246" s="48">
        <v>-2</v>
      </c>
      <c r="P246" s="76">
        <v>3.5</v>
      </c>
      <c r="R246" s="63">
        <f t="shared" ref="R246:R249" si="26">+ROUND(D246*P246/100,0)</f>
        <v>115675</v>
      </c>
      <c r="T246" s="46">
        <v>48760</v>
      </c>
      <c r="V246" s="47">
        <v>80</v>
      </c>
      <c r="W246" s="33" t="s">
        <v>4</v>
      </c>
      <c r="X246" s="47" t="s">
        <v>310</v>
      </c>
      <c r="Z246" s="48">
        <v>-2</v>
      </c>
      <c r="AB246" s="36">
        <v>88289</v>
      </c>
      <c r="AC246" s="36"/>
      <c r="AD246" s="52">
        <v>2.67</v>
      </c>
      <c r="AE246" s="52"/>
      <c r="AF246" s="63">
        <f t="shared" ref="AF246:AF252" si="27">+AB246-R246</f>
        <v>-27386</v>
      </c>
      <c r="AG246" s="52"/>
      <c r="AH246" s="52"/>
      <c r="AK246" s="37"/>
    </row>
    <row r="247" spans="1:37" x14ac:dyDescent="0.25">
      <c r="A247" s="33">
        <v>342</v>
      </c>
      <c r="B247" s="33" t="s">
        <v>87</v>
      </c>
      <c r="D247" s="36">
        <v>766036.02</v>
      </c>
      <c r="F247" s="36">
        <v>526297.66347749997</v>
      </c>
      <c r="H247" s="46">
        <v>45107</v>
      </c>
      <c r="J247" s="71">
        <v>9.4999999999999998E-3</v>
      </c>
      <c r="K247" s="72"/>
      <c r="L247" s="72"/>
      <c r="N247" s="48">
        <v>0</v>
      </c>
      <c r="P247" s="76">
        <v>3.8</v>
      </c>
      <c r="R247" s="63">
        <f t="shared" si="26"/>
        <v>29109</v>
      </c>
      <c r="T247" s="46">
        <v>48760</v>
      </c>
      <c r="V247" s="47">
        <v>50</v>
      </c>
      <c r="W247" s="33" t="s">
        <v>4</v>
      </c>
      <c r="X247" s="47" t="s">
        <v>313</v>
      </c>
      <c r="Z247" s="48">
        <v>-3</v>
      </c>
      <c r="AB247" s="36">
        <v>18094</v>
      </c>
      <c r="AC247" s="36"/>
      <c r="AD247" s="52">
        <v>2.36</v>
      </c>
      <c r="AE247" s="52"/>
      <c r="AF247" s="63">
        <f t="shared" si="27"/>
        <v>-11015</v>
      </c>
      <c r="AG247" s="52"/>
      <c r="AH247" s="52"/>
      <c r="AK247" s="37"/>
    </row>
    <row r="248" spans="1:37" x14ac:dyDescent="0.25">
      <c r="A248" s="33">
        <v>343</v>
      </c>
      <c r="B248" s="33" t="s">
        <v>88</v>
      </c>
      <c r="D248" s="36">
        <v>130296358.81</v>
      </c>
      <c r="F248" s="36">
        <v>36892591.604303971</v>
      </c>
      <c r="H248" s="46">
        <v>45107</v>
      </c>
      <c r="J248" s="71">
        <v>5.7000000000000002E-3</v>
      </c>
      <c r="K248" s="72"/>
      <c r="L248" s="72"/>
      <c r="N248" s="48">
        <v>0</v>
      </c>
      <c r="P248" s="76">
        <v>4.2</v>
      </c>
      <c r="R248" s="63">
        <f t="shared" si="26"/>
        <v>5472447</v>
      </c>
      <c r="T248" s="46">
        <v>48760</v>
      </c>
      <c r="V248" s="47">
        <v>50</v>
      </c>
      <c r="W248" s="33" t="s">
        <v>4</v>
      </c>
      <c r="X248" s="47" t="s">
        <v>314</v>
      </c>
      <c r="Z248" s="48">
        <v>-3</v>
      </c>
      <c r="AB248" s="36">
        <v>6771932</v>
      </c>
      <c r="AC248" s="36"/>
      <c r="AD248" s="52">
        <v>5.2</v>
      </c>
      <c r="AE248" s="52"/>
      <c r="AF248" s="63">
        <f t="shared" si="27"/>
        <v>1299485</v>
      </c>
      <c r="AG248" s="52"/>
      <c r="AH248" s="52"/>
      <c r="AK248" s="37"/>
    </row>
    <row r="249" spans="1:37" x14ac:dyDescent="0.25">
      <c r="A249" s="33">
        <v>343.2</v>
      </c>
      <c r="B249" s="33" t="s">
        <v>290</v>
      </c>
      <c r="D249" s="36">
        <v>24422477.670000002</v>
      </c>
      <c r="F249" s="36">
        <v>2046911.8718494119</v>
      </c>
      <c r="H249" s="46">
        <v>45107</v>
      </c>
      <c r="J249" s="71">
        <v>0.1565</v>
      </c>
      <c r="K249" s="72"/>
      <c r="L249" s="72"/>
      <c r="N249" s="48">
        <v>0</v>
      </c>
      <c r="P249" s="76">
        <v>4.2</v>
      </c>
      <c r="R249" s="63">
        <f t="shared" si="26"/>
        <v>1025744</v>
      </c>
      <c r="T249" s="46">
        <v>48760</v>
      </c>
      <c r="V249" s="47">
        <v>9</v>
      </c>
      <c r="W249" s="33" t="s">
        <v>4</v>
      </c>
      <c r="X249" s="47" t="s">
        <v>316</v>
      </c>
      <c r="Z249" s="48">
        <v>35</v>
      </c>
      <c r="AB249" s="36">
        <v>1998222</v>
      </c>
      <c r="AC249" s="36"/>
      <c r="AD249" s="52">
        <v>8.18</v>
      </c>
      <c r="AE249" s="52"/>
      <c r="AF249" s="63">
        <f t="shared" si="27"/>
        <v>972478</v>
      </c>
      <c r="AG249" s="52"/>
      <c r="AH249" s="52"/>
      <c r="AK249" s="37"/>
    </row>
    <row r="250" spans="1:37" s="38" customFormat="1" x14ac:dyDescent="0.25">
      <c r="A250" s="33">
        <v>344</v>
      </c>
      <c r="B250" s="33" t="s">
        <v>89</v>
      </c>
      <c r="D250" s="36">
        <v>32777730.66</v>
      </c>
      <c r="E250" s="33"/>
      <c r="F250" s="36">
        <v>23372189.698137499</v>
      </c>
      <c r="G250" s="33"/>
      <c r="H250" s="46">
        <v>45107</v>
      </c>
      <c r="I250" s="33"/>
      <c r="J250" s="71">
        <v>1.6000000000000001E-3</v>
      </c>
      <c r="K250" s="72"/>
      <c r="L250" s="72"/>
      <c r="M250" s="33"/>
      <c r="N250" s="48">
        <v>-1</v>
      </c>
      <c r="P250" s="76">
        <v>3.4</v>
      </c>
      <c r="R250" s="63">
        <f t="shared" ref="R250:R252" si="28">+ROUND(D250*P250/100,0)</f>
        <v>1114443</v>
      </c>
      <c r="T250" s="46">
        <v>48760</v>
      </c>
      <c r="U250" s="33"/>
      <c r="V250" s="47">
        <v>60</v>
      </c>
      <c r="W250" s="33" t="s">
        <v>4</v>
      </c>
      <c r="X250" s="47" t="s">
        <v>310</v>
      </c>
      <c r="Y250" s="33"/>
      <c r="Z250" s="48">
        <v>-3</v>
      </c>
      <c r="AB250" s="36">
        <v>699117</v>
      </c>
      <c r="AC250" s="36"/>
      <c r="AD250" s="52">
        <v>2.13</v>
      </c>
      <c r="AE250" s="52"/>
      <c r="AF250" s="63">
        <f t="shared" si="27"/>
        <v>-415326</v>
      </c>
      <c r="AG250" s="52"/>
      <c r="AH250" s="52"/>
      <c r="AI250" s="33"/>
      <c r="AK250" s="37"/>
    </row>
    <row r="251" spans="1:37" x14ac:dyDescent="0.25">
      <c r="A251" s="33">
        <v>345</v>
      </c>
      <c r="B251" s="33" t="s">
        <v>45</v>
      </c>
      <c r="D251" s="36">
        <v>25710169.039999999</v>
      </c>
      <c r="F251" s="36">
        <v>16111822.174325</v>
      </c>
      <c r="H251" s="46">
        <v>45107</v>
      </c>
      <c r="J251" s="71">
        <v>1.2999999999999999E-3</v>
      </c>
      <c r="K251" s="72"/>
      <c r="L251" s="72"/>
      <c r="N251" s="48">
        <v>-1</v>
      </c>
      <c r="P251" s="76">
        <v>3.4</v>
      </c>
      <c r="R251" s="63">
        <f t="shared" si="28"/>
        <v>874146</v>
      </c>
      <c r="T251" s="46">
        <v>48760</v>
      </c>
      <c r="V251" s="47">
        <v>50</v>
      </c>
      <c r="W251" s="33" t="s">
        <v>4</v>
      </c>
      <c r="X251" s="47" t="s">
        <v>315</v>
      </c>
      <c r="Z251" s="48">
        <v>-2</v>
      </c>
      <c r="AB251" s="36">
        <v>690748</v>
      </c>
      <c r="AC251" s="36"/>
      <c r="AD251" s="52">
        <v>2.69</v>
      </c>
      <c r="AE251" s="52"/>
      <c r="AF251" s="63">
        <f t="shared" si="27"/>
        <v>-183398</v>
      </c>
      <c r="AG251" s="52"/>
      <c r="AH251" s="52"/>
      <c r="AK251" s="37"/>
    </row>
    <row r="252" spans="1:37" s="38" customFormat="1" x14ac:dyDescent="0.25">
      <c r="A252" s="33">
        <v>346</v>
      </c>
      <c r="B252" s="33" t="s">
        <v>291</v>
      </c>
      <c r="D252" s="32">
        <v>1868249.99</v>
      </c>
      <c r="E252" s="33"/>
      <c r="F252" s="32">
        <v>1335398.9189250001</v>
      </c>
      <c r="G252" s="33"/>
      <c r="H252" s="46">
        <v>45107</v>
      </c>
      <c r="I252" s="33"/>
      <c r="J252" s="71">
        <v>2.5999999999999999E-3</v>
      </c>
      <c r="K252" s="72"/>
      <c r="L252" s="72"/>
      <c r="M252" s="33"/>
      <c r="N252" s="48">
        <v>0</v>
      </c>
      <c r="P252" s="76">
        <v>3.4</v>
      </c>
      <c r="R252" s="64">
        <f t="shared" si="28"/>
        <v>63520</v>
      </c>
      <c r="T252" s="46">
        <v>48760</v>
      </c>
      <c r="U252" s="33"/>
      <c r="V252" s="47">
        <v>50</v>
      </c>
      <c r="W252" s="33" t="s">
        <v>4</v>
      </c>
      <c r="X252" s="47" t="s">
        <v>317</v>
      </c>
      <c r="Y252" s="33"/>
      <c r="Z252" s="48">
        <v>-2</v>
      </c>
      <c r="AB252" s="32">
        <v>40384</v>
      </c>
      <c r="AC252" s="54"/>
      <c r="AD252" s="52">
        <v>2.16</v>
      </c>
      <c r="AE252" s="52"/>
      <c r="AF252" s="64">
        <f t="shared" si="27"/>
        <v>-23136</v>
      </c>
      <c r="AG252" s="52"/>
      <c r="AH252" s="52"/>
      <c r="AK252" s="37"/>
    </row>
    <row r="253" spans="1:37" x14ac:dyDescent="0.25">
      <c r="A253" s="33" t="s">
        <v>6</v>
      </c>
      <c r="B253" s="38" t="s">
        <v>95</v>
      </c>
      <c r="D253" s="23">
        <f>+SUBTOTAL(9,D246:D252)</f>
        <v>219146009.99000001</v>
      </c>
      <c r="E253" s="38"/>
      <c r="F253" s="23">
        <f>+SUBTOTAL(9,F246:F252)</f>
        <v>82317834.080705881</v>
      </c>
      <c r="G253" s="38"/>
      <c r="H253" s="46"/>
      <c r="I253" s="38"/>
      <c r="J253" s="71"/>
      <c r="K253" s="72"/>
      <c r="L253" s="72"/>
      <c r="M253" s="38"/>
      <c r="N253" s="48"/>
      <c r="P253" s="79">
        <f>+ROUND(R253/D253*100,1)</f>
        <v>4</v>
      </c>
      <c r="R253" s="83">
        <f>+SUBTOTAL(9,R246:R252)</f>
        <v>8695084</v>
      </c>
      <c r="T253" s="46"/>
      <c r="V253" s="47"/>
      <c r="X253" s="47"/>
      <c r="Z253" s="48"/>
      <c r="AB253" s="23">
        <f>+SUBTOTAL(9,AB246:AB252)</f>
        <v>10306786</v>
      </c>
      <c r="AC253" s="24"/>
      <c r="AD253" s="56">
        <f>+AB253/D253*100</f>
        <v>4.7031593230788529</v>
      </c>
      <c r="AE253" s="56"/>
      <c r="AF253" s="83">
        <f>+SUBTOTAL(9,AF246:AF252)</f>
        <v>1611702</v>
      </c>
      <c r="AG253" s="52"/>
      <c r="AH253" s="52"/>
      <c r="AI253" s="37"/>
      <c r="AK253" s="37"/>
    </row>
    <row r="254" spans="1:37" x14ac:dyDescent="0.25">
      <c r="B254" s="38" t="s">
        <v>6</v>
      </c>
      <c r="D254" s="39"/>
      <c r="E254" s="38"/>
      <c r="F254" s="39"/>
      <c r="G254" s="38"/>
      <c r="H254" s="46"/>
      <c r="I254" s="38"/>
      <c r="J254" s="71"/>
      <c r="K254" s="72"/>
      <c r="L254" s="72"/>
      <c r="M254" s="38"/>
      <c r="N254" s="48"/>
      <c r="P254" s="75"/>
      <c r="R254" s="65"/>
      <c r="T254" s="46"/>
      <c r="V254" s="47"/>
      <c r="X254" s="47"/>
      <c r="Z254" s="48"/>
      <c r="AB254" s="39"/>
      <c r="AC254" s="39"/>
      <c r="AD254" s="52"/>
      <c r="AE254" s="52"/>
      <c r="AF254" s="65"/>
      <c r="AG254" s="52"/>
      <c r="AH254" s="52"/>
      <c r="AK254" s="37"/>
    </row>
    <row r="255" spans="1:37" x14ac:dyDescent="0.25">
      <c r="A255" s="41" t="s">
        <v>191</v>
      </c>
      <c r="B255" s="38"/>
      <c r="D255" s="27">
        <f>+SUBTOTAL(9,D225:D254)</f>
        <v>664255201.31999993</v>
      </c>
      <c r="E255" s="38"/>
      <c r="F255" s="27">
        <f>+SUBTOTAL(9,F225:F254)</f>
        <v>289881818.33393276</v>
      </c>
      <c r="G255" s="38"/>
      <c r="H255" s="46"/>
      <c r="I255" s="38"/>
      <c r="J255" s="71"/>
      <c r="K255" s="72"/>
      <c r="L255" s="72"/>
      <c r="M255" s="38"/>
      <c r="N255" s="48"/>
      <c r="P255" s="80">
        <f>+ROUND(R255/D255*100,1)</f>
        <v>4.0999999999999996</v>
      </c>
      <c r="R255" s="121">
        <f>+SUBTOTAL(9,R225:R254)</f>
        <v>27465847</v>
      </c>
      <c r="T255" s="46"/>
      <c r="V255" s="47"/>
      <c r="X255" s="47"/>
      <c r="Z255" s="48"/>
      <c r="AB255" s="27">
        <f>+SUBTOTAL(9,AB225:AB254)</f>
        <v>28738432</v>
      </c>
      <c r="AC255" s="27"/>
      <c r="AD255" s="57">
        <f>+AB255/D255*100</f>
        <v>4.3264142972296398</v>
      </c>
      <c r="AE255" s="57"/>
      <c r="AF255" s="121">
        <f>+SUBTOTAL(9,AF225:AF254)</f>
        <v>1272585</v>
      </c>
      <c r="AG255" s="52"/>
      <c r="AH255" s="52"/>
      <c r="AK255" s="37"/>
    </row>
    <row r="256" spans="1:37" x14ac:dyDescent="0.25">
      <c r="A256" s="41"/>
      <c r="B256" s="38" t="s">
        <v>6</v>
      </c>
      <c r="D256" s="39"/>
      <c r="E256" s="38"/>
      <c r="F256" s="39"/>
      <c r="G256" s="38"/>
      <c r="H256" s="46"/>
      <c r="I256" s="38"/>
      <c r="J256" s="71"/>
      <c r="K256" s="72"/>
      <c r="L256" s="72"/>
      <c r="M256" s="38"/>
      <c r="N256" s="48"/>
      <c r="P256" s="75"/>
      <c r="R256" s="65"/>
      <c r="T256" s="46"/>
      <c r="V256" s="47"/>
      <c r="X256" s="47"/>
      <c r="Z256" s="48"/>
      <c r="AB256" s="39"/>
      <c r="AC256" s="39"/>
      <c r="AD256" s="52"/>
      <c r="AE256" s="52"/>
      <c r="AF256" s="65"/>
      <c r="AG256" s="52"/>
      <c r="AH256" s="52"/>
      <c r="AK256" s="37"/>
    </row>
    <row r="257" spans="1:37" x14ac:dyDescent="0.25">
      <c r="A257" s="41"/>
      <c r="B257" s="38" t="s">
        <v>6</v>
      </c>
      <c r="D257" s="39"/>
      <c r="E257" s="38"/>
      <c r="F257" s="39"/>
      <c r="G257" s="38"/>
      <c r="H257" s="46"/>
      <c r="I257" s="38"/>
      <c r="J257" s="71"/>
      <c r="K257" s="72"/>
      <c r="L257" s="72"/>
      <c r="M257" s="38"/>
      <c r="N257" s="48"/>
      <c r="P257" s="75"/>
      <c r="R257" s="65"/>
      <c r="T257" s="46"/>
      <c r="V257" s="47"/>
      <c r="X257" s="47"/>
      <c r="Z257" s="48"/>
      <c r="AB257" s="39"/>
      <c r="AC257" s="39"/>
      <c r="AD257" s="52"/>
      <c r="AE257" s="52"/>
      <c r="AF257" s="65"/>
      <c r="AG257" s="52"/>
      <c r="AH257" s="52"/>
      <c r="AK257" s="37"/>
    </row>
    <row r="258" spans="1:37" x14ac:dyDescent="0.25">
      <c r="A258" s="41" t="s">
        <v>192</v>
      </c>
      <c r="B258" s="38"/>
      <c r="D258" s="39"/>
      <c r="E258" s="38"/>
      <c r="F258" s="39"/>
      <c r="G258" s="38"/>
      <c r="H258" s="46"/>
      <c r="I258" s="38"/>
      <c r="J258" s="71"/>
      <c r="K258" s="72"/>
      <c r="L258" s="72"/>
      <c r="M258" s="38"/>
      <c r="N258" s="48"/>
      <c r="P258" s="75"/>
      <c r="R258" s="65"/>
      <c r="T258" s="46"/>
      <c r="V258" s="47"/>
      <c r="X258" s="47"/>
      <c r="Z258" s="48"/>
      <c r="AB258" s="39"/>
      <c r="AC258" s="39"/>
      <c r="AD258" s="52"/>
      <c r="AE258" s="52"/>
      <c r="AF258" s="65"/>
      <c r="AG258" s="52"/>
      <c r="AH258" s="52"/>
      <c r="AK258" s="37"/>
    </row>
    <row r="259" spans="1:37" x14ac:dyDescent="0.25">
      <c r="A259" s="33" t="s">
        <v>6</v>
      </c>
      <c r="B259" s="33" t="s">
        <v>6</v>
      </c>
      <c r="H259" s="46"/>
      <c r="J259" s="71"/>
      <c r="K259" s="72"/>
      <c r="L259" s="72"/>
      <c r="N259" s="48"/>
      <c r="P259" s="75"/>
      <c r="T259" s="46"/>
      <c r="V259" s="47"/>
      <c r="X259" s="47"/>
      <c r="Z259" s="48"/>
      <c r="AD259" s="52"/>
      <c r="AE259" s="52"/>
      <c r="AG259" s="52"/>
      <c r="AH259" s="52"/>
      <c r="AI259" s="38"/>
      <c r="AK259" s="37"/>
    </row>
    <row r="260" spans="1:37" x14ac:dyDescent="0.25">
      <c r="A260" s="38" t="s">
        <v>6</v>
      </c>
      <c r="B260" s="38" t="s">
        <v>96</v>
      </c>
      <c r="D260" s="36"/>
      <c r="H260" s="46"/>
      <c r="J260" s="71"/>
      <c r="K260" s="72"/>
      <c r="L260" s="72"/>
      <c r="N260" s="48"/>
      <c r="P260" s="75"/>
      <c r="R260" s="63"/>
      <c r="T260" s="46"/>
      <c r="V260" s="47"/>
      <c r="X260" s="47"/>
      <c r="Z260" s="48"/>
      <c r="AB260" s="36"/>
      <c r="AC260" s="36"/>
      <c r="AD260" s="52"/>
      <c r="AE260" s="52"/>
      <c r="AF260" s="63"/>
      <c r="AG260" s="52"/>
      <c r="AH260" s="52"/>
      <c r="AI260" s="38"/>
      <c r="AK260" s="37"/>
    </row>
    <row r="261" spans="1:37" x14ac:dyDescent="0.25">
      <c r="A261" s="33">
        <v>341</v>
      </c>
      <c r="B261" s="33" t="s">
        <v>42</v>
      </c>
      <c r="D261" s="36">
        <v>9369834.6799999997</v>
      </c>
      <c r="F261" s="36">
        <v>2084624.7474000002</v>
      </c>
      <c r="H261" s="46">
        <v>48760</v>
      </c>
      <c r="J261" s="71">
        <v>2.3E-3</v>
      </c>
      <c r="K261" s="72"/>
      <c r="L261" s="72"/>
      <c r="N261" s="48">
        <v>-2</v>
      </c>
      <c r="P261" s="76">
        <v>3.5</v>
      </c>
      <c r="R261" s="63">
        <f t="shared" ref="R261:R264" si="29">+ROUND(D261*P261/100,0)</f>
        <v>327944</v>
      </c>
      <c r="T261" s="46">
        <v>52412</v>
      </c>
      <c r="V261" s="47">
        <v>80</v>
      </c>
      <c r="W261" s="33" t="s">
        <v>4</v>
      </c>
      <c r="X261" s="47" t="s">
        <v>310</v>
      </c>
      <c r="Z261" s="48">
        <v>-2</v>
      </c>
      <c r="AB261" s="36">
        <v>308403</v>
      </c>
      <c r="AC261" s="36"/>
      <c r="AD261" s="52">
        <v>3.29</v>
      </c>
      <c r="AE261" s="52"/>
      <c r="AF261" s="63">
        <f t="shared" ref="AF261:AF267" si="30">+AB261-R261</f>
        <v>-19541</v>
      </c>
      <c r="AG261" s="52"/>
      <c r="AH261" s="52"/>
      <c r="AK261" s="37"/>
    </row>
    <row r="262" spans="1:37" x14ac:dyDescent="0.25">
      <c r="A262" s="33">
        <v>342</v>
      </c>
      <c r="B262" s="33" t="s">
        <v>87</v>
      </c>
      <c r="D262" s="36">
        <v>843137.77</v>
      </c>
      <c r="F262" s="36">
        <v>299079.16278000001</v>
      </c>
      <c r="H262" s="46">
        <v>48760</v>
      </c>
      <c r="J262" s="71">
        <v>9.4999999999999998E-3</v>
      </c>
      <c r="K262" s="72"/>
      <c r="L262" s="72"/>
      <c r="N262" s="48">
        <v>0</v>
      </c>
      <c r="P262" s="76">
        <v>3.8</v>
      </c>
      <c r="R262" s="63">
        <f t="shared" si="29"/>
        <v>32039</v>
      </c>
      <c r="T262" s="46">
        <v>52412</v>
      </c>
      <c r="V262" s="47">
        <v>50</v>
      </c>
      <c r="W262" s="33" t="s">
        <v>4</v>
      </c>
      <c r="X262" s="47" t="s">
        <v>313</v>
      </c>
      <c r="Z262" s="48">
        <v>-3</v>
      </c>
      <c r="AB262" s="36">
        <v>35474</v>
      </c>
      <c r="AC262" s="36"/>
      <c r="AD262" s="52">
        <v>4.21</v>
      </c>
      <c r="AE262" s="52"/>
      <c r="AF262" s="63">
        <f t="shared" si="30"/>
        <v>3435</v>
      </c>
      <c r="AG262" s="52"/>
      <c r="AH262" s="52"/>
      <c r="AK262" s="37"/>
    </row>
    <row r="263" spans="1:37" x14ac:dyDescent="0.25">
      <c r="A263" s="33">
        <v>343</v>
      </c>
      <c r="B263" s="33" t="s">
        <v>88</v>
      </c>
      <c r="D263" s="36">
        <v>3966235.24</v>
      </c>
      <c r="F263" s="36">
        <v>1207202.4510664758</v>
      </c>
      <c r="H263" s="46">
        <v>48760</v>
      </c>
      <c r="J263" s="49">
        <v>5.7000000000000002E-3</v>
      </c>
      <c r="K263" s="44"/>
      <c r="L263" s="49"/>
      <c r="N263" s="48">
        <v>0</v>
      </c>
      <c r="P263" s="76">
        <v>5.8</v>
      </c>
      <c r="R263" s="63">
        <f t="shared" si="29"/>
        <v>230042</v>
      </c>
      <c r="T263" s="46">
        <v>52412</v>
      </c>
      <c r="V263" s="47">
        <v>50</v>
      </c>
      <c r="W263" s="33" t="s">
        <v>4</v>
      </c>
      <c r="X263" s="47" t="s">
        <v>314</v>
      </c>
      <c r="Z263" s="48">
        <v>-3</v>
      </c>
      <c r="AB263" s="36">
        <v>124482</v>
      </c>
      <c r="AC263" s="36"/>
      <c r="AD263" s="52">
        <v>3.14</v>
      </c>
      <c r="AE263" s="52"/>
      <c r="AF263" s="63">
        <f t="shared" si="30"/>
        <v>-105560</v>
      </c>
      <c r="AG263" s="52"/>
      <c r="AH263" s="52"/>
      <c r="AK263" s="37"/>
    </row>
    <row r="264" spans="1:37" s="38" customFormat="1" x14ac:dyDescent="0.25">
      <c r="A264" s="33">
        <v>343.2</v>
      </c>
      <c r="B264" s="33" t="s">
        <v>290</v>
      </c>
      <c r="D264" s="36">
        <v>441576.73</v>
      </c>
      <c r="E264" s="33"/>
      <c r="F264" s="36">
        <v>232703.02052102418</v>
      </c>
      <c r="G264" s="33"/>
      <c r="H264" s="46">
        <v>48760</v>
      </c>
      <c r="I264" s="33"/>
      <c r="J264" s="49">
        <v>0.1565</v>
      </c>
      <c r="K264" s="44"/>
      <c r="L264" s="49"/>
      <c r="M264" s="33"/>
      <c r="N264" s="48">
        <v>0</v>
      </c>
      <c r="P264" s="76">
        <v>5.8</v>
      </c>
      <c r="Q264" s="33"/>
      <c r="R264" s="63">
        <f t="shared" si="29"/>
        <v>25611</v>
      </c>
      <c r="T264" s="46">
        <v>52412</v>
      </c>
      <c r="U264" s="33"/>
      <c r="V264" s="47">
        <v>9</v>
      </c>
      <c r="W264" s="33" t="s">
        <v>4</v>
      </c>
      <c r="X264" s="47" t="s">
        <v>316</v>
      </c>
      <c r="Y264" s="33"/>
      <c r="Z264" s="48">
        <v>35</v>
      </c>
      <c r="AB264" s="36">
        <v>9877</v>
      </c>
      <c r="AC264" s="36"/>
      <c r="AD264" s="52">
        <v>2.2400000000000002</v>
      </c>
      <c r="AE264" s="52"/>
      <c r="AF264" s="63">
        <f t="shared" si="30"/>
        <v>-15734</v>
      </c>
      <c r="AG264" s="52"/>
      <c r="AH264" s="52"/>
      <c r="AI264" s="33"/>
      <c r="AK264" s="37"/>
    </row>
    <row r="265" spans="1:37" x14ac:dyDescent="0.25">
      <c r="A265" s="33">
        <v>344</v>
      </c>
      <c r="B265" s="33" t="s">
        <v>89</v>
      </c>
      <c r="D265" s="36">
        <v>244992.81</v>
      </c>
      <c r="F265" s="36">
        <v>16476.129422499998</v>
      </c>
      <c r="H265" s="46">
        <v>48760</v>
      </c>
      <c r="J265" s="71">
        <v>1.6000000000000001E-3</v>
      </c>
      <c r="K265" s="72"/>
      <c r="L265" s="72"/>
      <c r="N265" s="48">
        <v>-1</v>
      </c>
      <c r="P265" s="76">
        <v>3.4</v>
      </c>
      <c r="R265" s="63">
        <f t="shared" ref="R265:R267" si="31">+ROUND(D265*P265/100,0)</f>
        <v>8330</v>
      </c>
      <c r="T265" s="46">
        <v>52412</v>
      </c>
      <c r="V265" s="47">
        <v>60</v>
      </c>
      <c r="W265" s="33" t="s">
        <v>4</v>
      </c>
      <c r="X265" s="47" t="s">
        <v>310</v>
      </c>
      <c r="Z265" s="48">
        <v>-3</v>
      </c>
      <c r="AB265" s="36">
        <v>9631</v>
      </c>
      <c r="AC265" s="36"/>
      <c r="AD265" s="52">
        <v>3.93</v>
      </c>
      <c r="AE265" s="52"/>
      <c r="AF265" s="63">
        <f t="shared" si="30"/>
        <v>1301</v>
      </c>
      <c r="AG265" s="52"/>
      <c r="AH265" s="52"/>
      <c r="AK265" s="37"/>
    </row>
    <row r="266" spans="1:37" s="38" customFormat="1" x14ac:dyDescent="0.25">
      <c r="A266" s="33">
        <v>345</v>
      </c>
      <c r="B266" s="33" t="s">
        <v>45</v>
      </c>
      <c r="D266" s="36">
        <v>1235228.53</v>
      </c>
      <c r="E266" s="33"/>
      <c r="F266" s="36">
        <v>156636.92349500002</v>
      </c>
      <c r="G266" s="33"/>
      <c r="H266" s="46">
        <v>48760</v>
      </c>
      <c r="I266" s="33"/>
      <c r="J266" s="71">
        <v>1.2999999999999999E-3</v>
      </c>
      <c r="K266" s="72"/>
      <c r="L266" s="72"/>
      <c r="M266" s="33"/>
      <c r="N266" s="48">
        <v>-1</v>
      </c>
      <c r="P266" s="76">
        <v>3.4</v>
      </c>
      <c r="R266" s="63">
        <f t="shared" si="31"/>
        <v>41998</v>
      </c>
      <c r="T266" s="46">
        <v>52412</v>
      </c>
      <c r="U266" s="33"/>
      <c r="V266" s="47">
        <v>50</v>
      </c>
      <c r="W266" s="33" t="s">
        <v>4</v>
      </c>
      <c r="X266" s="47" t="s">
        <v>315</v>
      </c>
      <c r="Y266" s="33"/>
      <c r="Z266" s="48">
        <v>-2</v>
      </c>
      <c r="AB266" s="36">
        <v>45856</v>
      </c>
      <c r="AC266" s="36"/>
      <c r="AD266" s="52">
        <v>3.71</v>
      </c>
      <c r="AE266" s="52"/>
      <c r="AF266" s="63">
        <f t="shared" si="30"/>
        <v>3858</v>
      </c>
      <c r="AG266" s="52"/>
      <c r="AH266" s="52"/>
      <c r="AI266" s="33"/>
      <c r="AK266" s="37"/>
    </row>
    <row r="267" spans="1:37" x14ac:dyDescent="0.25">
      <c r="A267" s="33">
        <v>346</v>
      </c>
      <c r="B267" s="33" t="s">
        <v>291</v>
      </c>
      <c r="D267" s="32">
        <v>816343.35</v>
      </c>
      <c r="F267" s="32">
        <v>214351.49612250002</v>
      </c>
      <c r="H267" s="46">
        <v>48760</v>
      </c>
      <c r="J267" s="71">
        <v>2.5999999999999999E-3</v>
      </c>
      <c r="K267" s="72"/>
      <c r="L267" s="72"/>
      <c r="N267" s="48">
        <v>0</v>
      </c>
      <c r="P267" s="76">
        <v>3.4</v>
      </c>
      <c r="R267" s="64">
        <f t="shared" si="31"/>
        <v>27756</v>
      </c>
      <c r="T267" s="46">
        <v>52412</v>
      </c>
      <c r="V267" s="47">
        <v>50</v>
      </c>
      <c r="W267" s="33" t="s">
        <v>4</v>
      </c>
      <c r="X267" s="47" t="s">
        <v>317</v>
      </c>
      <c r="Z267" s="48">
        <v>-2</v>
      </c>
      <c r="AB267" s="32">
        <v>27877</v>
      </c>
      <c r="AC267" s="54"/>
      <c r="AD267" s="52">
        <v>3.41</v>
      </c>
      <c r="AE267" s="52"/>
      <c r="AF267" s="64">
        <f t="shared" si="30"/>
        <v>121</v>
      </c>
      <c r="AG267" s="52"/>
      <c r="AH267" s="52"/>
      <c r="AI267" s="38"/>
      <c r="AK267" s="37"/>
    </row>
    <row r="268" spans="1:37" x14ac:dyDescent="0.25">
      <c r="A268" s="33" t="s">
        <v>6</v>
      </c>
      <c r="B268" s="38" t="s">
        <v>97</v>
      </c>
      <c r="D268" s="39">
        <f>+SUBTOTAL(9,D261:D267)</f>
        <v>16917349.109999999</v>
      </c>
      <c r="E268" s="38"/>
      <c r="F268" s="39">
        <f>+SUBTOTAL(9,F261:F267)</f>
        <v>4211073.9308075001</v>
      </c>
      <c r="G268" s="38"/>
      <c r="H268" s="46"/>
      <c r="I268" s="38"/>
      <c r="J268" s="71"/>
      <c r="K268" s="72"/>
      <c r="L268" s="72"/>
      <c r="M268" s="38"/>
      <c r="N268" s="48"/>
      <c r="P268" s="79">
        <f>+ROUND(R268/D268*100,1)</f>
        <v>4.0999999999999996</v>
      </c>
      <c r="R268" s="65">
        <f>+SUBTOTAL(9,R261:R267)</f>
        <v>693720</v>
      </c>
      <c r="T268" s="46"/>
      <c r="V268" s="47"/>
      <c r="X268" s="47"/>
      <c r="Z268" s="48"/>
      <c r="AB268" s="39">
        <f>+SUBTOTAL(9,AB261:AB267)</f>
        <v>561600</v>
      </c>
      <c r="AC268" s="39"/>
      <c r="AD268" s="56">
        <f>+AB268/D268*100</f>
        <v>3.3196690353102256</v>
      </c>
      <c r="AE268" s="56"/>
      <c r="AF268" s="65">
        <f>+SUBTOTAL(9,AF261:AF267)</f>
        <v>-132120</v>
      </c>
      <c r="AG268" s="52"/>
      <c r="AH268" s="52"/>
      <c r="AI268" s="37"/>
      <c r="AK268" s="37"/>
    </row>
    <row r="269" spans="1:37" x14ac:dyDescent="0.25">
      <c r="A269" s="38" t="s">
        <v>6</v>
      </c>
      <c r="B269" s="38" t="s">
        <v>6</v>
      </c>
      <c r="H269" s="46"/>
      <c r="J269" s="71"/>
      <c r="K269" s="72"/>
      <c r="L269" s="72"/>
      <c r="N269" s="48"/>
      <c r="P269" s="75"/>
      <c r="T269" s="46"/>
      <c r="V269" s="47"/>
      <c r="X269" s="47"/>
      <c r="Z269" s="48"/>
      <c r="AD269" s="52"/>
      <c r="AE269" s="52"/>
      <c r="AG269" s="52"/>
      <c r="AH269" s="52"/>
      <c r="AI269" s="38"/>
      <c r="AK269" s="37"/>
    </row>
    <row r="270" spans="1:37" x14ac:dyDescent="0.25">
      <c r="A270" s="38" t="s">
        <v>6</v>
      </c>
      <c r="B270" s="38" t="s">
        <v>98</v>
      </c>
      <c r="D270" s="36"/>
      <c r="H270" s="46"/>
      <c r="J270" s="71"/>
      <c r="K270" s="72"/>
      <c r="L270" s="72"/>
      <c r="N270" s="48"/>
      <c r="P270" s="75"/>
      <c r="R270" s="63"/>
      <c r="T270" s="46"/>
      <c r="V270" s="47"/>
      <c r="X270" s="47"/>
      <c r="Z270" s="48"/>
      <c r="AB270" s="36"/>
      <c r="AC270" s="36"/>
      <c r="AD270" s="52"/>
      <c r="AE270" s="52"/>
      <c r="AF270" s="63"/>
      <c r="AG270" s="52"/>
      <c r="AH270" s="52"/>
      <c r="AI270" s="38"/>
      <c r="AK270" s="37"/>
    </row>
    <row r="271" spans="1:37" x14ac:dyDescent="0.25">
      <c r="A271" s="33">
        <v>341</v>
      </c>
      <c r="B271" s="33" t="s">
        <v>42</v>
      </c>
      <c r="D271" s="36">
        <v>30529034.859999999</v>
      </c>
      <c r="F271" s="36">
        <v>12785207.480231252</v>
      </c>
      <c r="H271" s="46">
        <v>48760</v>
      </c>
      <c r="J271" s="71">
        <v>2.3E-3</v>
      </c>
      <c r="K271" s="72"/>
      <c r="L271" s="72"/>
      <c r="N271" s="48">
        <v>-2</v>
      </c>
      <c r="P271" s="76">
        <v>3.5</v>
      </c>
      <c r="R271" s="63">
        <f t="shared" ref="R271:R274" si="32">+ROUND(D271*P271/100,0)</f>
        <v>1068516</v>
      </c>
      <c r="T271" s="46">
        <v>52412</v>
      </c>
      <c r="V271" s="47">
        <v>80</v>
      </c>
      <c r="W271" s="33" t="s">
        <v>4</v>
      </c>
      <c r="X271" s="47" t="s">
        <v>310</v>
      </c>
      <c r="Z271" s="48">
        <v>-2</v>
      </c>
      <c r="AB271" s="36">
        <v>748548</v>
      </c>
      <c r="AC271" s="36"/>
      <c r="AD271" s="52">
        <v>2.4500000000000002</v>
      </c>
      <c r="AE271" s="52"/>
      <c r="AF271" s="63">
        <f t="shared" ref="AF271:AF277" si="33">+AB271-R271</f>
        <v>-319968</v>
      </c>
      <c r="AG271" s="52"/>
      <c r="AH271" s="52"/>
      <c r="AK271" s="37"/>
    </row>
    <row r="272" spans="1:37" x14ac:dyDescent="0.25">
      <c r="A272" s="33">
        <v>342</v>
      </c>
      <c r="B272" s="33" t="s">
        <v>87</v>
      </c>
      <c r="D272" s="36">
        <v>6577101.4100000001</v>
      </c>
      <c r="F272" s="36">
        <v>2145940.8426675</v>
      </c>
      <c r="H272" s="46">
        <v>48760</v>
      </c>
      <c r="J272" s="71">
        <v>9.4999999999999998E-3</v>
      </c>
      <c r="K272" s="72"/>
      <c r="L272" s="72"/>
      <c r="N272" s="48">
        <v>0</v>
      </c>
      <c r="P272" s="76">
        <v>3.8</v>
      </c>
      <c r="R272" s="63">
        <f t="shared" si="32"/>
        <v>249930</v>
      </c>
      <c r="T272" s="46">
        <v>52412</v>
      </c>
      <c r="V272" s="47">
        <v>50</v>
      </c>
      <c r="W272" s="33" t="s">
        <v>4</v>
      </c>
      <c r="X272" s="47" t="s">
        <v>313</v>
      </c>
      <c r="Z272" s="48">
        <v>-3</v>
      </c>
      <c r="AB272" s="36">
        <v>203898</v>
      </c>
      <c r="AC272" s="36"/>
      <c r="AD272" s="52">
        <v>3.1</v>
      </c>
      <c r="AE272" s="52"/>
      <c r="AF272" s="63">
        <f t="shared" si="33"/>
        <v>-46032</v>
      </c>
      <c r="AG272" s="52"/>
      <c r="AH272" s="52"/>
      <c r="AK272" s="37"/>
    </row>
    <row r="273" spans="1:37" s="38" customFormat="1" x14ac:dyDescent="0.25">
      <c r="A273" s="33">
        <v>343</v>
      </c>
      <c r="B273" s="33" t="s">
        <v>88</v>
      </c>
      <c r="D273" s="36">
        <v>408864985.94999999</v>
      </c>
      <c r="E273" s="33"/>
      <c r="F273" s="36">
        <v>89323988.260784045</v>
      </c>
      <c r="G273" s="33"/>
      <c r="H273" s="46">
        <v>48760</v>
      </c>
      <c r="I273" s="33"/>
      <c r="J273" s="49">
        <v>5.7000000000000002E-3</v>
      </c>
      <c r="K273" s="44"/>
      <c r="L273" s="49"/>
      <c r="M273" s="33"/>
      <c r="N273" s="48">
        <v>0</v>
      </c>
      <c r="P273" s="76">
        <v>4.2</v>
      </c>
      <c r="Q273" s="33"/>
      <c r="R273" s="63">
        <f t="shared" si="32"/>
        <v>17172329</v>
      </c>
      <c r="T273" s="46">
        <v>52412</v>
      </c>
      <c r="U273" s="33"/>
      <c r="V273" s="47">
        <v>50</v>
      </c>
      <c r="W273" s="33" t="s">
        <v>4</v>
      </c>
      <c r="X273" s="47" t="s">
        <v>314</v>
      </c>
      <c r="Y273" s="33"/>
      <c r="Z273" s="48">
        <v>-3</v>
      </c>
      <c r="AB273" s="36">
        <v>14546556</v>
      </c>
      <c r="AC273" s="36"/>
      <c r="AD273" s="52">
        <v>3.56</v>
      </c>
      <c r="AE273" s="52"/>
      <c r="AF273" s="63">
        <f t="shared" si="33"/>
        <v>-2625773</v>
      </c>
      <c r="AG273" s="52"/>
      <c r="AH273" s="52"/>
      <c r="AI273" s="33"/>
      <c r="AK273" s="37"/>
    </row>
    <row r="274" spans="1:37" x14ac:dyDescent="0.25">
      <c r="A274" s="33">
        <v>343.2</v>
      </c>
      <c r="B274" s="33" t="s">
        <v>290</v>
      </c>
      <c r="D274" s="36">
        <v>296494182.88999999</v>
      </c>
      <c r="F274" s="36">
        <v>44886480.607737973</v>
      </c>
      <c r="H274" s="46">
        <v>48760</v>
      </c>
      <c r="J274" s="49">
        <v>0.1565</v>
      </c>
      <c r="K274" s="44"/>
      <c r="L274" s="49"/>
      <c r="N274" s="48">
        <v>0</v>
      </c>
      <c r="P274" s="76">
        <v>4.2</v>
      </c>
      <c r="R274" s="63">
        <f t="shared" si="32"/>
        <v>12452756</v>
      </c>
      <c r="T274" s="46">
        <v>52412</v>
      </c>
      <c r="V274" s="47">
        <v>9</v>
      </c>
      <c r="W274" s="33" t="s">
        <v>4</v>
      </c>
      <c r="X274" s="47" t="s">
        <v>316</v>
      </c>
      <c r="Z274" s="48">
        <v>35</v>
      </c>
      <c r="AB274" s="36">
        <v>21999217</v>
      </c>
      <c r="AC274" s="36"/>
      <c r="AD274" s="52">
        <v>7.42</v>
      </c>
      <c r="AE274" s="52"/>
      <c r="AF274" s="63">
        <f t="shared" si="33"/>
        <v>9546461</v>
      </c>
      <c r="AG274" s="52"/>
      <c r="AH274" s="52"/>
      <c r="AK274" s="37"/>
    </row>
    <row r="275" spans="1:37" s="38" customFormat="1" x14ac:dyDescent="0.25">
      <c r="A275" s="33">
        <v>344</v>
      </c>
      <c r="B275" s="33" t="s">
        <v>89</v>
      </c>
      <c r="D275" s="36">
        <v>60821750.789999999</v>
      </c>
      <c r="E275" s="33"/>
      <c r="F275" s="36">
        <v>20599902.224594999</v>
      </c>
      <c r="G275" s="33"/>
      <c r="H275" s="46">
        <v>48760</v>
      </c>
      <c r="I275" s="33"/>
      <c r="J275" s="71">
        <v>1.6000000000000001E-3</v>
      </c>
      <c r="K275" s="72"/>
      <c r="L275" s="72"/>
      <c r="M275" s="33"/>
      <c r="N275" s="48">
        <v>-1</v>
      </c>
      <c r="P275" s="76">
        <v>3.4</v>
      </c>
      <c r="R275" s="63">
        <f t="shared" ref="R275:R277" si="34">+ROUND(D275*P275/100,0)</f>
        <v>2067940</v>
      </c>
      <c r="T275" s="46">
        <v>52412</v>
      </c>
      <c r="U275" s="33"/>
      <c r="V275" s="47">
        <v>60</v>
      </c>
      <c r="W275" s="33"/>
      <c r="X275" s="47" t="s">
        <v>310</v>
      </c>
      <c r="Y275" s="33"/>
      <c r="Z275" s="48">
        <v>-3</v>
      </c>
      <c r="AB275" s="36">
        <v>1760004</v>
      </c>
      <c r="AC275" s="36"/>
      <c r="AD275" s="52">
        <v>2.89</v>
      </c>
      <c r="AE275" s="52"/>
      <c r="AF275" s="63">
        <f t="shared" si="33"/>
        <v>-307936</v>
      </c>
      <c r="AG275" s="52"/>
      <c r="AH275" s="52"/>
      <c r="AI275" s="33"/>
      <c r="AK275" s="37"/>
    </row>
    <row r="276" spans="1:37" x14ac:dyDescent="0.25">
      <c r="A276" s="33">
        <v>345</v>
      </c>
      <c r="B276" s="33" t="s">
        <v>45</v>
      </c>
      <c r="D276" s="36">
        <v>59067994.990000002</v>
      </c>
      <c r="F276" s="36">
        <v>26786315.784512501</v>
      </c>
      <c r="H276" s="46">
        <v>48760</v>
      </c>
      <c r="J276" s="71">
        <v>1.2999999999999999E-3</v>
      </c>
      <c r="K276" s="72"/>
      <c r="L276" s="72"/>
      <c r="N276" s="48">
        <v>-1</v>
      </c>
      <c r="P276" s="76">
        <v>3.4</v>
      </c>
      <c r="R276" s="63">
        <f t="shared" si="34"/>
        <v>2008312</v>
      </c>
      <c r="T276" s="46">
        <v>52412</v>
      </c>
      <c r="V276" s="47">
        <v>50</v>
      </c>
      <c r="X276" s="47" t="s">
        <v>315</v>
      </c>
      <c r="Z276" s="48">
        <v>-2</v>
      </c>
      <c r="AB276" s="36">
        <v>1434335</v>
      </c>
      <c r="AC276" s="36"/>
      <c r="AD276" s="52">
        <v>2.4300000000000002</v>
      </c>
      <c r="AE276" s="52"/>
      <c r="AF276" s="63">
        <f t="shared" si="33"/>
        <v>-573977</v>
      </c>
      <c r="AG276" s="52"/>
      <c r="AH276" s="52"/>
      <c r="AK276" s="37"/>
    </row>
    <row r="277" spans="1:37" x14ac:dyDescent="0.25">
      <c r="A277" s="33">
        <v>346</v>
      </c>
      <c r="B277" s="33" t="s">
        <v>291</v>
      </c>
      <c r="D277" s="32">
        <v>3758287.96</v>
      </c>
      <c r="F277" s="32">
        <v>1722264.7495050002</v>
      </c>
      <c r="H277" s="46">
        <v>48760</v>
      </c>
      <c r="J277" s="71">
        <v>2.5999999999999999E-3</v>
      </c>
      <c r="K277" s="72"/>
      <c r="L277" s="72"/>
      <c r="N277" s="48">
        <v>0</v>
      </c>
      <c r="P277" s="76">
        <v>3.4</v>
      </c>
      <c r="R277" s="64">
        <f t="shared" si="34"/>
        <v>127782</v>
      </c>
      <c r="T277" s="46">
        <v>52412</v>
      </c>
      <c r="V277" s="47">
        <v>50</v>
      </c>
      <c r="X277" s="47" t="s">
        <v>317</v>
      </c>
      <c r="Z277" s="48">
        <v>-2</v>
      </c>
      <c r="AB277" s="32">
        <v>94928</v>
      </c>
      <c r="AC277" s="54"/>
      <c r="AD277" s="52">
        <v>2.5299999999999998</v>
      </c>
      <c r="AE277" s="52"/>
      <c r="AF277" s="64">
        <f t="shared" si="33"/>
        <v>-32854</v>
      </c>
      <c r="AG277" s="52"/>
      <c r="AH277" s="52"/>
      <c r="AI277" s="38"/>
      <c r="AK277" s="37"/>
    </row>
    <row r="278" spans="1:37" x14ac:dyDescent="0.25">
      <c r="A278" s="33" t="s">
        <v>6</v>
      </c>
      <c r="B278" s="38" t="s">
        <v>99</v>
      </c>
      <c r="D278" s="39">
        <f>+SUBTOTAL(9,D271:D277)</f>
        <v>866113338.8499999</v>
      </c>
      <c r="E278" s="38"/>
      <c r="F278" s="39">
        <f>+SUBTOTAL(9,F271:F277)</f>
        <v>198250099.95003328</v>
      </c>
      <c r="G278" s="38"/>
      <c r="H278" s="46"/>
      <c r="I278" s="38"/>
      <c r="J278" s="71"/>
      <c r="K278" s="72"/>
      <c r="L278" s="72"/>
      <c r="M278" s="38"/>
      <c r="N278" s="48"/>
      <c r="P278" s="79">
        <f>+ROUND(R278/D278*100,1)</f>
        <v>4.0999999999999996</v>
      </c>
      <c r="R278" s="65">
        <f>+SUBTOTAL(9,R271:R277)</f>
        <v>35147565</v>
      </c>
      <c r="T278" s="46"/>
      <c r="V278" s="47"/>
      <c r="X278" s="47"/>
      <c r="Z278" s="48"/>
      <c r="AB278" s="39">
        <f>+SUBTOTAL(9,AB271:AB277)</f>
        <v>40787486</v>
      </c>
      <c r="AC278" s="39"/>
      <c r="AD278" s="56">
        <f>+AB278/D278*100</f>
        <v>4.7092550328524485</v>
      </c>
      <c r="AE278" s="56"/>
      <c r="AF278" s="65">
        <f>+SUBTOTAL(9,AF271:AF277)</f>
        <v>5639921</v>
      </c>
      <c r="AG278" s="52"/>
      <c r="AH278" s="52"/>
      <c r="AI278" s="37"/>
      <c r="AK278" s="37"/>
    </row>
    <row r="279" spans="1:37" x14ac:dyDescent="0.25">
      <c r="A279" s="33" t="s">
        <v>6</v>
      </c>
      <c r="B279" s="33" t="s">
        <v>6</v>
      </c>
      <c r="H279" s="46"/>
      <c r="J279" s="71"/>
      <c r="K279" s="72"/>
      <c r="L279" s="72"/>
      <c r="N279" s="48"/>
      <c r="P279" s="75"/>
      <c r="T279" s="46"/>
      <c r="V279" s="47"/>
      <c r="X279" s="47"/>
      <c r="Z279" s="48"/>
      <c r="AD279" s="52"/>
      <c r="AE279" s="52"/>
      <c r="AG279" s="52"/>
      <c r="AH279" s="52"/>
      <c r="AI279" s="38"/>
      <c r="AK279" s="37"/>
    </row>
    <row r="280" spans="1:37" x14ac:dyDescent="0.25">
      <c r="A280" s="38" t="s">
        <v>6</v>
      </c>
      <c r="B280" s="38" t="s">
        <v>100</v>
      </c>
      <c r="D280" s="36"/>
      <c r="H280" s="46"/>
      <c r="J280" s="71"/>
      <c r="K280" s="72"/>
      <c r="L280" s="72"/>
      <c r="N280" s="48"/>
      <c r="P280" s="75"/>
      <c r="R280" s="63"/>
      <c r="T280" s="46"/>
      <c r="V280" s="47"/>
      <c r="X280" s="47"/>
      <c r="Z280" s="48"/>
      <c r="AB280" s="36"/>
      <c r="AC280" s="36"/>
      <c r="AD280" s="52"/>
      <c r="AE280" s="52"/>
      <c r="AF280" s="63"/>
      <c r="AG280" s="52"/>
      <c r="AH280" s="52"/>
      <c r="AI280" s="38"/>
      <c r="AK280" s="37"/>
    </row>
    <row r="281" spans="1:37" x14ac:dyDescent="0.25">
      <c r="A281" s="33">
        <v>341</v>
      </c>
      <c r="B281" s="33" t="s">
        <v>42</v>
      </c>
      <c r="D281" s="36">
        <v>10700878</v>
      </c>
      <c r="F281" s="36">
        <v>1890177.8307749999</v>
      </c>
      <c r="H281" s="46">
        <v>48760</v>
      </c>
      <c r="J281" s="71">
        <v>2.3E-3</v>
      </c>
      <c r="K281" s="72"/>
      <c r="L281" s="72"/>
      <c r="N281" s="48">
        <v>-2</v>
      </c>
      <c r="P281" s="76">
        <v>3.5</v>
      </c>
      <c r="R281" s="63">
        <f t="shared" ref="R281:R284" si="35">+ROUND(D281*P281/100,0)</f>
        <v>374531</v>
      </c>
      <c r="T281" s="46">
        <v>52412</v>
      </c>
      <c r="V281" s="47">
        <v>80</v>
      </c>
      <c r="W281" s="33" t="s">
        <v>4</v>
      </c>
      <c r="X281" s="47" t="s">
        <v>310</v>
      </c>
      <c r="Z281" s="48">
        <v>-2</v>
      </c>
      <c r="AB281" s="36">
        <v>363168</v>
      </c>
      <c r="AC281" s="36"/>
      <c r="AD281" s="52">
        <v>3.39</v>
      </c>
      <c r="AE281" s="52"/>
      <c r="AF281" s="63">
        <f t="shared" ref="AF281:AF287" si="36">+AB281-R281</f>
        <v>-11363</v>
      </c>
      <c r="AG281" s="52"/>
      <c r="AH281" s="52"/>
      <c r="AK281" s="37"/>
    </row>
    <row r="282" spans="1:37" s="38" customFormat="1" x14ac:dyDescent="0.25">
      <c r="A282" s="33">
        <v>342</v>
      </c>
      <c r="B282" s="33" t="s">
        <v>87</v>
      </c>
      <c r="D282" s="36">
        <v>13754446.34</v>
      </c>
      <c r="E282" s="33"/>
      <c r="F282" s="36">
        <v>2575625.65601</v>
      </c>
      <c r="G282" s="33"/>
      <c r="H282" s="46">
        <v>48760</v>
      </c>
      <c r="I282" s="33"/>
      <c r="J282" s="71">
        <v>9.4999999999999998E-3</v>
      </c>
      <c r="K282" s="72"/>
      <c r="L282" s="72"/>
      <c r="M282" s="33"/>
      <c r="N282" s="48">
        <v>0</v>
      </c>
      <c r="P282" s="76">
        <v>3.8</v>
      </c>
      <c r="R282" s="63">
        <f t="shared" si="35"/>
        <v>522669</v>
      </c>
      <c r="T282" s="46">
        <v>52412</v>
      </c>
      <c r="U282" s="33"/>
      <c r="V282" s="47">
        <v>50</v>
      </c>
      <c r="W282" s="33" t="s">
        <v>4</v>
      </c>
      <c r="X282" s="47" t="s">
        <v>313</v>
      </c>
      <c r="Y282" s="33"/>
      <c r="Z282" s="48">
        <v>-3</v>
      </c>
      <c r="AB282" s="36">
        <v>491580</v>
      </c>
      <c r="AC282" s="36"/>
      <c r="AD282" s="52">
        <v>3.57</v>
      </c>
      <c r="AE282" s="52"/>
      <c r="AF282" s="63">
        <f t="shared" si="36"/>
        <v>-31089</v>
      </c>
      <c r="AG282" s="52"/>
      <c r="AH282" s="52"/>
      <c r="AI282" s="33"/>
      <c r="AK282" s="37"/>
    </row>
    <row r="283" spans="1:37" x14ac:dyDescent="0.25">
      <c r="A283" s="33">
        <v>343</v>
      </c>
      <c r="B283" s="33" t="s">
        <v>88</v>
      </c>
      <c r="D283" s="36">
        <v>168674571.06</v>
      </c>
      <c r="F283" s="36">
        <v>-2356861.8319111057</v>
      </c>
      <c r="H283" s="46">
        <v>48760</v>
      </c>
      <c r="J283" s="49">
        <v>5.7000000000000002E-3</v>
      </c>
      <c r="K283" s="44"/>
      <c r="L283" s="49"/>
      <c r="N283" s="48">
        <v>0</v>
      </c>
      <c r="P283" s="76">
        <v>5.2</v>
      </c>
      <c r="R283" s="63">
        <f t="shared" si="35"/>
        <v>8771078</v>
      </c>
      <c r="T283" s="46">
        <v>52412</v>
      </c>
      <c r="V283" s="47">
        <v>50</v>
      </c>
      <c r="W283" s="33" t="s">
        <v>4</v>
      </c>
      <c r="X283" s="47" t="s">
        <v>314</v>
      </c>
      <c r="Z283" s="48">
        <v>-3</v>
      </c>
      <c r="AB283" s="36">
        <v>7577094</v>
      </c>
      <c r="AC283" s="36"/>
      <c r="AD283" s="52">
        <v>4.49</v>
      </c>
      <c r="AE283" s="52"/>
      <c r="AF283" s="63">
        <f t="shared" si="36"/>
        <v>-1193984</v>
      </c>
      <c r="AG283" s="52"/>
      <c r="AH283" s="52"/>
      <c r="AK283" s="37"/>
    </row>
    <row r="284" spans="1:37" s="38" customFormat="1" x14ac:dyDescent="0.25">
      <c r="A284" s="33">
        <v>343.2</v>
      </c>
      <c r="B284" s="33" t="s">
        <v>290</v>
      </c>
      <c r="D284" s="36">
        <v>20277149.27</v>
      </c>
      <c r="E284" s="33"/>
      <c r="F284" s="36">
        <v>-285151.0805563975</v>
      </c>
      <c r="G284" s="33"/>
      <c r="H284" s="46">
        <v>48760</v>
      </c>
      <c r="I284" s="33"/>
      <c r="J284" s="49">
        <v>0.1565</v>
      </c>
      <c r="K284" s="44"/>
      <c r="L284" s="49"/>
      <c r="M284" s="33"/>
      <c r="N284" s="48">
        <v>0</v>
      </c>
      <c r="P284" s="76">
        <v>5.2</v>
      </c>
      <c r="Q284" s="33"/>
      <c r="R284" s="63">
        <f t="shared" si="35"/>
        <v>1054412</v>
      </c>
      <c r="T284" s="46">
        <v>52412</v>
      </c>
      <c r="U284" s="33"/>
      <c r="V284" s="47">
        <v>25</v>
      </c>
      <c r="W284" s="33" t="s">
        <v>4</v>
      </c>
      <c r="X284" s="47" t="s">
        <v>314</v>
      </c>
      <c r="Y284" s="33"/>
      <c r="Z284" s="48">
        <v>29</v>
      </c>
      <c r="AB284" s="36">
        <v>766280</v>
      </c>
      <c r="AC284" s="36"/>
      <c r="AD284" s="52">
        <v>3.78</v>
      </c>
      <c r="AE284" s="52"/>
      <c r="AF284" s="63">
        <f t="shared" si="36"/>
        <v>-288132</v>
      </c>
      <c r="AG284" s="52"/>
      <c r="AH284" s="52"/>
      <c r="AI284" s="33"/>
      <c r="AK284" s="37"/>
    </row>
    <row r="285" spans="1:37" s="38" customFormat="1" x14ac:dyDescent="0.25">
      <c r="A285" s="33">
        <v>344</v>
      </c>
      <c r="B285" s="33" t="s">
        <v>89</v>
      </c>
      <c r="D285" s="36">
        <v>48074379.299999997</v>
      </c>
      <c r="E285" s="33"/>
      <c r="F285" s="36">
        <v>8684298.6978475004</v>
      </c>
      <c r="G285" s="33"/>
      <c r="H285" s="46">
        <v>48760</v>
      </c>
      <c r="I285" s="33"/>
      <c r="J285" s="71">
        <v>1.6000000000000001E-3</v>
      </c>
      <c r="K285" s="72"/>
      <c r="L285" s="72"/>
      <c r="M285" s="33"/>
      <c r="N285" s="48">
        <v>-1</v>
      </c>
      <c r="P285" s="76">
        <v>3.4</v>
      </c>
      <c r="R285" s="63">
        <f t="shared" ref="R285:R287" si="37">+ROUND(D285*P285/100,0)</f>
        <v>1634529</v>
      </c>
      <c r="T285" s="46">
        <v>52412</v>
      </c>
      <c r="U285" s="33"/>
      <c r="V285" s="47">
        <v>60</v>
      </c>
      <c r="W285" s="33" t="s">
        <v>4</v>
      </c>
      <c r="X285" s="47" t="s">
        <v>310</v>
      </c>
      <c r="Y285" s="33"/>
      <c r="Z285" s="48">
        <v>-3</v>
      </c>
      <c r="AB285" s="36">
        <v>1670717</v>
      </c>
      <c r="AC285" s="36"/>
      <c r="AD285" s="52">
        <v>3.48</v>
      </c>
      <c r="AE285" s="52"/>
      <c r="AF285" s="63">
        <f t="shared" si="36"/>
        <v>36188</v>
      </c>
      <c r="AG285" s="52"/>
      <c r="AH285" s="52"/>
      <c r="AI285" s="33"/>
      <c r="AK285" s="37"/>
    </row>
    <row r="286" spans="1:37" s="38" customFormat="1" x14ac:dyDescent="0.25">
      <c r="A286" s="33">
        <v>345</v>
      </c>
      <c r="B286" s="33" t="s">
        <v>45</v>
      </c>
      <c r="D286" s="36">
        <v>33771053.380000003</v>
      </c>
      <c r="E286" s="33"/>
      <c r="F286" s="36">
        <v>6357742.2970499992</v>
      </c>
      <c r="G286" s="33"/>
      <c r="H286" s="46">
        <v>48760</v>
      </c>
      <c r="I286" s="33"/>
      <c r="J286" s="71">
        <v>1.2999999999999999E-3</v>
      </c>
      <c r="K286" s="72"/>
      <c r="L286" s="72"/>
      <c r="M286" s="33"/>
      <c r="N286" s="48">
        <v>-1</v>
      </c>
      <c r="P286" s="76">
        <v>3.4</v>
      </c>
      <c r="R286" s="63">
        <f t="shared" si="37"/>
        <v>1148216</v>
      </c>
      <c r="T286" s="46">
        <v>52412</v>
      </c>
      <c r="U286" s="33"/>
      <c r="V286" s="47">
        <v>50</v>
      </c>
      <c r="W286" s="33" t="s">
        <v>4</v>
      </c>
      <c r="X286" s="47" t="s">
        <v>315</v>
      </c>
      <c r="Y286" s="33"/>
      <c r="Z286" s="48">
        <v>-2</v>
      </c>
      <c r="AB286" s="36">
        <v>1152595</v>
      </c>
      <c r="AC286" s="36"/>
      <c r="AD286" s="52">
        <v>3.41</v>
      </c>
      <c r="AE286" s="52"/>
      <c r="AF286" s="63">
        <f t="shared" si="36"/>
        <v>4379</v>
      </c>
      <c r="AG286" s="52"/>
      <c r="AH286" s="52"/>
      <c r="AI286" s="33"/>
      <c r="AK286" s="37"/>
    </row>
    <row r="287" spans="1:37" s="38" customFormat="1" x14ac:dyDescent="0.25">
      <c r="A287" s="33">
        <v>346</v>
      </c>
      <c r="B287" s="33" t="s">
        <v>291</v>
      </c>
      <c r="D287" s="32">
        <v>1777365.41</v>
      </c>
      <c r="E287" s="33"/>
      <c r="F287" s="32">
        <v>269117.27785000001</v>
      </c>
      <c r="G287" s="33"/>
      <c r="H287" s="46">
        <v>48760</v>
      </c>
      <c r="I287" s="33"/>
      <c r="J287" s="71">
        <v>2.5999999999999999E-3</v>
      </c>
      <c r="K287" s="72"/>
      <c r="L287" s="72"/>
      <c r="M287" s="33"/>
      <c r="N287" s="48">
        <v>0</v>
      </c>
      <c r="P287" s="76">
        <v>3.4</v>
      </c>
      <c r="R287" s="64">
        <f t="shared" si="37"/>
        <v>60430</v>
      </c>
      <c r="T287" s="46">
        <v>52412</v>
      </c>
      <c r="U287" s="33"/>
      <c r="V287" s="47">
        <v>50</v>
      </c>
      <c r="W287" s="33" t="s">
        <v>4</v>
      </c>
      <c r="X287" s="47" t="s">
        <v>317</v>
      </c>
      <c r="Y287" s="33"/>
      <c r="Z287" s="48">
        <v>-2</v>
      </c>
      <c r="AB287" s="32">
        <v>65443</v>
      </c>
      <c r="AC287" s="54"/>
      <c r="AD287" s="52">
        <v>3.68</v>
      </c>
      <c r="AE287" s="52"/>
      <c r="AF287" s="64">
        <f t="shared" si="36"/>
        <v>5013</v>
      </c>
      <c r="AG287" s="52"/>
      <c r="AH287" s="52"/>
      <c r="AK287" s="37"/>
    </row>
    <row r="288" spans="1:37" s="38" customFormat="1" x14ac:dyDescent="0.25">
      <c r="A288" s="33" t="s">
        <v>6</v>
      </c>
      <c r="B288" s="38" t="s">
        <v>101</v>
      </c>
      <c r="D288" s="23">
        <f>+SUBTOTAL(9,D281:D287)</f>
        <v>297029842.76000005</v>
      </c>
      <c r="F288" s="23">
        <f>+SUBTOTAL(9,F281:F287)</f>
        <v>17134948.847064994</v>
      </c>
      <c r="H288" s="46"/>
      <c r="J288" s="71"/>
      <c r="K288" s="72"/>
      <c r="L288" s="72"/>
      <c r="N288" s="48"/>
      <c r="P288" s="79">
        <f>+ROUND(R288/D288*100,1)</f>
        <v>4.5999999999999996</v>
      </c>
      <c r="R288" s="83">
        <f>+SUBTOTAL(9,R281:R287)</f>
        <v>13565865</v>
      </c>
      <c r="T288" s="46"/>
      <c r="U288" s="33"/>
      <c r="V288" s="47"/>
      <c r="W288" s="33"/>
      <c r="X288" s="47"/>
      <c r="Y288" s="33"/>
      <c r="Z288" s="48"/>
      <c r="AB288" s="23">
        <f>+SUBTOTAL(9,AB281:AB287)</f>
        <v>12086877</v>
      </c>
      <c r="AC288" s="24"/>
      <c r="AD288" s="56">
        <f>+AB288/D288*100</f>
        <v>4.0692466749094258</v>
      </c>
      <c r="AE288" s="56"/>
      <c r="AF288" s="83">
        <f>+SUBTOTAL(9,AF281:AF287)</f>
        <v>-1478988</v>
      </c>
      <c r="AG288" s="52"/>
      <c r="AH288" s="52"/>
      <c r="AI288" s="37"/>
      <c r="AK288" s="37"/>
    </row>
    <row r="289" spans="1:37" s="38" customFormat="1" x14ac:dyDescent="0.25">
      <c r="A289" s="33"/>
      <c r="B289" s="38" t="s">
        <v>6</v>
      </c>
      <c r="D289" s="39"/>
      <c r="F289" s="39"/>
      <c r="H289" s="46"/>
      <c r="J289" s="71"/>
      <c r="K289" s="72"/>
      <c r="L289" s="72"/>
      <c r="N289" s="48"/>
      <c r="P289" s="74"/>
      <c r="R289" s="65"/>
      <c r="T289" s="46"/>
      <c r="U289" s="33"/>
      <c r="V289" s="47"/>
      <c r="W289" s="33"/>
      <c r="X289" s="47"/>
      <c r="Y289" s="33"/>
      <c r="Z289" s="48"/>
      <c r="AB289" s="39"/>
      <c r="AC289" s="39"/>
      <c r="AD289" s="52"/>
      <c r="AE289" s="52"/>
      <c r="AF289" s="65"/>
      <c r="AG289" s="52"/>
      <c r="AH289" s="52"/>
      <c r="AI289" s="33"/>
      <c r="AK289" s="37"/>
    </row>
    <row r="290" spans="1:37" s="38" customFormat="1" x14ac:dyDescent="0.25">
      <c r="A290" s="41" t="s">
        <v>193</v>
      </c>
      <c r="D290" s="27">
        <f>+SUBTOTAL(9,D259:D289)</f>
        <v>1180060530.7200003</v>
      </c>
      <c r="F290" s="27">
        <f>+SUBTOTAL(9,F259:F289)</f>
        <v>219596122.72790578</v>
      </c>
      <c r="H290" s="46"/>
      <c r="J290" s="71"/>
      <c r="K290" s="72"/>
      <c r="L290" s="72"/>
      <c r="N290" s="48"/>
      <c r="P290" s="80">
        <f>+ROUND(R290/D290*100,1)</f>
        <v>4.2</v>
      </c>
      <c r="R290" s="121">
        <f>+SUBTOTAL(9,R259:R289)</f>
        <v>49407150</v>
      </c>
      <c r="T290" s="46"/>
      <c r="U290" s="33"/>
      <c r="V290" s="47"/>
      <c r="W290" s="33"/>
      <c r="X290" s="47"/>
      <c r="Y290" s="33"/>
      <c r="Z290" s="48"/>
      <c r="AB290" s="27">
        <f>+SUBTOTAL(9,AB259:AB289)</f>
        <v>53435963</v>
      </c>
      <c r="AC290" s="27"/>
      <c r="AD290" s="57">
        <f>+AB290/D290*100</f>
        <v>4.5282391545963048</v>
      </c>
      <c r="AE290" s="57"/>
      <c r="AF290" s="121">
        <f>+SUBTOTAL(9,AF259:AF289)</f>
        <v>4028813</v>
      </c>
      <c r="AG290" s="52"/>
      <c r="AH290" s="52"/>
      <c r="AI290" s="33"/>
      <c r="AK290" s="37"/>
    </row>
    <row r="291" spans="1:37" s="38" customFormat="1" x14ac:dyDescent="0.25">
      <c r="A291" s="41"/>
      <c r="B291" s="38" t="s">
        <v>6</v>
      </c>
      <c r="D291" s="27"/>
      <c r="F291" s="27"/>
      <c r="H291" s="46"/>
      <c r="J291" s="71"/>
      <c r="K291" s="72"/>
      <c r="L291" s="72"/>
      <c r="N291" s="48"/>
      <c r="P291" s="74"/>
      <c r="R291" s="121"/>
      <c r="T291" s="46"/>
      <c r="U291" s="33"/>
      <c r="V291" s="47"/>
      <c r="W291" s="33"/>
      <c r="X291" s="47"/>
      <c r="Y291" s="33"/>
      <c r="Z291" s="48"/>
      <c r="AB291" s="27"/>
      <c r="AC291" s="27"/>
      <c r="AD291" s="57"/>
      <c r="AE291" s="57"/>
      <c r="AF291" s="121"/>
      <c r="AG291" s="52"/>
      <c r="AH291" s="52"/>
      <c r="AI291" s="33"/>
      <c r="AK291" s="37"/>
    </row>
    <row r="292" spans="1:37" s="38" customFormat="1" x14ac:dyDescent="0.25">
      <c r="A292" s="41" t="s">
        <v>194</v>
      </c>
      <c r="D292" s="33"/>
      <c r="E292" s="33"/>
      <c r="F292" s="33"/>
      <c r="G292" s="33"/>
      <c r="H292" s="46"/>
      <c r="I292" s="33"/>
      <c r="J292" s="71"/>
      <c r="K292" s="72"/>
      <c r="L292" s="72"/>
      <c r="M292" s="33"/>
      <c r="N292" s="48"/>
      <c r="P292" s="74"/>
      <c r="R292" s="58"/>
      <c r="T292" s="46"/>
      <c r="U292" s="33"/>
      <c r="V292" s="47"/>
      <c r="W292" s="33"/>
      <c r="X292" s="47"/>
      <c r="Y292" s="33"/>
      <c r="Z292" s="48"/>
      <c r="AB292" s="33"/>
      <c r="AC292" s="33"/>
      <c r="AD292" s="52"/>
      <c r="AE292" s="52"/>
      <c r="AF292" s="58"/>
      <c r="AG292" s="52"/>
      <c r="AH292" s="52"/>
      <c r="AK292" s="37"/>
    </row>
    <row r="293" spans="1:37" s="38" customFormat="1" x14ac:dyDescent="0.25">
      <c r="A293" s="41"/>
      <c r="D293" s="33"/>
      <c r="E293" s="33"/>
      <c r="F293" s="33"/>
      <c r="G293" s="33"/>
      <c r="H293" s="46"/>
      <c r="I293" s="33"/>
      <c r="J293" s="71"/>
      <c r="K293" s="72"/>
      <c r="L293" s="72"/>
      <c r="M293" s="33"/>
      <c r="N293" s="48"/>
      <c r="P293" s="74"/>
      <c r="R293" s="58"/>
      <c r="T293" s="46"/>
      <c r="U293" s="33"/>
      <c r="V293" s="47"/>
      <c r="W293" s="33"/>
      <c r="X293" s="47"/>
      <c r="Y293" s="33"/>
      <c r="Z293" s="48"/>
      <c r="AB293" s="33"/>
      <c r="AC293" s="33"/>
      <c r="AD293" s="52"/>
      <c r="AE293" s="52"/>
      <c r="AF293" s="58"/>
      <c r="AG293" s="52"/>
      <c r="AH293" s="52"/>
      <c r="AK293" s="37"/>
    </row>
    <row r="294" spans="1:37" s="38" customFormat="1" x14ac:dyDescent="0.25">
      <c r="A294" s="38" t="s">
        <v>6</v>
      </c>
      <c r="B294" s="38" t="s">
        <v>102</v>
      </c>
      <c r="D294" s="36"/>
      <c r="E294" s="33"/>
      <c r="F294" s="33"/>
      <c r="G294" s="33"/>
      <c r="H294" s="46"/>
      <c r="I294" s="33"/>
      <c r="J294" s="71"/>
      <c r="K294" s="72"/>
      <c r="L294" s="72"/>
      <c r="M294" s="33"/>
      <c r="N294" s="48"/>
      <c r="P294" s="74"/>
      <c r="R294" s="63"/>
      <c r="T294" s="46"/>
      <c r="U294" s="33"/>
      <c r="V294" s="47"/>
      <c r="W294" s="33"/>
      <c r="X294" s="47"/>
      <c r="Y294" s="33"/>
      <c r="Z294" s="48"/>
      <c r="AB294" s="36"/>
      <c r="AC294" s="36"/>
      <c r="AD294" s="52"/>
      <c r="AE294" s="52"/>
      <c r="AF294" s="63"/>
      <c r="AG294" s="52"/>
      <c r="AH294" s="52"/>
      <c r="AK294" s="37"/>
    </row>
    <row r="295" spans="1:37" x14ac:dyDescent="0.25">
      <c r="A295" s="33">
        <v>341</v>
      </c>
      <c r="B295" s="33" t="s">
        <v>42</v>
      </c>
      <c r="D295" s="36">
        <v>31908336.039999999</v>
      </c>
      <c r="F295" s="36">
        <v>11618676.143918749</v>
      </c>
      <c r="G295" s="21"/>
      <c r="H295" s="46">
        <v>49490</v>
      </c>
      <c r="I295" s="21"/>
      <c r="J295" s="71">
        <v>2.3E-3</v>
      </c>
      <c r="K295" s="72"/>
      <c r="L295" s="72"/>
      <c r="M295" s="21"/>
      <c r="N295" s="48">
        <v>-2</v>
      </c>
      <c r="P295" s="76">
        <v>3.5</v>
      </c>
      <c r="R295" s="63">
        <f t="shared" ref="R295:R298" si="38">+ROUND(D295*P295/100,0)</f>
        <v>1116792</v>
      </c>
      <c r="T295" s="46">
        <v>53143</v>
      </c>
      <c r="V295" s="47">
        <v>80</v>
      </c>
      <c r="W295" s="33" t="s">
        <v>4</v>
      </c>
      <c r="X295" s="47" t="s">
        <v>310</v>
      </c>
      <c r="Z295" s="48">
        <v>-2</v>
      </c>
      <c r="AB295" s="36">
        <v>789729</v>
      </c>
      <c r="AC295" s="36"/>
      <c r="AD295" s="52">
        <v>2.4700000000000002</v>
      </c>
      <c r="AE295" s="52"/>
      <c r="AF295" s="63">
        <f t="shared" ref="AF295:AF301" si="39">+AB295-R295</f>
        <v>-327063</v>
      </c>
      <c r="AG295" s="52"/>
      <c r="AH295" s="52"/>
      <c r="AK295" s="37"/>
    </row>
    <row r="296" spans="1:37" s="38" customFormat="1" x14ac:dyDescent="0.25">
      <c r="A296" s="33">
        <v>342</v>
      </c>
      <c r="B296" s="33" t="s">
        <v>87</v>
      </c>
      <c r="D296" s="36">
        <v>4421337.3899999997</v>
      </c>
      <c r="E296" s="33"/>
      <c r="F296" s="36">
        <v>1641048.0803225001</v>
      </c>
      <c r="G296" s="21"/>
      <c r="H296" s="46">
        <v>49490</v>
      </c>
      <c r="I296" s="21"/>
      <c r="J296" s="71">
        <v>9.4999999999999998E-3</v>
      </c>
      <c r="K296" s="72"/>
      <c r="L296" s="72"/>
      <c r="M296" s="21"/>
      <c r="N296" s="48">
        <v>0</v>
      </c>
      <c r="P296" s="76">
        <v>3.8</v>
      </c>
      <c r="R296" s="63">
        <f t="shared" si="38"/>
        <v>168011</v>
      </c>
      <c r="T296" s="46">
        <v>53143</v>
      </c>
      <c r="U296" s="33"/>
      <c r="V296" s="47">
        <v>50</v>
      </c>
      <c r="W296" s="33" t="s">
        <v>4</v>
      </c>
      <c r="X296" s="47" t="s">
        <v>313</v>
      </c>
      <c r="Y296" s="33"/>
      <c r="Z296" s="48">
        <v>-3</v>
      </c>
      <c r="AB296" s="36">
        <v>118653</v>
      </c>
      <c r="AC296" s="36"/>
      <c r="AD296" s="52">
        <v>2.68</v>
      </c>
      <c r="AE296" s="52"/>
      <c r="AF296" s="63">
        <f t="shared" si="39"/>
        <v>-49358</v>
      </c>
      <c r="AG296" s="52"/>
      <c r="AH296" s="52"/>
      <c r="AI296" s="33"/>
      <c r="AK296" s="37"/>
    </row>
    <row r="297" spans="1:37" x14ac:dyDescent="0.25">
      <c r="A297" s="33">
        <v>343</v>
      </c>
      <c r="B297" s="33" t="s">
        <v>88</v>
      </c>
      <c r="D297" s="36">
        <v>285009855.38999999</v>
      </c>
      <c r="F297" s="36">
        <v>45627279.745970182</v>
      </c>
      <c r="G297" s="21"/>
      <c r="H297" s="46">
        <v>49490</v>
      </c>
      <c r="I297" s="21"/>
      <c r="J297" s="49">
        <v>5.7000000000000002E-3</v>
      </c>
      <c r="K297" s="44"/>
      <c r="L297" s="49"/>
      <c r="M297" s="21"/>
      <c r="N297" s="48">
        <v>0</v>
      </c>
      <c r="P297" s="76">
        <v>4.3</v>
      </c>
      <c r="R297" s="63">
        <f t="shared" si="38"/>
        <v>12255424</v>
      </c>
      <c r="T297" s="46">
        <v>53143</v>
      </c>
      <c r="V297" s="47">
        <v>50</v>
      </c>
      <c r="W297" s="33" t="s">
        <v>4</v>
      </c>
      <c r="X297" s="47" t="s">
        <v>314</v>
      </c>
      <c r="Z297" s="48">
        <v>-3</v>
      </c>
      <c r="AB297" s="36">
        <v>10194608</v>
      </c>
      <c r="AC297" s="36"/>
      <c r="AD297" s="52">
        <v>3.58</v>
      </c>
      <c r="AE297" s="52"/>
      <c r="AF297" s="63">
        <f t="shared" si="39"/>
        <v>-2060816</v>
      </c>
      <c r="AG297" s="52"/>
      <c r="AH297" s="52"/>
      <c r="AK297" s="37"/>
    </row>
    <row r="298" spans="1:37" x14ac:dyDescent="0.25">
      <c r="A298" s="33">
        <v>343.2</v>
      </c>
      <c r="B298" s="33" t="s">
        <v>290</v>
      </c>
      <c r="D298" s="36">
        <v>189328023.41</v>
      </c>
      <c r="F298" s="36">
        <v>17972043.121238001</v>
      </c>
      <c r="G298" s="21"/>
      <c r="H298" s="46">
        <v>49490</v>
      </c>
      <c r="I298" s="21"/>
      <c r="J298" s="49">
        <v>0.1565</v>
      </c>
      <c r="K298" s="44"/>
      <c r="L298" s="49"/>
      <c r="M298" s="21"/>
      <c r="N298" s="48">
        <v>0</v>
      </c>
      <c r="P298" s="76">
        <v>4.3</v>
      </c>
      <c r="R298" s="63">
        <f t="shared" si="38"/>
        <v>8141105</v>
      </c>
      <c r="T298" s="46">
        <v>53143</v>
      </c>
      <c r="V298" s="47">
        <v>9</v>
      </c>
      <c r="W298" s="33" t="s">
        <v>4</v>
      </c>
      <c r="X298" s="47" t="s">
        <v>316</v>
      </c>
      <c r="Z298" s="48">
        <v>35</v>
      </c>
      <c r="AB298" s="36">
        <v>14927723</v>
      </c>
      <c r="AC298" s="36"/>
      <c r="AD298" s="52">
        <v>7.88</v>
      </c>
      <c r="AE298" s="52"/>
      <c r="AF298" s="63">
        <f t="shared" si="39"/>
        <v>6786618</v>
      </c>
      <c r="AG298" s="52"/>
      <c r="AH298" s="52"/>
      <c r="AK298" s="37"/>
    </row>
    <row r="299" spans="1:37" x14ac:dyDescent="0.25">
      <c r="A299" s="33">
        <v>344</v>
      </c>
      <c r="B299" s="33" t="s">
        <v>89</v>
      </c>
      <c r="D299" s="36">
        <v>45685134.82</v>
      </c>
      <c r="F299" s="36">
        <v>17677133.723862503</v>
      </c>
      <c r="G299" s="21"/>
      <c r="H299" s="46">
        <v>49490</v>
      </c>
      <c r="I299" s="21"/>
      <c r="J299" s="71">
        <v>1.6000000000000001E-3</v>
      </c>
      <c r="K299" s="72"/>
      <c r="L299" s="72"/>
      <c r="M299" s="21"/>
      <c r="N299" s="48">
        <v>-1</v>
      </c>
      <c r="P299" s="76">
        <v>3.4</v>
      </c>
      <c r="R299" s="63">
        <f t="shared" ref="R299:R301" si="40">+ROUND(D299*P299/100,0)</f>
        <v>1553295</v>
      </c>
      <c r="T299" s="46">
        <v>53143</v>
      </c>
      <c r="V299" s="47">
        <v>60</v>
      </c>
      <c r="W299" s="33" t="s">
        <v>4</v>
      </c>
      <c r="X299" s="47" t="s">
        <v>310</v>
      </c>
      <c r="Z299" s="48">
        <v>-3</v>
      </c>
      <c r="AB299" s="36">
        <v>1139587</v>
      </c>
      <c r="AC299" s="36"/>
      <c r="AD299" s="52">
        <v>2.4900000000000002</v>
      </c>
      <c r="AE299" s="52"/>
      <c r="AF299" s="63">
        <f t="shared" si="39"/>
        <v>-413708</v>
      </c>
      <c r="AG299" s="52"/>
      <c r="AH299" s="52"/>
      <c r="AK299" s="37"/>
    </row>
    <row r="300" spans="1:37" x14ac:dyDescent="0.25">
      <c r="A300" s="33">
        <v>345</v>
      </c>
      <c r="B300" s="33" t="s">
        <v>45</v>
      </c>
      <c r="D300" s="36">
        <v>49757788.939999998</v>
      </c>
      <c r="F300" s="36">
        <v>18049149.434895001</v>
      </c>
      <c r="G300" s="21"/>
      <c r="H300" s="46">
        <v>49490</v>
      </c>
      <c r="I300" s="21"/>
      <c r="J300" s="71">
        <v>1.2999999999999999E-3</v>
      </c>
      <c r="K300" s="72"/>
      <c r="L300" s="72"/>
      <c r="M300" s="21"/>
      <c r="N300" s="48">
        <v>-1</v>
      </c>
      <c r="P300" s="76">
        <v>3.4</v>
      </c>
      <c r="R300" s="63">
        <f t="shared" si="40"/>
        <v>1691765</v>
      </c>
      <c r="T300" s="46">
        <v>53143</v>
      </c>
      <c r="V300" s="47">
        <v>50</v>
      </c>
      <c r="W300" s="33" t="s">
        <v>4</v>
      </c>
      <c r="X300" s="47" t="s">
        <v>315</v>
      </c>
      <c r="Z300" s="48">
        <v>-2</v>
      </c>
      <c r="AB300" s="36">
        <v>1288058</v>
      </c>
      <c r="AC300" s="36"/>
      <c r="AD300" s="52">
        <v>2.59</v>
      </c>
      <c r="AE300" s="52"/>
      <c r="AF300" s="63">
        <f t="shared" si="39"/>
        <v>-403707</v>
      </c>
      <c r="AG300" s="52"/>
      <c r="AH300" s="52"/>
      <c r="AK300" s="37"/>
    </row>
    <row r="301" spans="1:37" x14ac:dyDescent="0.25">
      <c r="A301" s="33">
        <v>346</v>
      </c>
      <c r="B301" s="33" t="s">
        <v>291</v>
      </c>
      <c r="D301" s="32">
        <v>12107281.060000001</v>
      </c>
      <c r="F301" s="32">
        <v>4027877.7689425005</v>
      </c>
      <c r="G301" s="21"/>
      <c r="H301" s="46">
        <v>49490</v>
      </c>
      <c r="I301" s="21"/>
      <c r="J301" s="71">
        <v>2.5999999999999999E-3</v>
      </c>
      <c r="K301" s="72"/>
      <c r="L301" s="72"/>
      <c r="M301" s="21"/>
      <c r="N301" s="48">
        <v>0</v>
      </c>
      <c r="P301" s="76">
        <v>3.4</v>
      </c>
      <c r="R301" s="64">
        <f t="shared" si="40"/>
        <v>411648</v>
      </c>
      <c r="T301" s="46">
        <v>53143</v>
      </c>
      <c r="V301" s="47">
        <v>50</v>
      </c>
      <c r="W301" s="33" t="s">
        <v>4</v>
      </c>
      <c r="X301" s="47" t="s">
        <v>317</v>
      </c>
      <c r="Z301" s="48">
        <v>-2</v>
      </c>
      <c r="AB301" s="32">
        <v>345436</v>
      </c>
      <c r="AC301" s="54"/>
      <c r="AD301" s="52">
        <v>2.85</v>
      </c>
      <c r="AE301" s="52"/>
      <c r="AF301" s="64">
        <f t="shared" si="39"/>
        <v>-66212</v>
      </c>
      <c r="AG301" s="52"/>
      <c r="AH301" s="52"/>
      <c r="AI301" s="38"/>
      <c r="AK301" s="37"/>
    </row>
    <row r="302" spans="1:37" x14ac:dyDescent="0.25">
      <c r="A302" s="33" t="s">
        <v>6</v>
      </c>
      <c r="B302" s="38" t="s">
        <v>103</v>
      </c>
      <c r="D302" s="23">
        <f>+SUBTOTAL(9,D295:D301)</f>
        <v>618217757.04999995</v>
      </c>
      <c r="E302" s="38"/>
      <c r="F302" s="23">
        <f>+SUBTOTAL(9,F295:F301)</f>
        <v>116613208.01914945</v>
      </c>
      <c r="G302" s="38"/>
      <c r="H302" s="46"/>
      <c r="I302" s="38"/>
      <c r="J302" s="71"/>
      <c r="K302" s="72"/>
      <c r="L302" s="72"/>
      <c r="M302" s="38"/>
      <c r="N302" s="48"/>
      <c r="P302" s="79">
        <f>+ROUND(R302/D302*100,1)</f>
        <v>4.0999999999999996</v>
      </c>
      <c r="R302" s="83">
        <f>+SUBTOTAL(9,R295:R301)</f>
        <v>25338040</v>
      </c>
      <c r="T302" s="46"/>
      <c r="V302" s="47"/>
      <c r="X302" s="47"/>
      <c r="Z302" s="48"/>
      <c r="AB302" s="23">
        <f>+SUBTOTAL(9,AB295:AB301)</f>
        <v>28803794</v>
      </c>
      <c r="AC302" s="24"/>
      <c r="AD302" s="56">
        <f>+AB302/D302*100</f>
        <v>4.6591663975239745</v>
      </c>
      <c r="AE302" s="56"/>
      <c r="AF302" s="83">
        <f>+SUBTOTAL(9,AF295:AF301)</f>
        <v>3465754</v>
      </c>
      <c r="AG302" s="52"/>
      <c r="AH302" s="52"/>
      <c r="AI302" s="37"/>
      <c r="AK302" s="37"/>
    </row>
    <row r="303" spans="1:37" x14ac:dyDescent="0.25">
      <c r="B303" s="38" t="s">
        <v>6</v>
      </c>
      <c r="D303" s="39"/>
      <c r="E303" s="38"/>
      <c r="F303" s="39"/>
      <c r="G303" s="38"/>
      <c r="H303" s="46"/>
      <c r="I303" s="38"/>
      <c r="J303" s="71"/>
      <c r="K303" s="72"/>
      <c r="L303" s="72"/>
      <c r="M303" s="38"/>
      <c r="N303" s="48"/>
      <c r="P303" s="75"/>
      <c r="R303" s="65"/>
      <c r="T303" s="46"/>
      <c r="V303" s="47"/>
      <c r="X303" s="47"/>
      <c r="Z303" s="48"/>
      <c r="AB303" s="39"/>
      <c r="AC303" s="39"/>
      <c r="AD303" s="52"/>
      <c r="AE303" s="52"/>
      <c r="AF303" s="65"/>
      <c r="AG303" s="52"/>
      <c r="AH303" s="52"/>
      <c r="AK303" s="37"/>
    </row>
    <row r="304" spans="1:37" x14ac:dyDescent="0.25">
      <c r="A304" s="41" t="s">
        <v>195</v>
      </c>
      <c r="B304" s="38"/>
      <c r="D304" s="27">
        <f>+SUBTOTAL(9,D294:D303)</f>
        <v>618217757.04999995</v>
      </c>
      <c r="E304" s="38"/>
      <c r="F304" s="27">
        <f>+SUBTOTAL(9,F294:F303)</f>
        <v>116613208.01914945</v>
      </c>
      <c r="G304" s="38"/>
      <c r="H304" s="46"/>
      <c r="I304" s="38"/>
      <c r="J304" s="71"/>
      <c r="K304" s="72"/>
      <c r="L304" s="72"/>
      <c r="M304" s="38"/>
      <c r="N304" s="48"/>
      <c r="P304" s="80">
        <f>+ROUND(R304/D304*100,1)</f>
        <v>4.0999999999999996</v>
      </c>
      <c r="R304" s="121">
        <f>+SUBTOTAL(9,R294:R303)</f>
        <v>25338040</v>
      </c>
      <c r="T304" s="46"/>
      <c r="V304" s="47"/>
      <c r="X304" s="47"/>
      <c r="Z304" s="48"/>
      <c r="AB304" s="27">
        <f>+SUBTOTAL(9,AB294:AB303)</f>
        <v>28803794</v>
      </c>
      <c r="AC304" s="27"/>
      <c r="AD304" s="57">
        <f>+AB304/D304*100</f>
        <v>4.6591663975239745</v>
      </c>
      <c r="AE304" s="57"/>
      <c r="AF304" s="121">
        <f>+SUBTOTAL(9,AF294:AF303)</f>
        <v>3465754</v>
      </c>
      <c r="AG304" s="52"/>
      <c r="AH304" s="52"/>
      <c r="AK304" s="37"/>
    </row>
    <row r="305" spans="1:37" x14ac:dyDescent="0.25">
      <c r="A305" s="41"/>
      <c r="B305" s="38" t="s">
        <v>6</v>
      </c>
      <c r="D305" s="39"/>
      <c r="E305" s="38"/>
      <c r="F305" s="39"/>
      <c r="G305" s="38"/>
      <c r="H305" s="46"/>
      <c r="I305" s="38"/>
      <c r="J305" s="71"/>
      <c r="K305" s="72"/>
      <c r="L305" s="72"/>
      <c r="M305" s="38"/>
      <c r="N305" s="48"/>
      <c r="P305" s="75"/>
      <c r="R305" s="65"/>
      <c r="T305" s="46"/>
      <c r="V305" s="47"/>
      <c r="X305" s="47"/>
      <c r="Z305" s="48"/>
      <c r="AB305" s="39"/>
      <c r="AC305" s="39"/>
      <c r="AD305" s="52"/>
      <c r="AE305" s="52"/>
      <c r="AF305" s="65"/>
      <c r="AG305" s="52"/>
      <c r="AH305" s="52"/>
      <c r="AK305" s="37"/>
    </row>
    <row r="306" spans="1:37" x14ac:dyDescent="0.25">
      <c r="A306" s="41"/>
      <c r="B306" s="38" t="s">
        <v>6</v>
      </c>
      <c r="D306" s="39"/>
      <c r="E306" s="38"/>
      <c r="F306" s="39"/>
      <c r="G306" s="38"/>
      <c r="H306" s="46"/>
      <c r="I306" s="38"/>
      <c r="J306" s="71"/>
      <c r="K306" s="72"/>
      <c r="L306" s="72"/>
      <c r="M306" s="38"/>
      <c r="N306" s="48"/>
      <c r="P306" s="75"/>
      <c r="R306" s="65"/>
      <c r="T306" s="46"/>
      <c r="V306" s="47"/>
      <c r="X306" s="47"/>
      <c r="Z306" s="48"/>
      <c r="AB306" s="39"/>
      <c r="AC306" s="39"/>
      <c r="AD306" s="52"/>
      <c r="AE306" s="52"/>
      <c r="AF306" s="65"/>
      <c r="AG306" s="52"/>
      <c r="AH306" s="52"/>
      <c r="AK306" s="37"/>
    </row>
    <row r="307" spans="1:37" x14ac:dyDescent="0.25">
      <c r="A307" s="41" t="s">
        <v>196</v>
      </c>
      <c r="B307" s="38"/>
      <c r="D307" s="39"/>
      <c r="E307" s="38"/>
      <c r="F307" s="39"/>
      <c r="G307" s="38"/>
      <c r="H307" s="46"/>
      <c r="I307" s="38"/>
      <c r="J307" s="71"/>
      <c r="K307" s="72"/>
      <c r="L307" s="72"/>
      <c r="M307" s="38"/>
      <c r="N307" s="48"/>
      <c r="P307" s="75"/>
      <c r="R307" s="65"/>
      <c r="T307" s="46"/>
      <c r="V307" s="47"/>
      <c r="X307" s="47"/>
      <c r="Z307" s="48"/>
      <c r="AB307" s="39"/>
      <c r="AC307" s="39"/>
      <c r="AD307" s="52"/>
      <c r="AE307" s="52"/>
      <c r="AF307" s="65"/>
      <c r="AG307" s="52"/>
      <c r="AH307" s="52"/>
      <c r="AK307" s="37"/>
    </row>
    <row r="308" spans="1:37" s="38" customFormat="1" x14ac:dyDescent="0.25">
      <c r="A308" s="38" t="s">
        <v>6</v>
      </c>
      <c r="B308" s="38" t="s">
        <v>6</v>
      </c>
      <c r="D308" s="33"/>
      <c r="E308" s="33"/>
      <c r="F308" s="33"/>
      <c r="G308" s="33"/>
      <c r="H308" s="46"/>
      <c r="I308" s="33"/>
      <c r="J308" s="71"/>
      <c r="K308" s="72"/>
      <c r="L308" s="72"/>
      <c r="M308" s="33"/>
      <c r="N308" s="48"/>
      <c r="P308" s="74"/>
      <c r="R308" s="58"/>
      <c r="T308" s="46"/>
      <c r="U308" s="33"/>
      <c r="V308" s="47"/>
      <c r="W308" s="33"/>
      <c r="X308" s="47"/>
      <c r="Y308" s="33"/>
      <c r="Z308" s="48"/>
      <c r="AB308" s="33"/>
      <c r="AC308" s="33"/>
      <c r="AD308" s="52"/>
      <c r="AE308" s="52"/>
      <c r="AF308" s="58"/>
      <c r="AG308" s="52"/>
      <c r="AH308" s="52"/>
      <c r="AK308" s="37"/>
    </row>
    <row r="309" spans="1:37" x14ac:dyDescent="0.25">
      <c r="A309" s="38" t="s">
        <v>6</v>
      </c>
      <c r="B309" s="38" t="s">
        <v>51</v>
      </c>
      <c r="D309" s="36"/>
      <c r="H309" s="46"/>
      <c r="J309" s="71"/>
      <c r="K309" s="72"/>
      <c r="L309" s="72"/>
      <c r="N309" s="48"/>
      <c r="P309" s="75"/>
      <c r="R309" s="63"/>
      <c r="T309" s="46"/>
      <c r="V309" s="47"/>
      <c r="X309" s="47"/>
      <c r="Z309" s="48"/>
      <c r="AB309" s="36"/>
      <c r="AC309" s="36"/>
      <c r="AD309" s="52"/>
      <c r="AE309" s="52"/>
      <c r="AF309" s="63"/>
      <c r="AG309" s="52"/>
      <c r="AH309" s="52"/>
      <c r="AI309" s="38"/>
      <c r="AK309" s="37"/>
    </row>
    <row r="310" spans="1:37" s="38" customFormat="1" x14ac:dyDescent="0.25">
      <c r="A310" s="33">
        <v>341</v>
      </c>
      <c r="B310" s="33" t="s">
        <v>42</v>
      </c>
      <c r="D310" s="36">
        <v>50503088.939999998</v>
      </c>
      <c r="E310" s="33"/>
      <c r="F310" s="36">
        <v>32931006.375187505</v>
      </c>
      <c r="G310" s="33"/>
      <c r="H310" s="46">
        <v>45473</v>
      </c>
      <c r="I310" s="33"/>
      <c r="J310" s="71">
        <v>2.3E-3</v>
      </c>
      <c r="K310" s="72"/>
      <c r="L310" s="72"/>
      <c r="M310" s="33"/>
      <c r="N310" s="48">
        <v>-2</v>
      </c>
      <c r="P310" s="76">
        <v>3.5</v>
      </c>
      <c r="R310" s="63">
        <f t="shared" ref="R310:R313" si="41">+ROUND(D310*P310/100,0)</f>
        <v>1767608</v>
      </c>
      <c r="T310" s="46">
        <v>49125</v>
      </c>
      <c r="U310" s="33"/>
      <c r="V310" s="47">
        <v>80</v>
      </c>
      <c r="W310" s="33" t="s">
        <v>4</v>
      </c>
      <c r="X310" s="47" t="s">
        <v>310</v>
      </c>
      <c r="Y310" s="33"/>
      <c r="Z310" s="48">
        <v>-2</v>
      </c>
      <c r="AB310" s="36">
        <v>1154170</v>
      </c>
      <c r="AC310" s="36"/>
      <c r="AD310" s="52">
        <v>2.29</v>
      </c>
      <c r="AE310" s="52"/>
      <c r="AF310" s="63">
        <f t="shared" ref="AF310:AF315" si="42">+AB310-R310</f>
        <v>-613438</v>
      </c>
      <c r="AG310" s="52"/>
      <c r="AH310" s="52"/>
      <c r="AI310" s="33"/>
      <c r="AK310" s="37"/>
    </row>
    <row r="311" spans="1:37" x14ac:dyDescent="0.25">
      <c r="A311" s="33">
        <v>342</v>
      </c>
      <c r="B311" s="33" t="s">
        <v>87</v>
      </c>
      <c r="D311" s="36">
        <v>4874750.87</v>
      </c>
      <c r="F311" s="36">
        <v>3205466.3815425006</v>
      </c>
      <c r="H311" s="46">
        <v>45473</v>
      </c>
      <c r="J311" s="71">
        <v>9.4999999999999998E-3</v>
      </c>
      <c r="K311" s="72"/>
      <c r="L311" s="72"/>
      <c r="N311" s="48">
        <v>0</v>
      </c>
      <c r="P311" s="76">
        <v>3.8</v>
      </c>
      <c r="R311" s="63">
        <f t="shared" si="41"/>
        <v>185241</v>
      </c>
      <c r="T311" s="46">
        <v>49125</v>
      </c>
      <c r="V311" s="47">
        <v>50</v>
      </c>
      <c r="W311" s="33" t="s">
        <v>4</v>
      </c>
      <c r="X311" s="47" t="s">
        <v>313</v>
      </c>
      <c r="Z311" s="48">
        <v>-3</v>
      </c>
      <c r="AB311" s="36">
        <v>118740</v>
      </c>
      <c r="AC311" s="36"/>
      <c r="AD311" s="52">
        <v>2.44</v>
      </c>
      <c r="AE311" s="52"/>
      <c r="AF311" s="63">
        <f t="shared" si="42"/>
        <v>-66501</v>
      </c>
      <c r="AG311" s="52"/>
      <c r="AH311" s="52"/>
      <c r="AK311" s="37"/>
    </row>
    <row r="312" spans="1:37" x14ac:dyDescent="0.25">
      <c r="A312" s="33">
        <v>343</v>
      </c>
      <c r="B312" s="33" t="s">
        <v>88</v>
      </c>
      <c r="D312" s="36">
        <v>23358057.84</v>
      </c>
      <c r="F312" s="36">
        <v>14921186.811573049</v>
      </c>
      <c r="H312" s="46">
        <v>45473</v>
      </c>
      <c r="J312" s="49">
        <v>5.7000000000000002E-3</v>
      </c>
      <c r="K312" s="44"/>
      <c r="L312" s="49"/>
      <c r="N312" s="48">
        <v>0</v>
      </c>
      <c r="P312" s="76">
        <v>4.3</v>
      </c>
      <c r="R312" s="63">
        <f t="shared" si="41"/>
        <v>1004396</v>
      </c>
      <c r="T312" s="46">
        <v>49125</v>
      </c>
      <c r="V312" s="47">
        <v>50</v>
      </c>
      <c r="W312" s="33" t="s">
        <v>4</v>
      </c>
      <c r="X312" s="47" t="s">
        <v>314</v>
      </c>
      <c r="Z312" s="48">
        <v>-3</v>
      </c>
      <c r="AB312" s="36">
        <v>596840</v>
      </c>
      <c r="AC312" s="36"/>
      <c r="AD312" s="52">
        <v>2.56</v>
      </c>
      <c r="AE312" s="52"/>
      <c r="AF312" s="63">
        <f t="shared" si="42"/>
        <v>-407556</v>
      </c>
      <c r="AG312" s="52"/>
      <c r="AH312" s="52"/>
      <c r="AK312" s="37"/>
    </row>
    <row r="313" spans="1:37" x14ac:dyDescent="0.25">
      <c r="A313" s="33">
        <v>343.2</v>
      </c>
      <c r="B313" s="33" t="s">
        <v>290</v>
      </c>
      <c r="D313" s="36">
        <v>2230421.5499999998</v>
      </c>
      <c r="F313" s="36">
        <v>840405.94130195165</v>
      </c>
      <c r="H313" s="46">
        <v>45473</v>
      </c>
      <c r="J313" s="49">
        <v>0.1565</v>
      </c>
      <c r="K313" s="44"/>
      <c r="L313" s="49"/>
      <c r="N313" s="48">
        <v>0</v>
      </c>
      <c r="P313" s="76">
        <v>4.3</v>
      </c>
      <c r="R313" s="63">
        <f t="shared" si="41"/>
        <v>95908</v>
      </c>
      <c r="T313" s="46">
        <v>49125</v>
      </c>
      <c r="V313" s="47">
        <v>9</v>
      </c>
      <c r="W313" s="33" t="s">
        <v>4</v>
      </c>
      <c r="X313" s="47" t="s">
        <v>316</v>
      </c>
      <c r="Z313" s="48">
        <v>35</v>
      </c>
      <c r="AB313" s="36">
        <v>107472</v>
      </c>
      <c r="AC313" s="36"/>
      <c r="AD313" s="52">
        <v>4.82</v>
      </c>
      <c r="AE313" s="52"/>
      <c r="AF313" s="63">
        <f t="shared" si="42"/>
        <v>11564</v>
      </c>
      <c r="AG313" s="52"/>
      <c r="AH313" s="52"/>
      <c r="AK313" s="37"/>
    </row>
    <row r="314" spans="1:37" x14ac:dyDescent="0.25">
      <c r="A314" s="33">
        <v>345</v>
      </c>
      <c r="B314" s="33" t="s">
        <v>45</v>
      </c>
      <c r="D314" s="36">
        <v>5443052.4100000001</v>
      </c>
      <c r="F314" s="36">
        <v>3816636.5643149996</v>
      </c>
      <c r="H314" s="46">
        <v>45473</v>
      </c>
      <c r="J314" s="71">
        <v>1.2999999999999999E-3</v>
      </c>
      <c r="K314" s="72"/>
      <c r="L314" s="72"/>
      <c r="N314" s="48">
        <v>-1</v>
      </c>
      <c r="P314" s="76">
        <v>3.4</v>
      </c>
      <c r="R314" s="63">
        <f t="shared" ref="R314:R315" si="43">+ROUND(D314*P314/100,0)</f>
        <v>185064</v>
      </c>
      <c r="T314" s="46">
        <v>49125</v>
      </c>
      <c r="V314" s="47">
        <v>50</v>
      </c>
      <c r="W314" s="33" t="s">
        <v>4</v>
      </c>
      <c r="X314" s="47" t="s">
        <v>315</v>
      </c>
      <c r="Z314" s="48">
        <v>-2</v>
      </c>
      <c r="AB314" s="36">
        <v>112534</v>
      </c>
      <c r="AC314" s="36"/>
      <c r="AD314" s="52">
        <v>2.0699999999999998</v>
      </c>
      <c r="AE314" s="52"/>
      <c r="AF314" s="63">
        <f t="shared" si="42"/>
        <v>-72530</v>
      </c>
      <c r="AG314" s="52"/>
      <c r="AH314" s="52"/>
      <c r="AK314" s="37"/>
    </row>
    <row r="315" spans="1:37" x14ac:dyDescent="0.25">
      <c r="A315" s="33">
        <v>346</v>
      </c>
      <c r="B315" s="33" t="s">
        <v>291</v>
      </c>
      <c r="D315" s="32">
        <v>4289445.62</v>
      </c>
      <c r="F315" s="32">
        <v>2872688.6857475</v>
      </c>
      <c r="H315" s="46">
        <v>45473</v>
      </c>
      <c r="J315" s="71">
        <v>2.5999999999999999E-3</v>
      </c>
      <c r="K315" s="72"/>
      <c r="L315" s="72"/>
      <c r="N315" s="48">
        <v>0</v>
      </c>
      <c r="P315" s="76">
        <v>3.4</v>
      </c>
      <c r="R315" s="64">
        <f t="shared" si="43"/>
        <v>145841</v>
      </c>
      <c r="T315" s="46">
        <v>49125</v>
      </c>
      <c r="V315" s="47">
        <v>50</v>
      </c>
      <c r="W315" s="33" t="s">
        <v>4</v>
      </c>
      <c r="X315" s="47" t="s">
        <v>317</v>
      </c>
      <c r="Z315" s="48">
        <v>-2</v>
      </c>
      <c r="AB315" s="32">
        <v>100505</v>
      </c>
      <c r="AC315" s="54"/>
      <c r="AD315" s="52">
        <v>2.34</v>
      </c>
      <c r="AE315" s="52"/>
      <c r="AF315" s="64">
        <f t="shared" si="42"/>
        <v>-45336</v>
      </c>
      <c r="AG315" s="52"/>
      <c r="AH315" s="52"/>
      <c r="AI315" s="38"/>
      <c r="AK315" s="37"/>
    </row>
    <row r="316" spans="1:37" s="38" customFormat="1" x14ac:dyDescent="0.25">
      <c r="A316" s="33" t="s">
        <v>6</v>
      </c>
      <c r="B316" s="38" t="s">
        <v>52</v>
      </c>
      <c r="D316" s="39">
        <f>+SUBTOTAL(9,D310:D315)</f>
        <v>90698817.229999989</v>
      </c>
      <c r="F316" s="39">
        <f>+SUBTOTAL(9,F310:F315)</f>
        <v>58587390.759667501</v>
      </c>
      <c r="H316" s="46"/>
      <c r="J316" s="71"/>
      <c r="K316" s="72"/>
      <c r="L316" s="72"/>
      <c r="N316" s="48"/>
      <c r="P316" s="79">
        <f>+ROUND(R316/D316*100,1)</f>
        <v>3.7</v>
      </c>
      <c r="R316" s="65">
        <f>+SUBTOTAL(9,R310:R315)</f>
        <v>3384058</v>
      </c>
      <c r="T316" s="46"/>
      <c r="U316" s="33"/>
      <c r="V316" s="47"/>
      <c r="W316" s="33"/>
      <c r="X316" s="47"/>
      <c r="Y316" s="33"/>
      <c r="Z316" s="48"/>
      <c r="AB316" s="39">
        <f>+SUBTOTAL(9,AB310:AB315)</f>
        <v>2190261</v>
      </c>
      <c r="AC316" s="39"/>
      <c r="AD316" s="56">
        <f>+AB316/D316*100</f>
        <v>2.4148727258987215</v>
      </c>
      <c r="AE316" s="56"/>
      <c r="AF316" s="65">
        <f>+SUBTOTAL(9,AF310:AF315)</f>
        <v>-1193797</v>
      </c>
      <c r="AG316" s="52"/>
      <c r="AH316" s="52"/>
      <c r="AI316" s="37"/>
      <c r="AK316" s="37"/>
    </row>
    <row r="317" spans="1:37" x14ac:dyDescent="0.25">
      <c r="A317" s="33" t="s">
        <v>6</v>
      </c>
      <c r="B317" s="33" t="s">
        <v>6</v>
      </c>
      <c r="H317" s="46"/>
      <c r="J317" s="71"/>
      <c r="K317" s="72"/>
      <c r="L317" s="72"/>
      <c r="N317" s="48"/>
      <c r="P317" s="75"/>
      <c r="T317" s="46"/>
      <c r="V317" s="47"/>
      <c r="X317" s="47"/>
      <c r="Z317" s="48"/>
      <c r="AD317" s="52"/>
      <c r="AE317" s="52"/>
      <c r="AG317" s="52"/>
      <c r="AH317" s="52"/>
      <c r="AI317" s="38"/>
      <c r="AK317" s="37"/>
    </row>
    <row r="318" spans="1:37" x14ac:dyDescent="0.25">
      <c r="A318" s="38" t="s">
        <v>6</v>
      </c>
      <c r="B318" s="38" t="s">
        <v>104</v>
      </c>
      <c r="D318" s="36"/>
      <c r="H318" s="46"/>
      <c r="J318" s="71"/>
      <c r="K318" s="72"/>
      <c r="L318" s="72"/>
      <c r="N318" s="48"/>
      <c r="P318" s="75"/>
      <c r="R318" s="63"/>
      <c r="T318" s="46"/>
      <c r="V318" s="47"/>
      <c r="X318" s="47"/>
      <c r="Z318" s="48"/>
      <c r="AB318" s="36"/>
      <c r="AC318" s="36"/>
      <c r="AD318" s="52"/>
      <c r="AE318" s="52"/>
      <c r="AF318" s="63"/>
      <c r="AG318" s="52"/>
      <c r="AH318" s="52"/>
      <c r="AI318" s="38"/>
      <c r="AK318" s="37"/>
    </row>
    <row r="319" spans="1:37" x14ac:dyDescent="0.25">
      <c r="A319" s="33">
        <v>341</v>
      </c>
      <c r="B319" s="33" t="s">
        <v>42</v>
      </c>
      <c r="D319" s="36">
        <v>1697788.61</v>
      </c>
      <c r="F319" s="36">
        <v>1178542.5440187501</v>
      </c>
      <c r="H319" s="46">
        <v>45473</v>
      </c>
      <c r="J319" s="71">
        <v>2.3E-3</v>
      </c>
      <c r="K319" s="72"/>
      <c r="L319" s="72"/>
      <c r="N319" s="48">
        <v>-2</v>
      </c>
      <c r="P319" s="76">
        <v>3.5</v>
      </c>
      <c r="R319" s="63">
        <f t="shared" ref="R319:R322" si="44">+ROUND(D319*P319/100,0)</f>
        <v>59423</v>
      </c>
      <c r="T319" s="46">
        <v>49125</v>
      </c>
      <c r="V319" s="47">
        <v>80</v>
      </c>
      <c r="W319" s="33" t="s">
        <v>4</v>
      </c>
      <c r="X319" s="47" t="s">
        <v>310</v>
      </c>
      <c r="Z319" s="48">
        <v>-2</v>
      </c>
      <c r="AB319" s="36">
        <v>34403</v>
      </c>
      <c r="AC319" s="36"/>
      <c r="AD319" s="52">
        <v>2.0299999999999998</v>
      </c>
      <c r="AE319" s="52"/>
      <c r="AF319" s="63">
        <f t="shared" ref="AF319:AF325" si="45">+AB319-R319</f>
        <v>-25020</v>
      </c>
      <c r="AG319" s="52"/>
      <c r="AH319" s="52"/>
      <c r="AK319" s="37"/>
    </row>
    <row r="320" spans="1:37" x14ac:dyDescent="0.25">
      <c r="A320" s="33">
        <v>342</v>
      </c>
      <c r="B320" s="33" t="s">
        <v>87</v>
      </c>
      <c r="D320" s="36">
        <v>182786.79</v>
      </c>
      <c r="F320" s="36">
        <v>132041.70250000001</v>
      </c>
      <c r="H320" s="46">
        <v>45473</v>
      </c>
      <c r="J320" s="71">
        <v>9.4999999999999998E-3</v>
      </c>
      <c r="K320" s="72"/>
      <c r="L320" s="72"/>
      <c r="N320" s="48">
        <v>0</v>
      </c>
      <c r="P320" s="76">
        <v>3.8</v>
      </c>
      <c r="R320" s="63">
        <f t="shared" si="44"/>
        <v>6946</v>
      </c>
      <c r="T320" s="46">
        <v>49125</v>
      </c>
      <c r="V320" s="47">
        <v>50</v>
      </c>
      <c r="W320" s="33" t="s">
        <v>4</v>
      </c>
      <c r="X320" s="47" t="s">
        <v>313</v>
      </c>
      <c r="Z320" s="48">
        <v>-3</v>
      </c>
      <c r="AB320" s="36">
        <v>3716</v>
      </c>
      <c r="AC320" s="36"/>
      <c r="AD320" s="52">
        <v>2.0299999999999998</v>
      </c>
      <c r="AE320" s="52"/>
      <c r="AF320" s="63">
        <f t="shared" si="45"/>
        <v>-3230</v>
      </c>
      <c r="AG320" s="52"/>
      <c r="AH320" s="52"/>
      <c r="AK320" s="37"/>
    </row>
    <row r="321" spans="1:37" x14ac:dyDescent="0.25">
      <c r="A321" s="33">
        <v>343</v>
      </c>
      <c r="B321" s="33" t="s">
        <v>88</v>
      </c>
      <c r="D321" s="36">
        <v>163056405.62</v>
      </c>
      <c r="F321" s="36">
        <v>42710301.872228727</v>
      </c>
      <c r="H321" s="46">
        <v>45473</v>
      </c>
      <c r="J321" s="49">
        <v>5.7000000000000002E-3</v>
      </c>
      <c r="K321" s="44"/>
      <c r="L321" s="49"/>
      <c r="N321" s="48">
        <v>0</v>
      </c>
      <c r="P321" s="76">
        <v>4.2</v>
      </c>
      <c r="R321" s="63">
        <f t="shared" si="44"/>
        <v>6848369</v>
      </c>
      <c r="T321" s="46">
        <v>49125</v>
      </c>
      <c r="V321" s="47">
        <v>50</v>
      </c>
      <c r="W321" s="33" t="s">
        <v>4</v>
      </c>
      <c r="X321" s="47" t="s">
        <v>314</v>
      </c>
      <c r="Z321" s="48">
        <v>-3</v>
      </c>
      <c r="AB321" s="36">
        <v>8196191</v>
      </c>
      <c r="AC321" s="36"/>
      <c r="AD321" s="52">
        <v>5.03</v>
      </c>
      <c r="AE321" s="52"/>
      <c r="AF321" s="63">
        <f t="shared" si="45"/>
        <v>1347822</v>
      </c>
      <c r="AG321" s="52"/>
      <c r="AH321" s="52"/>
      <c r="AK321" s="37"/>
    </row>
    <row r="322" spans="1:37" x14ac:dyDescent="0.25">
      <c r="A322" s="33">
        <v>343.2</v>
      </c>
      <c r="B322" s="33" t="s">
        <v>290</v>
      </c>
      <c r="D322" s="36">
        <v>62930034</v>
      </c>
      <c r="F322" s="36">
        <v>4358125.7141482243</v>
      </c>
      <c r="H322" s="46">
        <v>45473</v>
      </c>
      <c r="J322" s="49">
        <v>0.1565</v>
      </c>
      <c r="K322" s="44"/>
      <c r="L322" s="49"/>
      <c r="N322" s="48">
        <v>0</v>
      </c>
      <c r="P322" s="76">
        <v>4.2</v>
      </c>
      <c r="R322" s="63">
        <f t="shared" si="44"/>
        <v>2643061</v>
      </c>
      <c r="T322" s="46">
        <v>49125</v>
      </c>
      <c r="V322" s="47">
        <v>9</v>
      </c>
      <c r="W322" s="33" t="s">
        <v>4</v>
      </c>
      <c r="X322" s="47" t="s">
        <v>316</v>
      </c>
      <c r="Z322" s="48">
        <v>35</v>
      </c>
      <c r="AB322" s="36">
        <v>4999507</v>
      </c>
      <c r="AC322" s="36"/>
      <c r="AD322" s="52">
        <v>7.94</v>
      </c>
      <c r="AE322" s="52"/>
      <c r="AF322" s="63">
        <f t="shared" si="45"/>
        <v>2356446</v>
      </c>
      <c r="AG322" s="52"/>
      <c r="AH322" s="52"/>
      <c r="AK322" s="37"/>
    </row>
    <row r="323" spans="1:37" x14ac:dyDescent="0.25">
      <c r="A323" s="33">
        <v>344</v>
      </c>
      <c r="B323" s="33" t="s">
        <v>89</v>
      </c>
      <c r="D323" s="36">
        <v>27182223.170000002</v>
      </c>
      <c r="F323" s="36">
        <v>13254956.700309997</v>
      </c>
      <c r="H323" s="46">
        <v>45473</v>
      </c>
      <c r="J323" s="71">
        <v>1.6000000000000001E-3</v>
      </c>
      <c r="K323" s="72"/>
      <c r="L323" s="72"/>
      <c r="N323" s="48">
        <v>-1</v>
      </c>
      <c r="P323" s="76">
        <v>3.4</v>
      </c>
      <c r="R323" s="63">
        <f t="shared" ref="R323:R325" si="46">+ROUND(D323*P323/100,0)</f>
        <v>924196</v>
      </c>
      <c r="T323" s="46">
        <v>49125</v>
      </c>
      <c r="V323" s="47">
        <v>60</v>
      </c>
      <c r="W323" s="33" t="s">
        <v>4</v>
      </c>
      <c r="X323" s="47" t="s">
        <v>310</v>
      </c>
      <c r="Z323" s="48">
        <v>-3</v>
      </c>
      <c r="AB323" s="36">
        <v>927216</v>
      </c>
      <c r="AC323" s="36"/>
      <c r="AD323" s="52">
        <v>3.41</v>
      </c>
      <c r="AE323" s="52"/>
      <c r="AF323" s="63">
        <f t="shared" si="45"/>
        <v>3020</v>
      </c>
      <c r="AG323" s="52"/>
      <c r="AH323" s="52"/>
      <c r="AK323" s="37"/>
    </row>
    <row r="324" spans="1:37" s="38" customFormat="1" x14ac:dyDescent="0.25">
      <c r="A324" s="33">
        <v>345</v>
      </c>
      <c r="B324" s="33" t="s">
        <v>45</v>
      </c>
      <c r="D324" s="36">
        <v>29087068.699999999</v>
      </c>
      <c r="E324" s="33"/>
      <c r="F324" s="36">
        <v>17237157.204997499</v>
      </c>
      <c r="G324" s="33"/>
      <c r="H324" s="46">
        <v>45473</v>
      </c>
      <c r="I324" s="33"/>
      <c r="J324" s="71">
        <v>1.2999999999999999E-3</v>
      </c>
      <c r="K324" s="72"/>
      <c r="L324" s="72"/>
      <c r="M324" s="33"/>
      <c r="N324" s="48">
        <v>-1</v>
      </c>
      <c r="P324" s="76">
        <v>3.4</v>
      </c>
      <c r="R324" s="63">
        <f t="shared" si="46"/>
        <v>988960</v>
      </c>
      <c r="T324" s="46">
        <v>49125</v>
      </c>
      <c r="U324" s="33"/>
      <c r="V324" s="47">
        <v>50</v>
      </c>
      <c r="W324" s="33" t="s">
        <v>4</v>
      </c>
      <c r="X324" s="47" t="s">
        <v>315</v>
      </c>
      <c r="Y324" s="33"/>
      <c r="Z324" s="48">
        <v>-2</v>
      </c>
      <c r="AB324" s="36">
        <v>798949</v>
      </c>
      <c r="AC324" s="36"/>
      <c r="AD324" s="52">
        <v>2.75</v>
      </c>
      <c r="AE324" s="52"/>
      <c r="AF324" s="63">
        <f t="shared" si="45"/>
        <v>-190011</v>
      </c>
      <c r="AG324" s="52"/>
      <c r="AH324" s="52"/>
      <c r="AI324" s="33"/>
      <c r="AK324" s="37"/>
    </row>
    <row r="325" spans="1:37" x14ac:dyDescent="0.25">
      <c r="A325" s="33">
        <v>346</v>
      </c>
      <c r="B325" s="33" t="s">
        <v>291</v>
      </c>
      <c r="D325" s="32">
        <v>582525.55000000005</v>
      </c>
      <c r="F325" s="32">
        <v>419938.38920999999</v>
      </c>
      <c r="H325" s="46">
        <v>45473</v>
      </c>
      <c r="J325" s="71">
        <v>2.5999999999999999E-3</v>
      </c>
      <c r="K325" s="72"/>
      <c r="L325" s="72"/>
      <c r="N325" s="48">
        <v>0</v>
      </c>
      <c r="P325" s="76">
        <v>3.4</v>
      </c>
      <c r="R325" s="64">
        <f t="shared" si="46"/>
        <v>19806</v>
      </c>
      <c r="T325" s="46">
        <v>49125</v>
      </c>
      <c r="V325" s="47">
        <v>50</v>
      </c>
      <c r="W325" s="33" t="s">
        <v>4</v>
      </c>
      <c r="X325" s="47" t="s">
        <v>317</v>
      </c>
      <c r="Z325" s="48">
        <v>-2</v>
      </c>
      <c r="AB325" s="32">
        <v>11733</v>
      </c>
      <c r="AC325" s="54"/>
      <c r="AD325" s="52">
        <v>2.0099999999999998</v>
      </c>
      <c r="AE325" s="52"/>
      <c r="AF325" s="64">
        <f t="shared" si="45"/>
        <v>-8073</v>
      </c>
      <c r="AG325" s="52"/>
      <c r="AH325" s="52"/>
      <c r="AI325" s="38"/>
      <c r="AK325" s="37"/>
    </row>
    <row r="326" spans="1:37" s="38" customFormat="1" x14ac:dyDescent="0.25">
      <c r="A326" s="33" t="s">
        <v>6</v>
      </c>
      <c r="B326" s="38" t="s">
        <v>105</v>
      </c>
      <c r="D326" s="39">
        <f>+SUBTOTAL(9,D319:D325)</f>
        <v>284718832.44</v>
      </c>
      <c r="F326" s="39">
        <f>+SUBTOTAL(9,F319:F325)</f>
        <v>79291064.127413198</v>
      </c>
      <c r="H326" s="46"/>
      <c r="J326" s="71"/>
      <c r="K326" s="72"/>
      <c r="L326" s="72"/>
      <c r="N326" s="48"/>
      <c r="P326" s="79">
        <f>+ROUND(R326/D326*100,1)</f>
        <v>4</v>
      </c>
      <c r="R326" s="65">
        <f>+SUBTOTAL(9,R319:R325)</f>
        <v>11490761</v>
      </c>
      <c r="T326" s="46"/>
      <c r="U326" s="33"/>
      <c r="V326" s="47"/>
      <c r="W326" s="33"/>
      <c r="X326" s="47"/>
      <c r="Y326" s="33"/>
      <c r="Z326" s="48"/>
      <c r="AB326" s="39">
        <f>+SUBTOTAL(9,AB319:AB325)</f>
        <v>14971715</v>
      </c>
      <c r="AC326" s="39"/>
      <c r="AD326" s="56">
        <f>+AB326/D326*100</f>
        <v>5.258421043558843</v>
      </c>
      <c r="AE326" s="56"/>
      <c r="AF326" s="65">
        <f>+SUBTOTAL(9,AF319:AF325)</f>
        <v>3480954</v>
      </c>
      <c r="AG326" s="52"/>
      <c r="AH326" s="52"/>
      <c r="AI326" s="37"/>
      <c r="AK326" s="37"/>
    </row>
    <row r="327" spans="1:37" x14ac:dyDescent="0.25">
      <c r="A327" s="33" t="s">
        <v>6</v>
      </c>
      <c r="B327" s="33" t="s">
        <v>6</v>
      </c>
      <c r="H327" s="46"/>
      <c r="J327" s="71"/>
      <c r="K327" s="72"/>
      <c r="L327" s="72"/>
      <c r="N327" s="48"/>
      <c r="P327" s="75"/>
      <c r="T327" s="46"/>
      <c r="V327" s="47"/>
      <c r="X327" s="47"/>
      <c r="Z327" s="48"/>
      <c r="AD327" s="52"/>
      <c r="AE327" s="52"/>
      <c r="AG327" s="52"/>
      <c r="AH327" s="52"/>
      <c r="AI327" s="38"/>
      <c r="AK327" s="37"/>
    </row>
    <row r="328" spans="1:37" x14ac:dyDescent="0.25">
      <c r="A328" s="38" t="s">
        <v>6</v>
      </c>
      <c r="B328" s="38" t="s">
        <v>106</v>
      </c>
      <c r="D328" s="36"/>
      <c r="H328" s="46"/>
      <c r="J328" s="71"/>
      <c r="K328" s="72"/>
      <c r="L328" s="72"/>
      <c r="N328" s="48"/>
      <c r="P328" s="75"/>
      <c r="R328" s="63"/>
      <c r="T328" s="46"/>
      <c r="V328" s="47"/>
      <c r="X328" s="47"/>
      <c r="Z328" s="48"/>
      <c r="AB328" s="36"/>
      <c r="AC328" s="36"/>
      <c r="AD328" s="52"/>
      <c r="AE328" s="52"/>
      <c r="AF328" s="63"/>
      <c r="AG328" s="52"/>
      <c r="AH328" s="52"/>
      <c r="AI328" s="38"/>
      <c r="AK328" s="37"/>
    </row>
    <row r="329" spans="1:37" x14ac:dyDescent="0.25">
      <c r="A329" s="33">
        <v>341</v>
      </c>
      <c r="B329" s="33" t="s">
        <v>42</v>
      </c>
      <c r="D329" s="36">
        <v>1532780.54</v>
      </c>
      <c r="F329" s="36">
        <v>823760.53835000005</v>
      </c>
      <c r="H329" s="46">
        <v>45473</v>
      </c>
      <c r="J329" s="71">
        <v>2.3E-3</v>
      </c>
      <c r="K329" s="72"/>
      <c r="L329" s="72"/>
      <c r="N329" s="48">
        <v>-2</v>
      </c>
      <c r="P329" s="76">
        <v>3.5</v>
      </c>
      <c r="R329" s="63">
        <f t="shared" ref="R329:R332" si="47">+ROUND(D329*P329/100,0)</f>
        <v>53647</v>
      </c>
      <c r="T329" s="46">
        <v>49125</v>
      </c>
      <c r="V329" s="47">
        <v>80</v>
      </c>
      <c r="W329" s="33" t="s">
        <v>4</v>
      </c>
      <c r="X329" s="47" t="s">
        <v>310</v>
      </c>
      <c r="Z329" s="48">
        <v>-2</v>
      </c>
      <c r="AB329" s="36">
        <v>45886</v>
      </c>
      <c r="AC329" s="36"/>
      <c r="AD329" s="52">
        <v>2.99</v>
      </c>
      <c r="AE329" s="52"/>
      <c r="AF329" s="63">
        <f t="shared" ref="AF329:AF335" si="48">+AB329-R329</f>
        <v>-7761</v>
      </c>
      <c r="AG329" s="52"/>
      <c r="AH329" s="52"/>
      <c r="AK329" s="37"/>
    </row>
    <row r="330" spans="1:37" x14ac:dyDescent="0.25">
      <c r="A330" s="33">
        <v>342</v>
      </c>
      <c r="B330" s="33" t="s">
        <v>87</v>
      </c>
      <c r="D330" s="36">
        <v>182370.64</v>
      </c>
      <c r="F330" s="36">
        <v>131655.53639749999</v>
      </c>
      <c r="H330" s="46">
        <v>45473</v>
      </c>
      <c r="J330" s="71">
        <v>9.4999999999999998E-3</v>
      </c>
      <c r="K330" s="72"/>
      <c r="L330" s="72"/>
      <c r="N330" s="48">
        <v>0</v>
      </c>
      <c r="P330" s="76">
        <v>3.8</v>
      </c>
      <c r="R330" s="63">
        <f t="shared" si="47"/>
        <v>6930</v>
      </c>
      <c r="T330" s="46">
        <v>49125</v>
      </c>
      <c r="V330" s="47">
        <v>50</v>
      </c>
      <c r="W330" s="33" t="s">
        <v>4</v>
      </c>
      <c r="X330" s="47" t="s">
        <v>313</v>
      </c>
      <c r="Z330" s="48">
        <v>-3</v>
      </c>
      <c r="AB330" s="36">
        <v>3714</v>
      </c>
      <c r="AC330" s="36"/>
      <c r="AD330" s="52">
        <v>2.04</v>
      </c>
      <c r="AE330" s="52"/>
      <c r="AF330" s="63">
        <f t="shared" si="48"/>
        <v>-3216</v>
      </c>
      <c r="AG330" s="52"/>
      <c r="AH330" s="52"/>
      <c r="AK330" s="37"/>
    </row>
    <row r="331" spans="1:37" x14ac:dyDescent="0.25">
      <c r="A331" s="33">
        <v>343</v>
      </c>
      <c r="B331" s="33" t="s">
        <v>88</v>
      </c>
      <c r="D331" s="36">
        <v>169519057.97999999</v>
      </c>
      <c r="F331" s="36">
        <v>64561904.187580422</v>
      </c>
      <c r="H331" s="46">
        <v>45473</v>
      </c>
      <c r="J331" s="49">
        <v>5.7000000000000002E-3</v>
      </c>
      <c r="K331" s="44"/>
      <c r="L331" s="49"/>
      <c r="N331" s="48">
        <v>0</v>
      </c>
      <c r="P331" s="76">
        <v>4.2</v>
      </c>
      <c r="R331" s="63">
        <f t="shared" si="47"/>
        <v>7119800</v>
      </c>
      <c r="T331" s="46">
        <v>49125</v>
      </c>
      <c r="V331" s="47">
        <v>50</v>
      </c>
      <c r="W331" s="33" t="s">
        <v>4</v>
      </c>
      <c r="X331" s="47" t="s">
        <v>314</v>
      </c>
      <c r="Z331" s="48">
        <v>-3</v>
      </c>
      <c r="AB331" s="36">
        <v>7178260</v>
      </c>
      <c r="AC331" s="36"/>
      <c r="AD331" s="52">
        <v>4.2300000000000004</v>
      </c>
      <c r="AE331" s="52"/>
      <c r="AF331" s="63">
        <f t="shared" si="48"/>
        <v>58460</v>
      </c>
      <c r="AG331" s="52"/>
      <c r="AH331" s="52"/>
      <c r="AK331" s="37"/>
    </row>
    <row r="332" spans="1:37" x14ac:dyDescent="0.25">
      <c r="A332" s="33">
        <v>343.2</v>
      </c>
      <c r="B332" s="33" t="s">
        <v>290</v>
      </c>
      <c r="D332" s="36">
        <v>95841804.769999996</v>
      </c>
      <c r="F332" s="36">
        <v>13436229.716670815</v>
      </c>
      <c r="H332" s="46">
        <v>45473</v>
      </c>
      <c r="J332" s="49">
        <v>0.1565</v>
      </c>
      <c r="K332" s="44"/>
      <c r="L332" s="49"/>
      <c r="N332" s="48">
        <v>0</v>
      </c>
      <c r="P332" s="76">
        <v>4.2</v>
      </c>
      <c r="R332" s="63">
        <f t="shared" si="47"/>
        <v>4025356</v>
      </c>
      <c r="T332" s="46">
        <v>49125</v>
      </c>
      <c r="V332" s="47">
        <v>9</v>
      </c>
      <c r="W332" s="33" t="s">
        <v>4</v>
      </c>
      <c r="X332" s="47" t="s">
        <v>316</v>
      </c>
      <c r="Z332" s="48">
        <v>35</v>
      </c>
      <c r="AB332" s="36">
        <v>7101881</v>
      </c>
      <c r="AC332" s="36"/>
      <c r="AD332" s="52">
        <v>7.41</v>
      </c>
      <c r="AE332" s="52"/>
      <c r="AF332" s="63">
        <f t="shared" si="48"/>
        <v>3076525</v>
      </c>
      <c r="AG332" s="52"/>
      <c r="AH332" s="52"/>
      <c r="AK332" s="37"/>
    </row>
    <row r="333" spans="1:37" s="38" customFormat="1" x14ac:dyDescent="0.25">
      <c r="A333" s="33">
        <v>344</v>
      </c>
      <c r="B333" s="33" t="s">
        <v>89</v>
      </c>
      <c r="D333" s="36">
        <v>33559356.939999998</v>
      </c>
      <c r="E333" s="33"/>
      <c r="F333" s="36">
        <v>18185574.999435</v>
      </c>
      <c r="G333" s="33"/>
      <c r="H333" s="46">
        <v>45473</v>
      </c>
      <c r="I333" s="33"/>
      <c r="J333" s="71">
        <v>1.6000000000000001E-3</v>
      </c>
      <c r="K333" s="72"/>
      <c r="L333" s="72"/>
      <c r="M333" s="33"/>
      <c r="N333" s="48">
        <v>-1</v>
      </c>
      <c r="P333" s="76">
        <v>3.4</v>
      </c>
      <c r="R333" s="63">
        <f t="shared" ref="R333:R335" si="49">+ROUND(D333*P333/100,0)</f>
        <v>1141018</v>
      </c>
      <c r="T333" s="46">
        <v>49125</v>
      </c>
      <c r="U333" s="33"/>
      <c r="V333" s="47">
        <v>60</v>
      </c>
      <c r="W333" s="33" t="s">
        <v>4</v>
      </c>
      <c r="X333" s="47" t="s">
        <v>310</v>
      </c>
      <c r="Y333" s="33"/>
      <c r="Z333" s="48">
        <v>-3</v>
      </c>
      <c r="AB333" s="36">
        <v>1030872</v>
      </c>
      <c r="AC333" s="36"/>
      <c r="AD333" s="52">
        <v>3.07</v>
      </c>
      <c r="AE333" s="52"/>
      <c r="AF333" s="63">
        <f t="shared" si="48"/>
        <v>-110146</v>
      </c>
      <c r="AG333" s="52"/>
      <c r="AH333" s="52"/>
      <c r="AI333" s="33"/>
      <c r="AK333" s="37"/>
    </row>
    <row r="334" spans="1:37" x14ac:dyDescent="0.25">
      <c r="A334" s="33">
        <v>345</v>
      </c>
      <c r="B334" s="33" t="s">
        <v>45</v>
      </c>
      <c r="D334" s="36">
        <v>26145825.260000002</v>
      </c>
      <c r="F334" s="36">
        <v>15240421.048090002</v>
      </c>
      <c r="H334" s="46">
        <v>45473</v>
      </c>
      <c r="J334" s="71">
        <v>1.2999999999999999E-3</v>
      </c>
      <c r="K334" s="72"/>
      <c r="L334" s="72"/>
      <c r="N334" s="48">
        <v>-1</v>
      </c>
      <c r="P334" s="76">
        <v>3.4</v>
      </c>
      <c r="R334" s="63">
        <f t="shared" si="49"/>
        <v>888958</v>
      </c>
      <c r="T334" s="46">
        <v>49125</v>
      </c>
      <c r="V334" s="47">
        <v>50</v>
      </c>
      <c r="W334" s="33" t="s">
        <v>4</v>
      </c>
      <c r="X334" s="47" t="s">
        <v>315</v>
      </c>
      <c r="Z334" s="48">
        <v>-2</v>
      </c>
      <c r="AB334" s="36">
        <v>733996</v>
      </c>
      <c r="AC334" s="36"/>
      <c r="AD334" s="52">
        <v>2.81</v>
      </c>
      <c r="AE334" s="52"/>
      <c r="AF334" s="63">
        <f t="shared" si="48"/>
        <v>-154962</v>
      </c>
      <c r="AG334" s="52"/>
      <c r="AH334" s="52"/>
      <c r="AK334" s="37"/>
    </row>
    <row r="335" spans="1:37" s="38" customFormat="1" x14ac:dyDescent="0.25">
      <c r="A335" s="33">
        <v>346</v>
      </c>
      <c r="B335" s="33" t="s">
        <v>291</v>
      </c>
      <c r="D335" s="32">
        <v>844987.37</v>
      </c>
      <c r="E335" s="33"/>
      <c r="F335" s="32">
        <v>440225.89023749996</v>
      </c>
      <c r="G335" s="33"/>
      <c r="H335" s="46">
        <v>45473</v>
      </c>
      <c r="I335" s="33"/>
      <c r="J335" s="71">
        <v>2.5999999999999999E-3</v>
      </c>
      <c r="K335" s="72"/>
      <c r="L335" s="72"/>
      <c r="M335" s="33"/>
      <c r="N335" s="48">
        <v>0</v>
      </c>
      <c r="P335" s="76">
        <v>3.4</v>
      </c>
      <c r="R335" s="64">
        <f t="shared" si="49"/>
        <v>28730</v>
      </c>
      <c r="T335" s="46">
        <v>49125</v>
      </c>
      <c r="U335" s="33"/>
      <c r="V335" s="47">
        <v>50</v>
      </c>
      <c r="W335" s="33" t="s">
        <v>4</v>
      </c>
      <c r="X335" s="47" t="s">
        <v>317</v>
      </c>
      <c r="Y335" s="33"/>
      <c r="Z335" s="48">
        <v>-2</v>
      </c>
      <c r="AB335" s="32">
        <v>27488</v>
      </c>
      <c r="AC335" s="54"/>
      <c r="AD335" s="52">
        <v>3.25</v>
      </c>
      <c r="AE335" s="52"/>
      <c r="AF335" s="64">
        <f t="shared" si="48"/>
        <v>-1242</v>
      </c>
      <c r="AG335" s="52"/>
      <c r="AH335" s="52"/>
      <c r="AK335" s="37"/>
    </row>
    <row r="336" spans="1:37" x14ac:dyDescent="0.25">
      <c r="A336" s="33" t="s">
        <v>6</v>
      </c>
      <c r="B336" s="38" t="s">
        <v>107</v>
      </c>
      <c r="D336" s="39">
        <f>+SUBTOTAL(9,D329:D335)</f>
        <v>327626183.5</v>
      </c>
      <c r="E336" s="38"/>
      <c r="F336" s="39">
        <f>+SUBTOTAL(9,F329:F335)</f>
        <v>112819771.91676122</v>
      </c>
      <c r="G336" s="38"/>
      <c r="H336" s="46"/>
      <c r="I336" s="38"/>
      <c r="J336" s="71"/>
      <c r="K336" s="72"/>
      <c r="L336" s="72"/>
      <c r="M336" s="38"/>
      <c r="N336" s="48"/>
      <c r="P336" s="79">
        <f>+ROUND(R336/D336*100,1)</f>
        <v>4</v>
      </c>
      <c r="R336" s="65">
        <f>+SUBTOTAL(9,R329:R335)</f>
        <v>13264439</v>
      </c>
      <c r="T336" s="46"/>
      <c r="V336" s="47"/>
      <c r="X336" s="47"/>
      <c r="Z336" s="48"/>
      <c r="AB336" s="39">
        <f>+SUBTOTAL(9,AB329:AB335)</f>
        <v>16122097</v>
      </c>
      <c r="AC336" s="39"/>
      <c r="AD336" s="56">
        <f>+AB336/D336*100</f>
        <v>4.920881728001449</v>
      </c>
      <c r="AE336" s="56"/>
      <c r="AF336" s="65">
        <f>+SUBTOTAL(9,AF329:AF335)</f>
        <v>2857658</v>
      </c>
      <c r="AG336" s="52"/>
      <c r="AH336" s="52"/>
      <c r="AI336" s="37"/>
      <c r="AK336" s="37"/>
    </row>
    <row r="337" spans="1:37" x14ac:dyDescent="0.25">
      <c r="A337" s="33" t="s">
        <v>6</v>
      </c>
      <c r="B337" s="33" t="s">
        <v>6</v>
      </c>
      <c r="H337" s="46"/>
      <c r="J337" s="71"/>
      <c r="K337" s="72"/>
      <c r="L337" s="72"/>
      <c r="N337" s="48"/>
      <c r="P337" s="75"/>
      <c r="T337" s="46"/>
      <c r="V337" s="47"/>
      <c r="X337" s="47"/>
      <c r="Z337" s="48"/>
      <c r="AD337" s="52"/>
      <c r="AE337" s="52"/>
      <c r="AG337" s="52"/>
      <c r="AH337" s="52"/>
      <c r="AI337" s="38"/>
      <c r="AK337" s="37"/>
    </row>
    <row r="338" spans="1:37" x14ac:dyDescent="0.25">
      <c r="A338" s="38" t="s">
        <v>6</v>
      </c>
      <c r="B338" s="38" t="s">
        <v>108</v>
      </c>
      <c r="D338" s="36"/>
      <c r="H338" s="46"/>
      <c r="J338" s="71"/>
      <c r="K338" s="72"/>
      <c r="L338" s="72"/>
      <c r="N338" s="48"/>
      <c r="P338" s="75"/>
      <c r="R338" s="63"/>
      <c r="T338" s="46"/>
      <c r="V338" s="47"/>
      <c r="X338" s="47"/>
      <c r="Z338" s="48"/>
      <c r="AB338" s="36"/>
      <c r="AC338" s="36"/>
      <c r="AD338" s="52"/>
      <c r="AE338" s="52"/>
      <c r="AF338" s="63"/>
      <c r="AG338" s="52"/>
      <c r="AH338" s="52"/>
      <c r="AI338" s="38"/>
      <c r="AK338" s="37"/>
    </row>
    <row r="339" spans="1:37" x14ac:dyDescent="0.25">
      <c r="A339" s="33">
        <v>341</v>
      </c>
      <c r="B339" s="33" t="s">
        <v>42</v>
      </c>
      <c r="D339" s="36">
        <v>25862706.620000001</v>
      </c>
      <c r="F339" s="36">
        <v>9242822.28295625</v>
      </c>
      <c r="H339" s="46">
        <v>49490</v>
      </c>
      <c r="J339" s="71">
        <v>2.3E-3</v>
      </c>
      <c r="K339" s="72"/>
      <c r="L339" s="72"/>
      <c r="N339" s="48">
        <v>-2</v>
      </c>
      <c r="P339" s="76">
        <v>3.5</v>
      </c>
      <c r="R339" s="63">
        <f t="shared" ref="R339:R342" si="50">+ROUND(D339*P339/100,0)</f>
        <v>905195</v>
      </c>
      <c r="T339" s="46">
        <v>53143</v>
      </c>
      <c r="V339" s="47">
        <v>80</v>
      </c>
      <c r="W339" s="33" t="s">
        <v>4</v>
      </c>
      <c r="X339" s="47" t="s">
        <v>310</v>
      </c>
      <c r="Z339" s="48">
        <v>-2</v>
      </c>
      <c r="AB339" s="36">
        <v>646929</v>
      </c>
      <c r="AC339" s="36"/>
      <c r="AD339" s="52">
        <v>2.5</v>
      </c>
      <c r="AE339" s="52"/>
      <c r="AF339" s="63">
        <f t="shared" ref="AF339:AF345" si="51">+AB339-R339</f>
        <v>-258266</v>
      </c>
      <c r="AG339" s="52"/>
      <c r="AH339" s="52"/>
      <c r="AK339" s="37"/>
    </row>
    <row r="340" spans="1:37" x14ac:dyDescent="0.25">
      <c r="A340" s="33">
        <v>342</v>
      </c>
      <c r="B340" s="33" t="s">
        <v>87</v>
      </c>
      <c r="D340" s="36">
        <v>12403564.17</v>
      </c>
      <c r="F340" s="36">
        <v>4361291.7001024997</v>
      </c>
      <c r="H340" s="46">
        <v>49490</v>
      </c>
      <c r="J340" s="71">
        <v>9.4999999999999998E-3</v>
      </c>
      <c r="K340" s="72"/>
      <c r="L340" s="72"/>
      <c r="N340" s="48">
        <v>0</v>
      </c>
      <c r="P340" s="76">
        <v>3.8</v>
      </c>
      <c r="R340" s="63">
        <f t="shared" si="50"/>
        <v>471335</v>
      </c>
      <c r="T340" s="46">
        <v>53143</v>
      </c>
      <c r="V340" s="47">
        <v>50</v>
      </c>
      <c r="W340" s="33" t="s">
        <v>4</v>
      </c>
      <c r="X340" s="47" t="s">
        <v>313</v>
      </c>
      <c r="Z340" s="48">
        <v>-3</v>
      </c>
      <c r="AB340" s="36">
        <v>343444</v>
      </c>
      <c r="AC340" s="36"/>
      <c r="AD340" s="52">
        <v>2.77</v>
      </c>
      <c r="AE340" s="52"/>
      <c r="AF340" s="63">
        <f t="shared" si="51"/>
        <v>-127891</v>
      </c>
      <c r="AG340" s="52"/>
      <c r="AH340" s="52"/>
      <c r="AK340" s="37"/>
    </row>
    <row r="341" spans="1:37" x14ac:dyDescent="0.25">
      <c r="A341" s="33">
        <v>343</v>
      </c>
      <c r="B341" s="33" t="s">
        <v>88</v>
      </c>
      <c r="D341" s="36">
        <v>308994245.61000001</v>
      </c>
      <c r="F341" s="36">
        <v>45987971.942990899</v>
      </c>
      <c r="H341" s="46">
        <v>49490</v>
      </c>
      <c r="J341" s="49">
        <v>5.7000000000000002E-3</v>
      </c>
      <c r="K341" s="44"/>
      <c r="L341" s="49"/>
      <c r="N341" s="48">
        <v>0</v>
      </c>
      <c r="P341" s="76">
        <v>4.3</v>
      </c>
      <c r="R341" s="63">
        <f t="shared" si="50"/>
        <v>13286753</v>
      </c>
      <c r="T341" s="46">
        <v>53143</v>
      </c>
      <c r="V341" s="47">
        <v>50</v>
      </c>
      <c r="W341" s="33" t="s">
        <v>4</v>
      </c>
      <c r="X341" s="47" t="s">
        <v>314</v>
      </c>
      <c r="Z341" s="48">
        <v>-3</v>
      </c>
      <c r="AB341" s="36">
        <v>11177180</v>
      </c>
      <c r="AC341" s="36"/>
      <c r="AD341" s="52">
        <v>3.62</v>
      </c>
      <c r="AE341" s="52"/>
      <c r="AF341" s="63">
        <f t="shared" si="51"/>
        <v>-2109573</v>
      </c>
      <c r="AG341" s="52"/>
      <c r="AH341" s="52"/>
      <c r="AK341" s="37"/>
    </row>
    <row r="342" spans="1:37" s="38" customFormat="1" x14ac:dyDescent="0.25">
      <c r="A342" s="33">
        <v>343.2</v>
      </c>
      <c r="B342" s="33" t="s">
        <v>290</v>
      </c>
      <c r="D342" s="36">
        <v>222610261.13</v>
      </c>
      <c r="E342" s="33"/>
      <c r="F342" s="36">
        <v>21583383.109436035</v>
      </c>
      <c r="G342" s="33"/>
      <c r="H342" s="46">
        <v>49490</v>
      </c>
      <c r="I342" s="33"/>
      <c r="J342" s="49">
        <v>0.1565</v>
      </c>
      <c r="K342" s="44"/>
      <c r="L342" s="49"/>
      <c r="M342" s="33"/>
      <c r="N342" s="48">
        <v>0</v>
      </c>
      <c r="P342" s="76">
        <v>4.3</v>
      </c>
      <c r="Q342" s="33"/>
      <c r="R342" s="63">
        <f t="shared" si="50"/>
        <v>9572241</v>
      </c>
      <c r="T342" s="46">
        <v>53143</v>
      </c>
      <c r="U342" s="33"/>
      <c r="V342" s="47">
        <v>9</v>
      </c>
      <c r="W342" s="33" t="s">
        <v>4</v>
      </c>
      <c r="X342" s="47" t="s">
        <v>316</v>
      </c>
      <c r="Y342" s="33"/>
      <c r="Z342" s="48">
        <v>35</v>
      </c>
      <c r="AB342" s="36">
        <v>17765265</v>
      </c>
      <c r="AC342" s="36"/>
      <c r="AD342" s="52">
        <v>7.98</v>
      </c>
      <c r="AE342" s="52"/>
      <c r="AF342" s="63">
        <f t="shared" si="51"/>
        <v>8193024</v>
      </c>
      <c r="AG342" s="52"/>
      <c r="AH342" s="52"/>
      <c r="AI342" s="33"/>
      <c r="AK342" s="37"/>
    </row>
    <row r="343" spans="1:37" x14ac:dyDescent="0.25">
      <c r="A343" s="33">
        <v>344</v>
      </c>
      <c r="B343" s="33" t="s">
        <v>89</v>
      </c>
      <c r="D343" s="36">
        <v>44713507.439999998</v>
      </c>
      <c r="F343" s="36">
        <v>14666540.888582502</v>
      </c>
      <c r="H343" s="46">
        <v>49490</v>
      </c>
      <c r="J343" s="71">
        <v>1.6000000000000001E-3</v>
      </c>
      <c r="K343" s="72"/>
      <c r="L343" s="72"/>
      <c r="N343" s="48">
        <v>-1</v>
      </c>
      <c r="P343" s="76">
        <v>3.4</v>
      </c>
      <c r="R343" s="63">
        <f t="shared" ref="R343:R345" si="52">+ROUND(D343*P343/100,0)</f>
        <v>1520259</v>
      </c>
      <c r="T343" s="46">
        <v>53143</v>
      </c>
      <c r="V343" s="47">
        <v>60</v>
      </c>
      <c r="W343" s="33" t="s">
        <v>4</v>
      </c>
      <c r="X343" s="47" t="s">
        <v>310</v>
      </c>
      <c r="Z343" s="48">
        <v>-3</v>
      </c>
      <c r="AB343" s="36">
        <v>1218966</v>
      </c>
      <c r="AC343" s="36"/>
      <c r="AD343" s="52">
        <v>2.73</v>
      </c>
      <c r="AE343" s="52"/>
      <c r="AF343" s="63">
        <f t="shared" si="51"/>
        <v>-301293</v>
      </c>
      <c r="AG343" s="52"/>
      <c r="AH343" s="52"/>
      <c r="AK343" s="37"/>
    </row>
    <row r="344" spans="1:37" s="38" customFormat="1" x14ac:dyDescent="0.25">
      <c r="A344" s="33">
        <v>345</v>
      </c>
      <c r="B344" s="33" t="s">
        <v>45</v>
      </c>
      <c r="D344" s="36">
        <v>56238775.219999999</v>
      </c>
      <c r="E344" s="33"/>
      <c r="F344" s="36">
        <v>19041201.984584995</v>
      </c>
      <c r="G344" s="33"/>
      <c r="H344" s="46">
        <v>49490</v>
      </c>
      <c r="I344" s="33"/>
      <c r="J344" s="71">
        <v>1.2999999999999999E-3</v>
      </c>
      <c r="K344" s="72"/>
      <c r="L344" s="72"/>
      <c r="M344" s="33"/>
      <c r="N344" s="48">
        <v>-1</v>
      </c>
      <c r="P344" s="76">
        <v>3.4</v>
      </c>
      <c r="R344" s="63">
        <f t="shared" si="52"/>
        <v>1912118</v>
      </c>
      <c r="T344" s="46">
        <v>53143</v>
      </c>
      <c r="U344" s="33"/>
      <c r="V344" s="47">
        <v>50</v>
      </c>
      <c r="W344" s="33" t="s">
        <v>4</v>
      </c>
      <c r="X344" s="47" t="s">
        <v>315</v>
      </c>
      <c r="Y344" s="33"/>
      <c r="Z344" s="48">
        <v>-2</v>
      </c>
      <c r="AB344" s="36">
        <v>1515916</v>
      </c>
      <c r="AC344" s="36"/>
      <c r="AD344" s="52">
        <v>2.7</v>
      </c>
      <c r="AE344" s="52"/>
      <c r="AF344" s="63">
        <f t="shared" si="51"/>
        <v>-396202</v>
      </c>
      <c r="AG344" s="52"/>
      <c r="AH344" s="52"/>
      <c r="AI344" s="33"/>
      <c r="AK344" s="37"/>
    </row>
    <row r="345" spans="1:37" x14ac:dyDescent="0.25">
      <c r="A345" s="33">
        <v>346</v>
      </c>
      <c r="B345" s="33" t="s">
        <v>291</v>
      </c>
      <c r="D345" s="32">
        <v>5333643.99</v>
      </c>
      <c r="F345" s="32">
        <v>1899934.1639950003</v>
      </c>
      <c r="H345" s="46">
        <v>49490</v>
      </c>
      <c r="J345" s="71">
        <v>2.5999999999999999E-3</v>
      </c>
      <c r="K345" s="72"/>
      <c r="L345" s="72"/>
      <c r="N345" s="48">
        <v>0</v>
      </c>
      <c r="P345" s="76">
        <v>3.4</v>
      </c>
      <c r="R345" s="64">
        <f t="shared" si="52"/>
        <v>181344</v>
      </c>
      <c r="T345" s="46">
        <v>53143</v>
      </c>
      <c r="V345" s="47">
        <v>50</v>
      </c>
      <c r="W345" s="33" t="s">
        <v>4</v>
      </c>
      <c r="X345" s="47" t="s">
        <v>317</v>
      </c>
      <c r="Z345" s="48">
        <v>-2</v>
      </c>
      <c r="AB345" s="32">
        <v>146297</v>
      </c>
      <c r="AC345" s="54"/>
      <c r="AD345" s="52">
        <v>2.74</v>
      </c>
      <c r="AE345" s="52"/>
      <c r="AF345" s="64">
        <f t="shared" si="51"/>
        <v>-35047</v>
      </c>
      <c r="AG345" s="52"/>
      <c r="AH345" s="52"/>
      <c r="AI345" s="38"/>
      <c r="AK345" s="37"/>
    </row>
    <row r="346" spans="1:37" x14ac:dyDescent="0.25">
      <c r="A346" s="33" t="s">
        <v>6</v>
      </c>
      <c r="B346" s="38" t="s">
        <v>109</v>
      </c>
      <c r="D346" s="23">
        <f>+SUBTOTAL(9,D339:D345)</f>
        <v>676156704.18000007</v>
      </c>
      <c r="E346" s="38"/>
      <c r="F346" s="23">
        <f>+SUBTOTAL(9,F339:F345)</f>
        <v>116783146.07264817</v>
      </c>
      <c r="G346" s="38"/>
      <c r="H346" s="46"/>
      <c r="I346" s="38"/>
      <c r="J346" s="71"/>
      <c r="K346" s="72"/>
      <c r="L346" s="72"/>
      <c r="M346" s="38"/>
      <c r="N346" s="48"/>
      <c r="P346" s="79">
        <f>+ROUND(R346/D346*100,1)</f>
        <v>4.0999999999999996</v>
      </c>
      <c r="R346" s="83">
        <f>+SUBTOTAL(9,R339:R345)</f>
        <v>27849245</v>
      </c>
      <c r="T346" s="46"/>
      <c r="V346" s="47"/>
      <c r="X346" s="47"/>
      <c r="Z346" s="48"/>
      <c r="AB346" s="23">
        <f>+SUBTOTAL(9,AB339:AB345)</f>
        <v>32813997</v>
      </c>
      <c r="AC346" s="24"/>
      <c r="AD346" s="56">
        <f>+AB346/D346*100</f>
        <v>4.8530165858215861</v>
      </c>
      <c r="AE346" s="56"/>
      <c r="AF346" s="83">
        <f>+SUBTOTAL(9,AF339:AF345)</f>
        <v>4964752</v>
      </c>
      <c r="AG346" s="52"/>
      <c r="AH346" s="52"/>
      <c r="AI346" s="37"/>
      <c r="AK346" s="37"/>
    </row>
    <row r="347" spans="1:37" x14ac:dyDescent="0.25">
      <c r="B347" s="38" t="s">
        <v>6</v>
      </c>
      <c r="D347" s="24"/>
      <c r="E347" s="38"/>
      <c r="F347" s="24"/>
      <c r="G347" s="38"/>
      <c r="H347" s="46"/>
      <c r="I347" s="38"/>
      <c r="J347" s="71"/>
      <c r="K347" s="72"/>
      <c r="L347" s="72"/>
      <c r="M347" s="38"/>
      <c r="N347" s="48"/>
      <c r="P347" s="75"/>
      <c r="R347" s="88"/>
      <c r="T347" s="46"/>
      <c r="V347" s="47"/>
      <c r="X347" s="47"/>
      <c r="Z347" s="48"/>
      <c r="AB347" s="24"/>
      <c r="AC347" s="24"/>
      <c r="AD347" s="56"/>
      <c r="AE347" s="56"/>
      <c r="AF347" s="88"/>
      <c r="AG347" s="52"/>
      <c r="AH347" s="52"/>
      <c r="AI347" s="37"/>
      <c r="AK347" s="37"/>
    </row>
    <row r="348" spans="1:37" ht="12.75" customHeight="1" x14ac:dyDescent="0.25">
      <c r="A348" s="41" t="s">
        <v>197</v>
      </c>
      <c r="B348" s="38"/>
      <c r="D348" s="27">
        <f>+SUBTOTAL(9,D309:D346)</f>
        <v>1379200537.3499999</v>
      </c>
      <c r="E348" s="38"/>
      <c r="F348" s="27">
        <f>+SUBTOTAL(9,F309:F346)</f>
        <v>367481372.87649012</v>
      </c>
      <c r="G348" s="38"/>
      <c r="H348" s="46"/>
      <c r="I348" s="38"/>
      <c r="J348" s="71"/>
      <c r="K348" s="72"/>
      <c r="L348" s="72"/>
      <c r="M348" s="38"/>
      <c r="N348" s="48"/>
      <c r="P348" s="80">
        <f>+ROUND(R348/D348*100,1)</f>
        <v>4.0999999999999996</v>
      </c>
      <c r="R348" s="121">
        <f>+SUBTOTAL(9,R309:R346)</f>
        <v>55988503</v>
      </c>
      <c r="T348" s="46"/>
      <c r="V348" s="47"/>
      <c r="X348" s="47"/>
      <c r="Z348" s="48"/>
      <c r="AB348" s="27">
        <f>+SUBTOTAL(9,AB309:AB346)</f>
        <v>66098070</v>
      </c>
      <c r="AC348" s="27"/>
      <c r="AD348" s="57">
        <f>+AB348/D348*100</f>
        <v>4.792491607275692</v>
      </c>
      <c r="AE348" s="57"/>
      <c r="AF348" s="121">
        <f>+SUBTOTAL(9,AF309:AF346)</f>
        <v>10109567</v>
      </c>
      <c r="AG348" s="52"/>
      <c r="AH348" s="52"/>
      <c r="AK348" s="37"/>
    </row>
    <row r="349" spans="1:37" x14ac:dyDescent="0.25">
      <c r="A349" s="41"/>
      <c r="B349" s="38"/>
      <c r="D349" s="39"/>
      <c r="E349" s="38"/>
      <c r="F349" s="39"/>
      <c r="G349" s="38"/>
      <c r="H349" s="46"/>
      <c r="I349" s="38"/>
      <c r="J349" s="71"/>
      <c r="K349" s="72"/>
      <c r="L349" s="72"/>
      <c r="M349" s="38"/>
      <c r="N349" s="48"/>
      <c r="P349" s="75"/>
      <c r="R349" s="65"/>
      <c r="T349" s="46"/>
      <c r="V349" s="47"/>
      <c r="X349" s="47"/>
      <c r="Z349" s="48"/>
      <c r="AB349" s="39"/>
      <c r="AC349" s="39"/>
      <c r="AD349" s="52"/>
      <c r="AE349" s="52"/>
      <c r="AF349" s="65"/>
      <c r="AG349" s="52"/>
      <c r="AH349" s="52"/>
      <c r="AK349" s="37"/>
    </row>
    <row r="350" spans="1:37" x14ac:dyDescent="0.25">
      <c r="A350" s="41" t="s">
        <v>198</v>
      </c>
      <c r="B350" s="38"/>
      <c r="D350" s="39"/>
      <c r="E350" s="38"/>
      <c r="F350" s="39"/>
      <c r="G350" s="38"/>
      <c r="H350" s="46"/>
      <c r="I350" s="38"/>
      <c r="J350" s="71"/>
      <c r="K350" s="72"/>
      <c r="L350" s="72"/>
      <c r="M350" s="38"/>
      <c r="N350" s="48"/>
      <c r="P350" s="75"/>
      <c r="R350" s="65"/>
      <c r="T350" s="46"/>
      <c r="V350" s="47"/>
      <c r="X350" s="47"/>
      <c r="Z350" s="48"/>
      <c r="AB350" s="39"/>
      <c r="AC350" s="39"/>
      <c r="AD350" s="52"/>
      <c r="AE350" s="52"/>
      <c r="AF350" s="65"/>
      <c r="AG350" s="52"/>
      <c r="AH350" s="52"/>
      <c r="AK350" s="37"/>
    </row>
    <row r="351" spans="1:37" x14ac:dyDescent="0.25">
      <c r="A351" s="33" t="s">
        <v>6</v>
      </c>
      <c r="B351" s="33" t="s">
        <v>6</v>
      </c>
      <c r="H351" s="46"/>
      <c r="J351" s="71"/>
      <c r="K351" s="72"/>
      <c r="L351" s="72"/>
      <c r="N351" s="48"/>
      <c r="P351" s="75"/>
      <c r="T351" s="46"/>
      <c r="V351" s="47"/>
      <c r="X351" s="47"/>
      <c r="Z351" s="48"/>
      <c r="AD351" s="52"/>
      <c r="AE351" s="52"/>
      <c r="AG351" s="52"/>
      <c r="AH351" s="52"/>
      <c r="AI351" s="38"/>
      <c r="AK351" s="37"/>
    </row>
    <row r="352" spans="1:37" s="38" customFormat="1" x14ac:dyDescent="0.25">
      <c r="A352" s="38" t="s">
        <v>6</v>
      </c>
      <c r="B352" s="38" t="s">
        <v>110</v>
      </c>
      <c r="D352" s="36"/>
      <c r="E352" s="33"/>
      <c r="F352" s="33"/>
      <c r="G352" s="33"/>
      <c r="H352" s="46"/>
      <c r="I352" s="33"/>
      <c r="J352" s="71"/>
      <c r="K352" s="72"/>
      <c r="L352" s="72"/>
      <c r="M352" s="33"/>
      <c r="N352" s="48"/>
      <c r="P352" s="74"/>
      <c r="R352" s="63"/>
      <c r="T352" s="46"/>
      <c r="U352" s="33"/>
      <c r="V352" s="47"/>
      <c r="W352" s="33"/>
      <c r="X352" s="47"/>
      <c r="Y352" s="33"/>
      <c r="Z352" s="48"/>
      <c r="AB352" s="36"/>
      <c r="AC352" s="36"/>
      <c r="AD352" s="52"/>
      <c r="AE352" s="52"/>
      <c r="AF352" s="63"/>
      <c r="AG352" s="52"/>
      <c r="AH352" s="52"/>
      <c r="AK352" s="37"/>
    </row>
    <row r="353" spans="1:37" x14ac:dyDescent="0.25">
      <c r="A353" s="33">
        <v>341</v>
      </c>
      <c r="B353" s="33" t="s">
        <v>42</v>
      </c>
      <c r="D353" s="36">
        <v>73652635.859999999</v>
      </c>
      <c r="F353" s="36">
        <v>31568526.817531254</v>
      </c>
      <c r="H353" s="46">
        <v>48760</v>
      </c>
      <c r="J353" s="71">
        <v>2.3E-3</v>
      </c>
      <c r="K353" s="72"/>
      <c r="L353" s="72"/>
      <c r="N353" s="48">
        <v>-2</v>
      </c>
      <c r="P353" s="76">
        <v>3.5</v>
      </c>
      <c r="R353" s="63">
        <f t="shared" ref="R353:R355" si="53">+ROUND(D353*P353/100,0)</f>
        <v>2577842</v>
      </c>
      <c r="T353" s="46">
        <v>52412</v>
      </c>
      <c r="V353" s="47">
        <v>80</v>
      </c>
      <c r="W353" s="33" t="s">
        <v>4</v>
      </c>
      <c r="X353" s="47" t="s">
        <v>310</v>
      </c>
      <c r="Z353" s="48">
        <v>-2</v>
      </c>
      <c r="AB353" s="36">
        <v>1786594</v>
      </c>
      <c r="AC353" s="36"/>
      <c r="AD353" s="52">
        <v>2.4300000000000002</v>
      </c>
      <c r="AE353" s="52"/>
      <c r="AF353" s="63">
        <f t="shared" ref="AF353:AF358" si="54">+AB353-R353</f>
        <v>-791248</v>
      </c>
      <c r="AG353" s="52"/>
      <c r="AH353" s="52"/>
      <c r="AK353" s="37"/>
    </row>
    <row r="354" spans="1:37" s="38" customFormat="1" x14ac:dyDescent="0.25">
      <c r="A354" s="33">
        <v>342</v>
      </c>
      <c r="B354" s="33" t="s">
        <v>87</v>
      </c>
      <c r="D354" s="36">
        <v>91440.69</v>
      </c>
      <c r="E354" s="33"/>
      <c r="F354" s="36">
        <v>45565.296630000004</v>
      </c>
      <c r="G354" s="33"/>
      <c r="H354" s="46">
        <v>48760</v>
      </c>
      <c r="I354" s="33"/>
      <c r="J354" s="71">
        <v>9.4999999999999998E-3</v>
      </c>
      <c r="K354" s="72"/>
      <c r="L354" s="72"/>
      <c r="M354" s="33"/>
      <c r="N354" s="48">
        <v>0</v>
      </c>
      <c r="P354" s="76">
        <v>3.8</v>
      </c>
      <c r="R354" s="63">
        <f t="shared" si="53"/>
        <v>3475</v>
      </c>
      <c r="T354" s="46">
        <v>52412</v>
      </c>
      <c r="U354" s="33"/>
      <c r="V354" s="47">
        <v>50</v>
      </c>
      <c r="W354" s="33" t="s">
        <v>4</v>
      </c>
      <c r="X354" s="47" t="s">
        <v>313</v>
      </c>
      <c r="Y354" s="33"/>
      <c r="Z354" s="48">
        <v>-3</v>
      </c>
      <c r="AB354" s="36">
        <v>2136</v>
      </c>
      <c r="AC354" s="36"/>
      <c r="AD354" s="52">
        <v>2.34</v>
      </c>
      <c r="AE354" s="52"/>
      <c r="AF354" s="63">
        <f t="shared" si="54"/>
        <v>-1339</v>
      </c>
      <c r="AG354" s="52"/>
      <c r="AH354" s="52"/>
      <c r="AI354" s="33"/>
      <c r="AK354" s="37"/>
    </row>
    <row r="355" spans="1:37" x14ac:dyDescent="0.25">
      <c r="A355" s="33">
        <v>343</v>
      </c>
      <c r="B355" s="33" t="s">
        <v>88</v>
      </c>
      <c r="D355" s="36">
        <v>6103661.1299999999</v>
      </c>
      <c r="F355" s="36">
        <v>-4506895.8657437498</v>
      </c>
      <c r="H355" s="46">
        <v>48760</v>
      </c>
      <c r="J355" s="49">
        <v>5.7000000000000002E-3</v>
      </c>
      <c r="K355" s="44"/>
      <c r="L355" s="49"/>
      <c r="N355" s="48">
        <v>0</v>
      </c>
      <c r="P355" s="76">
        <v>4.5</v>
      </c>
      <c r="R355" s="63">
        <f t="shared" si="53"/>
        <v>274665</v>
      </c>
      <c r="T355" s="46">
        <v>52412</v>
      </c>
      <c r="V355" s="47">
        <v>50</v>
      </c>
      <c r="W355" s="33" t="s">
        <v>4</v>
      </c>
      <c r="X355" s="47" t="s">
        <v>314</v>
      </c>
      <c r="Z355" s="48">
        <v>-3</v>
      </c>
      <c r="AB355" s="36">
        <v>485982</v>
      </c>
      <c r="AC355" s="36"/>
      <c r="AD355" s="52">
        <v>7.96</v>
      </c>
      <c r="AE355" s="52"/>
      <c r="AF355" s="63">
        <f t="shared" si="54"/>
        <v>211317</v>
      </c>
      <c r="AG355" s="52"/>
      <c r="AH355" s="52"/>
      <c r="AK355" s="37"/>
    </row>
    <row r="356" spans="1:37" x14ac:dyDescent="0.25">
      <c r="A356" s="33">
        <v>344</v>
      </c>
      <c r="B356" s="33" t="s">
        <v>89</v>
      </c>
      <c r="D356" s="36">
        <v>206289.15</v>
      </c>
      <c r="F356" s="36">
        <v>41592.404732500007</v>
      </c>
      <c r="H356" s="46">
        <v>48760</v>
      </c>
      <c r="J356" s="71">
        <v>1.6000000000000001E-3</v>
      </c>
      <c r="K356" s="72"/>
      <c r="L356" s="72"/>
      <c r="N356" s="48">
        <v>-1</v>
      </c>
      <c r="P356" s="76">
        <v>3.4</v>
      </c>
      <c r="R356" s="63">
        <f t="shared" ref="R356:R358" si="55">+ROUND(D356*P356/100,0)</f>
        <v>7014</v>
      </c>
      <c r="T356" s="46">
        <v>52412</v>
      </c>
      <c r="V356" s="47">
        <v>60</v>
      </c>
      <c r="W356" s="33" t="s">
        <v>4</v>
      </c>
      <c r="X356" s="47" t="s">
        <v>310</v>
      </c>
      <c r="Z356" s="48">
        <v>-3</v>
      </c>
      <c r="AB356" s="36">
        <v>7018</v>
      </c>
      <c r="AC356" s="36"/>
      <c r="AD356" s="52">
        <v>3.4</v>
      </c>
      <c r="AE356" s="52"/>
      <c r="AF356" s="63">
        <f t="shared" si="54"/>
        <v>4</v>
      </c>
      <c r="AG356" s="52"/>
      <c r="AH356" s="52"/>
      <c r="AK356" s="37"/>
    </row>
    <row r="357" spans="1:37" x14ac:dyDescent="0.25">
      <c r="A357" s="33">
        <v>345</v>
      </c>
      <c r="B357" s="33" t="s">
        <v>45</v>
      </c>
      <c r="D357" s="36">
        <v>2204656.5699999998</v>
      </c>
      <c r="F357" s="36">
        <v>702455.57186000003</v>
      </c>
      <c r="H357" s="46">
        <v>48760</v>
      </c>
      <c r="J357" s="71">
        <v>1.2999999999999999E-3</v>
      </c>
      <c r="K357" s="72"/>
      <c r="L357" s="72"/>
      <c r="N357" s="48">
        <v>-1</v>
      </c>
      <c r="P357" s="76">
        <v>3.4</v>
      </c>
      <c r="R357" s="63">
        <f t="shared" si="55"/>
        <v>74958</v>
      </c>
      <c r="T357" s="46">
        <v>52412</v>
      </c>
      <c r="V357" s="47">
        <v>50</v>
      </c>
      <c r="W357" s="33" t="s">
        <v>4</v>
      </c>
      <c r="X357" s="47" t="s">
        <v>315</v>
      </c>
      <c r="Z357" s="48">
        <v>-2</v>
      </c>
      <c r="AB357" s="36">
        <v>67909</v>
      </c>
      <c r="AC357" s="36"/>
      <c r="AD357" s="52">
        <v>3.08</v>
      </c>
      <c r="AE357" s="52"/>
      <c r="AF357" s="63">
        <f t="shared" si="54"/>
        <v>-7049</v>
      </c>
      <c r="AG357" s="52"/>
      <c r="AH357" s="52"/>
      <c r="AK357" s="37"/>
    </row>
    <row r="358" spans="1:37" x14ac:dyDescent="0.25">
      <c r="A358" s="33">
        <v>346</v>
      </c>
      <c r="B358" s="33" t="s">
        <v>291</v>
      </c>
      <c r="D358" s="32">
        <v>2298256.33</v>
      </c>
      <c r="F358" s="32">
        <v>883034.00066249992</v>
      </c>
      <c r="H358" s="46">
        <v>48760</v>
      </c>
      <c r="J358" s="71">
        <v>2.5999999999999999E-3</v>
      </c>
      <c r="K358" s="72"/>
      <c r="L358" s="72"/>
      <c r="N358" s="48">
        <v>0</v>
      </c>
      <c r="P358" s="76">
        <v>3.4</v>
      </c>
      <c r="R358" s="64">
        <f t="shared" si="55"/>
        <v>78141</v>
      </c>
      <c r="T358" s="46">
        <v>52412</v>
      </c>
      <c r="V358" s="47">
        <v>50</v>
      </c>
      <c r="W358" s="33" t="s">
        <v>4</v>
      </c>
      <c r="X358" s="47" t="s">
        <v>317</v>
      </c>
      <c r="Z358" s="48">
        <v>-2</v>
      </c>
      <c r="AB358" s="32">
        <v>65115</v>
      </c>
      <c r="AC358" s="54"/>
      <c r="AD358" s="52">
        <v>2.83</v>
      </c>
      <c r="AE358" s="52"/>
      <c r="AF358" s="64">
        <f t="shared" si="54"/>
        <v>-13026</v>
      </c>
      <c r="AG358" s="52"/>
      <c r="AH358" s="52"/>
      <c r="AI358" s="38"/>
      <c r="AK358" s="37"/>
    </row>
    <row r="359" spans="1:37" x14ac:dyDescent="0.25">
      <c r="A359" s="33" t="s">
        <v>6</v>
      </c>
      <c r="B359" s="38" t="s">
        <v>111</v>
      </c>
      <c r="D359" s="39">
        <f>+SUBTOTAL(9,D353:D358)</f>
        <v>84556939.729999989</v>
      </c>
      <c r="E359" s="38"/>
      <c r="F359" s="39">
        <f>+SUBTOTAL(9,F353:F358)</f>
        <v>28734278.225672502</v>
      </c>
      <c r="G359" s="38"/>
      <c r="H359" s="46"/>
      <c r="I359" s="38"/>
      <c r="J359" s="71"/>
      <c r="K359" s="72"/>
      <c r="L359" s="72"/>
      <c r="M359" s="38"/>
      <c r="N359" s="48"/>
      <c r="P359" s="79">
        <f>+ROUND(R359/D359*100,1)</f>
        <v>3.6</v>
      </c>
      <c r="R359" s="65">
        <f>+SUBTOTAL(9,R353:R358)</f>
        <v>3016095</v>
      </c>
      <c r="T359" s="46"/>
      <c r="V359" s="47"/>
      <c r="X359" s="47"/>
      <c r="Z359" s="48"/>
      <c r="AB359" s="39">
        <f>+SUBTOTAL(9,AB353:AB358)</f>
        <v>2414754</v>
      </c>
      <c r="AC359" s="39"/>
      <c r="AD359" s="56">
        <f>+AB359/D359*100</f>
        <v>2.8557726990955286</v>
      </c>
      <c r="AE359" s="56"/>
      <c r="AF359" s="65">
        <f>+SUBTOTAL(9,AF353:AF358)</f>
        <v>-601341</v>
      </c>
      <c r="AG359" s="52"/>
      <c r="AH359" s="52"/>
      <c r="AI359" s="37"/>
      <c r="AK359" s="37"/>
    </row>
    <row r="360" spans="1:37" x14ac:dyDescent="0.25">
      <c r="A360" s="33" t="s">
        <v>6</v>
      </c>
      <c r="B360" s="33" t="s">
        <v>6</v>
      </c>
      <c r="H360" s="46"/>
      <c r="J360" s="71"/>
      <c r="K360" s="72"/>
      <c r="L360" s="72"/>
      <c r="N360" s="48"/>
      <c r="P360" s="75"/>
      <c r="T360" s="46"/>
      <c r="V360" s="47"/>
      <c r="X360" s="47"/>
      <c r="Z360" s="48"/>
      <c r="AD360" s="52"/>
      <c r="AE360" s="52"/>
      <c r="AG360" s="52"/>
      <c r="AH360" s="52"/>
      <c r="AI360" s="38"/>
      <c r="AK360" s="37"/>
    </row>
    <row r="361" spans="1:37" x14ac:dyDescent="0.25">
      <c r="A361" s="38" t="s">
        <v>6</v>
      </c>
      <c r="B361" s="38" t="s">
        <v>112</v>
      </c>
      <c r="D361" s="36"/>
      <c r="H361" s="46"/>
      <c r="J361" s="71"/>
      <c r="K361" s="72"/>
      <c r="L361" s="72"/>
      <c r="N361" s="48"/>
      <c r="P361" s="75"/>
      <c r="R361" s="63"/>
      <c r="T361" s="46"/>
      <c r="V361" s="47"/>
      <c r="X361" s="47"/>
      <c r="Z361" s="48"/>
      <c r="AB361" s="36"/>
      <c r="AC361" s="36"/>
      <c r="AD361" s="52"/>
      <c r="AE361" s="52"/>
      <c r="AF361" s="63"/>
      <c r="AG361" s="52"/>
      <c r="AH361" s="52"/>
      <c r="AI361" s="38"/>
      <c r="AK361" s="37"/>
    </row>
    <row r="362" spans="1:37" x14ac:dyDescent="0.25">
      <c r="A362" s="33">
        <v>341</v>
      </c>
      <c r="B362" s="33" t="s">
        <v>42</v>
      </c>
      <c r="C362" s="38"/>
      <c r="D362" s="36">
        <v>7638978.5099999998</v>
      </c>
      <c r="F362" s="36">
        <v>3326983.9462624998</v>
      </c>
      <c r="H362" s="46">
        <v>48760</v>
      </c>
      <c r="J362" s="71">
        <v>2.3E-3</v>
      </c>
      <c r="K362" s="72"/>
      <c r="L362" s="72"/>
      <c r="N362" s="48">
        <v>-2</v>
      </c>
      <c r="O362" s="38"/>
      <c r="P362" s="76">
        <v>3.5</v>
      </c>
      <c r="Q362" s="38"/>
      <c r="R362" s="63">
        <f t="shared" ref="R362:R365" si="56">+ROUND(D362*P362/100,0)</f>
        <v>267364</v>
      </c>
      <c r="S362" s="38"/>
      <c r="T362" s="46">
        <v>52412</v>
      </c>
      <c r="V362" s="47">
        <v>80</v>
      </c>
      <c r="W362" s="33" t="s">
        <v>4</v>
      </c>
      <c r="X362" s="47" t="s">
        <v>310</v>
      </c>
      <c r="Z362" s="48">
        <v>-2</v>
      </c>
      <c r="AA362" s="38"/>
      <c r="AB362" s="36">
        <v>184419</v>
      </c>
      <c r="AC362" s="36"/>
      <c r="AD362" s="52">
        <v>2.41</v>
      </c>
      <c r="AE362" s="52"/>
      <c r="AF362" s="63">
        <f t="shared" ref="AF362:AF368" si="57">+AB362-R362</f>
        <v>-82945</v>
      </c>
      <c r="AG362" s="52"/>
      <c r="AH362" s="52"/>
      <c r="AK362" s="37"/>
    </row>
    <row r="363" spans="1:37" x14ac:dyDescent="0.25">
      <c r="A363" s="33">
        <v>342</v>
      </c>
      <c r="B363" s="33" t="s">
        <v>87</v>
      </c>
      <c r="D363" s="36">
        <v>1855794.6</v>
      </c>
      <c r="F363" s="36">
        <v>846703.85171249998</v>
      </c>
      <c r="H363" s="46">
        <v>48760</v>
      </c>
      <c r="J363" s="71">
        <v>9.4999999999999998E-3</v>
      </c>
      <c r="K363" s="72"/>
      <c r="L363" s="72"/>
      <c r="N363" s="48">
        <v>0</v>
      </c>
      <c r="P363" s="76">
        <v>3.8</v>
      </c>
      <c r="R363" s="63">
        <f t="shared" si="56"/>
        <v>70520</v>
      </c>
      <c r="T363" s="46">
        <v>52412</v>
      </c>
      <c r="V363" s="47">
        <v>50</v>
      </c>
      <c r="W363" s="33" t="s">
        <v>4</v>
      </c>
      <c r="X363" s="47" t="s">
        <v>313</v>
      </c>
      <c r="Z363" s="48">
        <v>-3</v>
      </c>
      <c r="AB363" s="36">
        <v>46659</v>
      </c>
      <c r="AC363" s="36"/>
      <c r="AD363" s="52">
        <v>2.5099999999999998</v>
      </c>
      <c r="AE363" s="52"/>
      <c r="AF363" s="63">
        <f t="shared" si="57"/>
        <v>-23861</v>
      </c>
      <c r="AG363" s="52"/>
      <c r="AH363" s="52"/>
      <c r="AK363" s="37"/>
    </row>
    <row r="364" spans="1:37" x14ac:dyDescent="0.25">
      <c r="A364" s="33">
        <v>343</v>
      </c>
      <c r="B364" s="33" t="s">
        <v>88</v>
      </c>
      <c r="C364" s="38"/>
      <c r="D364" s="36">
        <v>215835489.88999999</v>
      </c>
      <c r="F364" s="36">
        <v>32420005.41593644</v>
      </c>
      <c r="H364" s="46">
        <v>48760</v>
      </c>
      <c r="J364" s="49">
        <v>5.7000000000000002E-3</v>
      </c>
      <c r="K364" s="44"/>
      <c r="L364" s="49"/>
      <c r="N364" s="48">
        <v>0</v>
      </c>
      <c r="O364" s="38"/>
      <c r="P364" s="76">
        <v>4.8</v>
      </c>
      <c r="R364" s="63">
        <f t="shared" si="56"/>
        <v>10360104</v>
      </c>
      <c r="S364" s="38"/>
      <c r="T364" s="46">
        <v>52412</v>
      </c>
      <c r="V364" s="47">
        <v>50</v>
      </c>
      <c r="W364" s="33" t="s">
        <v>4</v>
      </c>
      <c r="X364" s="47" t="s">
        <v>314</v>
      </c>
      <c r="Z364" s="48">
        <v>-3</v>
      </c>
      <c r="AA364" s="38"/>
      <c r="AB364" s="36">
        <v>8383689</v>
      </c>
      <c r="AC364" s="36"/>
      <c r="AD364" s="52">
        <v>3.88</v>
      </c>
      <c r="AE364" s="52"/>
      <c r="AF364" s="63">
        <f t="shared" si="57"/>
        <v>-1976415</v>
      </c>
      <c r="AG364" s="52"/>
      <c r="AH364" s="52"/>
      <c r="AK364" s="37"/>
    </row>
    <row r="365" spans="1:37" x14ac:dyDescent="0.25">
      <c r="A365" s="33">
        <v>343.2</v>
      </c>
      <c r="B365" s="33" t="s">
        <v>290</v>
      </c>
      <c r="D365" s="36">
        <v>183294116.47</v>
      </c>
      <c r="F365" s="36">
        <v>13739688.665372115</v>
      </c>
      <c r="H365" s="46">
        <v>48760</v>
      </c>
      <c r="J365" s="49">
        <v>0.1565</v>
      </c>
      <c r="K365" s="44"/>
      <c r="L365" s="49"/>
      <c r="N365" s="48">
        <v>0</v>
      </c>
      <c r="P365" s="76">
        <v>4.8</v>
      </c>
      <c r="R365" s="63">
        <f t="shared" si="56"/>
        <v>8798118</v>
      </c>
      <c r="T365" s="46">
        <v>52412</v>
      </c>
      <c r="V365" s="47">
        <v>9</v>
      </c>
      <c r="W365" s="33" t="s">
        <v>4</v>
      </c>
      <c r="X365" s="47" t="s">
        <v>316</v>
      </c>
      <c r="Z365" s="48">
        <v>35</v>
      </c>
      <c r="AB365" s="36">
        <v>14887216</v>
      </c>
      <c r="AC365" s="36"/>
      <c r="AD365" s="52">
        <v>8.1199999999999992</v>
      </c>
      <c r="AE365" s="52"/>
      <c r="AF365" s="63">
        <f t="shared" si="57"/>
        <v>6089098</v>
      </c>
      <c r="AG365" s="52"/>
      <c r="AH365" s="52"/>
      <c r="AK365" s="37"/>
    </row>
    <row r="366" spans="1:37" x14ac:dyDescent="0.25">
      <c r="A366" s="33">
        <v>344</v>
      </c>
      <c r="B366" s="33" t="s">
        <v>89</v>
      </c>
      <c r="D366" s="36">
        <v>33768064.969999999</v>
      </c>
      <c r="F366" s="36">
        <v>11149618.254629998</v>
      </c>
      <c r="H366" s="46">
        <v>48760</v>
      </c>
      <c r="J366" s="71">
        <v>1.6000000000000001E-3</v>
      </c>
      <c r="K366" s="72"/>
      <c r="L366" s="72"/>
      <c r="N366" s="48">
        <v>-1</v>
      </c>
      <c r="P366" s="76">
        <v>3.4</v>
      </c>
      <c r="R366" s="63">
        <f t="shared" ref="R366:R368" si="58">+ROUND(D366*P366/100,0)</f>
        <v>1148114</v>
      </c>
      <c r="T366" s="46">
        <v>52412</v>
      </c>
      <c r="V366" s="47">
        <v>60</v>
      </c>
      <c r="W366" s="33" t="s">
        <v>4</v>
      </c>
      <c r="X366" s="47" t="s">
        <v>310</v>
      </c>
      <c r="Z366" s="48">
        <v>-3</v>
      </c>
      <c r="AB366" s="36">
        <v>987526</v>
      </c>
      <c r="AC366" s="36"/>
      <c r="AD366" s="52">
        <v>2.92</v>
      </c>
      <c r="AE366" s="52"/>
      <c r="AF366" s="63">
        <f t="shared" si="57"/>
        <v>-160588</v>
      </c>
      <c r="AG366" s="52"/>
      <c r="AH366" s="52"/>
      <c r="AK366" s="37"/>
    </row>
    <row r="367" spans="1:37" x14ac:dyDescent="0.25">
      <c r="A367" s="33">
        <v>345</v>
      </c>
      <c r="B367" s="33" t="s">
        <v>45</v>
      </c>
      <c r="D367" s="36">
        <v>36216823.270000003</v>
      </c>
      <c r="F367" s="36">
        <v>15889429.857402498</v>
      </c>
      <c r="H367" s="46">
        <v>48760</v>
      </c>
      <c r="J367" s="71">
        <v>1.2999999999999999E-3</v>
      </c>
      <c r="K367" s="72"/>
      <c r="L367" s="72"/>
      <c r="N367" s="48">
        <v>-1</v>
      </c>
      <c r="P367" s="76">
        <v>3.4</v>
      </c>
      <c r="R367" s="63">
        <f t="shared" si="58"/>
        <v>1231372</v>
      </c>
      <c r="T367" s="46">
        <v>52412</v>
      </c>
      <c r="V367" s="47">
        <v>50</v>
      </c>
      <c r="W367" s="33" t="s">
        <v>4</v>
      </c>
      <c r="X367" s="47" t="s">
        <v>315</v>
      </c>
      <c r="Z367" s="48">
        <v>-2</v>
      </c>
      <c r="AB367" s="36">
        <v>911330</v>
      </c>
      <c r="AC367" s="36"/>
      <c r="AD367" s="52">
        <v>2.52</v>
      </c>
      <c r="AE367" s="52"/>
      <c r="AF367" s="63">
        <f t="shared" si="57"/>
        <v>-320042</v>
      </c>
      <c r="AG367" s="52"/>
      <c r="AH367" s="52"/>
      <c r="AK367" s="37"/>
    </row>
    <row r="368" spans="1:37" x14ac:dyDescent="0.25">
      <c r="A368" s="33">
        <v>346</v>
      </c>
      <c r="B368" s="33" t="s">
        <v>291</v>
      </c>
      <c r="D368" s="32">
        <v>3422701.98</v>
      </c>
      <c r="F368" s="32">
        <v>1509041.5971900001</v>
      </c>
      <c r="H368" s="46">
        <v>48760</v>
      </c>
      <c r="J368" s="71">
        <v>2.5999999999999999E-3</v>
      </c>
      <c r="K368" s="72"/>
      <c r="L368" s="72"/>
      <c r="N368" s="48">
        <v>0</v>
      </c>
      <c r="P368" s="76">
        <v>3.4</v>
      </c>
      <c r="R368" s="64">
        <f t="shared" si="58"/>
        <v>116372</v>
      </c>
      <c r="T368" s="46">
        <v>52412</v>
      </c>
      <c r="V368" s="47">
        <v>50</v>
      </c>
      <c r="W368" s="33" t="s">
        <v>4</v>
      </c>
      <c r="X368" s="47" t="s">
        <v>317</v>
      </c>
      <c r="Z368" s="48">
        <v>-2</v>
      </c>
      <c r="AB368" s="32">
        <v>89004</v>
      </c>
      <c r="AC368" s="54"/>
      <c r="AD368" s="52">
        <v>2.6</v>
      </c>
      <c r="AE368" s="52"/>
      <c r="AF368" s="64">
        <f t="shared" si="57"/>
        <v>-27368</v>
      </c>
      <c r="AG368" s="52"/>
      <c r="AH368" s="52"/>
      <c r="AI368" s="38"/>
      <c r="AK368" s="37"/>
    </row>
    <row r="369" spans="1:37" x14ac:dyDescent="0.25">
      <c r="A369" s="33" t="s">
        <v>6</v>
      </c>
      <c r="B369" s="38" t="s">
        <v>113</v>
      </c>
      <c r="D369" s="39">
        <f>+SUBTOTAL(9,D362:D368)</f>
        <v>482031969.69000006</v>
      </c>
      <c r="E369" s="38"/>
      <c r="F369" s="39">
        <f>+SUBTOTAL(9,F362:F368)</f>
        <v>78881471.588506073</v>
      </c>
      <c r="G369" s="38"/>
      <c r="H369" s="46"/>
      <c r="I369" s="38"/>
      <c r="J369" s="71"/>
      <c r="K369" s="72"/>
      <c r="L369" s="72"/>
      <c r="M369" s="38"/>
      <c r="N369" s="48"/>
      <c r="P369" s="79">
        <f>+ROUND(R369/D369*100,1)</f>
        <v>4.5999999999999996</v>
      </c>
      <c r="R369" s="65">
        <f>+SUBTOTAL(9,R362:R368)</f>
        <v>21991964</v>
      </c>
      <c r="T369" s="46"/>
      <c r="V369" s="47"/>
      <c r="X369" s="47"/>
      <c r="Z369" s="48"/>
      <c r="AB369" s="39">
        <f>+SUBTOTAL(9,AB362:AB368)</f>
        <v>25489843</v>
      </c>
      <c r="AC369" s="39"/>
      <c r="AD369" s="56">
        <f>+AB369/D369*100</f>
        <v>5.287998432218675</v>
      </c>
      <c r="AE369" s="56"/>
      <c r="AF369" s="65">
        <f>+SUBTOTAL(9,AF362:AF368)</f>
        <v>3497879</v>
      </c>
      <c r="AG369" s="52"/>
      <c r="AH369" s="52"/>
      <c r="AI369" s="37"/>
      <c r="AK369" s="37"/>
    </row>
    <row r="370" spans="1:37" x14ac:dyDescent="0.25">
      <c r="A370" s="33" t="s">
        <v>6</v>
      </c>
      <c r="B370" s="33" t="s">
        <v>6</v>
      </c>
      <c r="H370" s="46"/>
      <c r="J370" s="71"/>
      <c r="K370" s="72"/>
      <c r="L370" s="72"/>
      <c r="N370" s="48"/>
      <c r="P370" s="75"/>
      <c r="T370" s="46"/>
      <c r="V370" s="47"/>
      <c r="X370" s="47"/>
      <c r="Z370" s="48"/>
      <c r="AD370" s="52"/>
      <c r="AE370" s="52"/>
      <c r="AG370" s="52"/>
      <c r="AH370" s="52"/>
      <c r="AI370" s="38"/>
      <c r="AK370" s="37"/>
    </row>
    <row r="371" spans="1:37" x14ac:dyDescent="0.25">
      <c r="A371" s="38" t="s">
        <v>6</v>
      </c>
      <c r="B371" s="38" t="s">
        <v>114</v>
      </c>
      <c r="D371" s="36"/>
      <c r="H371" s="46"/>
      <c r="J371" s="71"/>
      <c r="K371" s="72"/>
      <c r="L371" s="72"/>
      <c r="N371" s="48"/>
      <c r="P371" s="75"/>
      <c r="R371" s="63"/>
      <c r="T371" s="46"/>
      <c r="V371" s="47"/>
      <c r="X371" s="47"/>
      <c r="Z371" s="48"/>
      <c r="AB371" s="36"/>
      <c r="AC371" s="36"/>
      <c r="AD371" s="52"/>
      <c r="AE371" s="52"/>
      <c r="AF371" s="63"/>
      <c r="AG371" s="52"/>
      <c r="AH371" s="52"/>
      <c r="AI371" s="38"/>
      <c r="AK371" s="37"/>
    </row>
    <row r="372" spans="1:37" x14ac:dyDescent="0.25">
      <c r="A372" s="33">
        <v>341</v>
      </c>
      <c r="B372" s="33" t="s">
        <v>42</v>
      </c>
      <c r="C372" s="38"/>
      <c r="D372" s="36">
        <v>7486028.9400000004</v>
      </c>
      <c r="F372" s="36">
        <v>3347396.0313875</v>
      </c>
      <c r="H372" s="46">
        <v>48395</v>
      </c>
      <c r="J372" s="71">
        <v>2.3E-3</v>
      </c>
      <c r="K372" s="72"/>
      <c r="L372" s="72"/>
      <c r="N372" s="48">
        <v>-2</v>
      </c>
      <c r="O372" s="38"/>
      <c r="P372" s="76">
        <v>3.5</v>
      </c>
      <c r="Q372" s="38"/>
      <c r="R372" s="63">
        <f t="shared" ref="R372:R375" si="59">+ROUND(D372*P372/100,0)</f>
        <v>262011</v>
      </c>
      <c r="S372" s="38"/>
      <c r="T372" s="46">
        <v>52047</v>
      </c>
      <c r="V372" s="47">
        <v>80</v>
      </c>
      <c r="W372" s="33" t="s">
        <v>4</v>
      </c>
      <c r="X372" s="47" t="s">
        <v>310</v>
      </c>
      <c r="Z372" s="48">
        <v>-2</v>
      </c>
      <c r="AA372" s="38"/>
      <c r="AB372" s="36">
        <v>183341</v>
      </c>
      <c r="AC372" s="36"/>
      <c r="AD372" s="52">
        <v>2.4500000000000002</v>
      </c>
      <c r="AE372" s="52"/>
      <c r="AF372" s="63">
        <f t="shared" ref="AF372:AF378" si="60">+AB372-R372</f>
        <v>-78670</v>
      </c>
      <c r="AG372" s="52"/>
      <c r="AH372" s="52"/>
      <c r="AK372" s="37"/>
    </row>
    <row r="373" spans="1:37" x14ac:dyDescent="0.25">
      <c r="A373" s="33">
        <v>342</v>
      </c>
      <c r="B373" s="33" t="s">
        <v>87</v>
      </c>
      <c r="D373" s="36">
        <v>1867173.2</v>
      </c>
      <c r="F373" s="36">
        <v>917503.5728325001</v>
      </c>
      <c r="H373" s="46">
        <v>48395</v>
      </c>
      <c r="J373" s="71">
        <v>9.4999999999999998E-3</v>
      </c>
      <c r="K373" s="72"/>
      <c r="L373" s="72"/>
      <c r="N373" s="48">
        <v>0</v>
      </c>
      <c r="P373" s="76">
        <v>3.8</v>
      </c>
      <c r="R373" s="63">
        <f t="shared" si="59"/>
        <v>70953</v>
      </c>
      <c r="T373" s="46">
        <v>52047</v>
      </c>
      <c r="V373" s="47">
        <v>50</v>
      </c>
      <c r="W373" s="33" t="s">
        <v>4</v>
      </c>
      <c r="X373" s="47" t="s">
        <v>313</v>
      </c>
      <c r="Z373" s="48">
        <v>-3</v>
      </c>
      <c r="AB373" s="36">
        <v>45796</v>
      </c>
      <c r="AC373" s="36"/>
      <c r="AD373" s="52">
        <v>2.4500000000000002</v>
      </c>
      <c r="AE373" s="52"/>
      <c r="AF373" s="63">
        <f t="shared" si="60"/>
        <v>-25157</v>
      </c>
      <c r="AG373" s="52"/>
      <c r="AH373" s="52"/>
      <c r="AK373" s="37"/>
    </row>
    <row r="374" spans="1:37" x14ac:dyDescent="0.25">
      <c r="A374" s="33">
        <v>343</v>
      </c>
      <c r="B374" s="33" t="s">
        <v>88</v>
      </c>
      <c r="C374" s="38"/>
      <c r="D374" s="36">
        <v>233978162.78</v>
      </c>
      <c r="F374" s="36">
        <v>25427829.70121282</v>
      </c>
      <c r="H374" s="46">
        <v>48395</v>
      </c>
      <c r="J374" s="49">
        <v>5.7000000000000002E-3</v>
      </c>
      <c r="K374" s="44"/>
      <c r="L374" s="49"/>
      <c r="N374" s="48">
        <v>0</v>
      </c>
      <c r="O374" s="38"/>
      <c r="P374" s="76">
        <v>4.2</v>
      </c>
      <c r="R374" s="63">
        <f t="shared" si="59"/>
        <v>9827083</v>
      </c>
      <c r="S374" s="38"/>
      <c r="T374" s="46">
        <v>52047</v>
      </c>
      <c r="V374" s="47">
        <v>50</v>
      </c>
      <c r="W374" s="33" t="s">
        <v>4</v>
      </c>
      <c r="X374" s="47" t="s">
        <v>314</v>
      </c>
      <c r="Z374" s="48">
        <v>-3</v>
      </c>
      <c r="AA374" s="38"/>
      <c r="AB374" s="36">
        <v>9856867</v>
      </c>
      <c r="AC374" s="36"/>
      <c r="AD374" s="52">
        <v>4.21</v>
      </c>
      <c r="AE374" s="52"/>
      <c r="AF374" s="63">
        <f t="shared" si="60"/>
        <v>29784</v>
      </c>
      <c r="AG374" s="52"/>
      <c r="AH374" s="52"/>
      <c r="AK374" s="37"/>
    </row>
    <row r="375" spans="1:37" x14ac:dyDescent="0.25">
      <c r="A375" s="33">
        <v>343.2</v>
      </c>
      <c r="B375" s="33" t="s">
        <v>290</v>
      </c>
      <c r="D375" s="36">
        <v>169584346.44</v>
      </c>
      <c r="F375" s="36">
        <v>8563875.1622726284</v>
      </c>
      <c r="H375" s="46">
        <v>48395</v>
      </c>
      <c r="J375" s="49">
        <v>0.1565</v>
      </c>
      <c r="K375" s="44"/>
      <c r="L375" s="49"/>
      <c r="N375" s="48">
        <v>0</v>
      </c>
      <c r="P375" s="76">
        <v>4.2</v>
      </c>
      <c r="R375" s="63">
        <f t="shared" si="59"/>
        <v>7122543</v>
      </c>
      <c r="T375" s="46">
        <v>52047</v>
      </c>
      <c r="V375" s="47">
        <v>9</v>
      </c>
      <c r="W375" s="33" t="s">
        <v>4</v>
      </c>
      <c r="X375" s="47" t="s">
        <v>316</v>
      </c>
      <c r="Z375" s="48">
        <v>35</v>
      </c>
      <c r="AB375" s="36">
        <v>14199155</v>
      </c>
      <c r="AC375" s="36"/>
      <c r="AD375" s="52">
        <v>8.3699999999999992</v>
      </c>
      <c r="AE375" s="52"/>
      <c r="AF375" s="63">
        <f t="shared" si="60"/>
        <v>7076612</v>
      </c>
      <c r="AG375" s="52"/>
      <c r="AH375" s="52"/>
      <c r="AK375" s="37"/>
    </row>
    <row r="376" spans="1:37" x14ac:dyDescent="0.25">
      <c r="A376" s="33">
        <v>344</v>
      </c>
      <c r="B376" s="33" t="s">
        <v>89</v>
      </c>
      <c r="D376" s="36">
        <v>33575007.140000001</v>
      </c>
      <c r="F376" s="36">
        <v>12550118.9162475</v>
      </c>
      <c r="H376" s="46">
        <v>48395</v>
      </c>
      <c r="J376" s="71">
        <v>1.6000000000000001E-3</v>
      </c>
      <c r="K376" s="72"/>
      <c r="L376" s="72"/>
      <c r="N376" s="48">
        <v>-1</v>
      </c>
      <c r="P376" s="76">
        <v>3.4</v>
      </c>
      <c r="R376" s="63">
        <f t="shared" ref="R376:R378" si="61">+ROUND(D376*P376/100,0)</f>
        <v>1141550</v>
      </c>
      <c r="T376" s="46">
        <v>52047</v>
      </c>
      <c r="V376" s="47">
        <v>60</v>
      </c>
      <c r="W376" s="33" t="s">
        <v>4</v>
      </c>
      <c r="X376" s="47" t="s">
        <v>310</v>
      </c>
      <c r="Z376" s="48">
        <v>-3</v>
      </c>
      <c r="AB376" s="36">
        <v>956256</v>
      </c>
      <c r="AC376" s="36"/>
      <c r="AD376" s="52">
        <v>2.85</v>
      </c>
      <c r="AE376" s="52"/>
      <c r="AF376" s="63">
        <f t="shared" si="60"/>
        <v>-185294</v>
      </c>
      <c r="AG376" s="52"/>
      <c r="AH376" s="52"/>
      <c r="AK376" s="37"/>
    </row>
    <row r="377" spans="1:37" x14ac:dyDescent="0.25">
      <c r="A377" s="33">
        <v>345</v>
      </c>
      <c r="B377" s="33" t="s">
        <v>45</v>
      </c>
      <c r="D377" s="36">
        <v>35686944.619999997</v>
      </c>
      <c r="F377" s="36">
        <v>15778236.693359999</v>
      </c>
      <c r="H377" s="46">
        <v>48395</v>
      </c>
      <c r="J377" s="71">
        <v>1.2999999999999999E-3</v>
      </c>
      <c r="K377" s="72"/>
      <c r="L377" s="72"/>
      <c r="N377" s="48">
        <v>-1</v>
      </c>
      <c r="P377" s="76">
        <v>3.4</v>
      </c>
      <c r="R377" s="63">
        <f t="shared" si="61"/>
        <v>1213356</v>
      </c>
      <c r="T377" s="46">
        <v>52047</v>
      </c>
      <c r="V377" s="47">
        <v>50</v>
      </c>
      <c r="W377" s="33" t="s">
        <v>4</v>
      </c>
      <c r="X377" s="47" t="s">
        <v>315</v>
      </c>
      <c r="Z377" s="48">
        <v>-2</v>
      </c>
      <c r="AB377" s="36">
        <v>923531</v>
      </c>
      <c r="AC377" s="36"/>
      <c r="AD377" s="52">
        <v>2.59</v>
      </c>
      <c r="AE377" s="52"/>
      <c r="AF377" s="63">
        <f t="shared" si="60"/>
        <v>-289825</v>
      </c>
      <c r="AG377" s="52"/>
      <c r="AH377" s="52"/>
      <c r="AK377" s="37"/>
    </row>
    <row r="378" spans="1:37" x14ac:dyDescent="0.25">
      <c r="A378" s="33">
        <v>346</v>
      </c>
      <c r="B378" s="33" t="s">
        <v>291</v>
      </c>
      <c r="D378" s="32">
        <v>2983621.73</v>
      </c>
      <c r="F378" s="32">
        <v>1325320.5443450001</v>
      </c>
      <c r="H378" s="46">
        <v>48395</v>
      </c>
      <c r="J378" s="71">
        <v>2.5999999999999999E-3</v>
      </c>
      <c r="K378" s="72"/>
      <c r="L378" s="72"/>
      <c r="N378" s="48">
        <v>0</v>
      </c>
      <c r="P378" s="76">
        <v>3.4</v>
      </c>
      <c r="R378" s="64">
        <f t="shared" si="61"/>
        <v>101443</v>
      </c>
      <c r="T378" s="46">
        <v>52047</v>
      </c>
      <c r="V378" s="47">
        <v>50</v>
      </c>
      <c r="W378" s="33" t="s">
        <v>4</v>
      </c>
      <c r="X378" s="47" t="s">
        <v>317</v>
      </c>
      <c r="Z378" s="48">
        <v>-2</v>
      </c>
      <c r="AB378" s="32">
        <v>79794</v>
      </c>
      <c r="AC378" s="54"/>
      <c r="AD378" s="52">
        <v>2.67</v>
      </c>
      <c r="AE378" s="52"/>
      <c r="AF378" s="64">
        <f t="shared" si="60"/>
        <v>-21649</v>
      </c>
      <c r="AG378" s="52"/>
      <c r="AH378" s="52"/>
      <c r="AI378" s="38"/>
      <c r="AK378" s="37"/>
    </row>
    <row r="379" spans="1:37" s="38" customFormat="1" x14ac:dyDescent="0.25">
      <c r="A379" s="33" t="s">
        <v>6</v>
      </c>
      <c r="B379" s="38" t="s">
        <v>115</v>
      </c>
      <c r="C379" s="33"/>
      <c r="D379" s="23">
        <f>+SUBTOTAL(9,D372:D378)</f>
        <v>485161284.85000002</v>
      </c>
      <c r="F379" s="23">
        <f>+SUBTOTAL(9,F372:F378)</f>
        <v>67910280.621657953</v>
      </c>
      <c r="H379" s="46"/>
      <c r="J379" s="71"/>
      <c r="K379" s="72"/>
      <c r="L379" s="72"/>
      <c r="N379" s="48"/>
      <c r="O379" s="33"/>
      <c r="P379" s="79">
        <f>+ROUND(R379/D379*100,1)</f>
        <v>4.0999999999999996</v>
      </c>
      <c r="Q379" s="33"/>
      <c r="R379" s="83">
        <f>+SUBTOTAL(9,R372:R378)</f>
        <v>19738939</v>
      </c>
      <c r="S379" s="33"/>
      <c r="T379" s="46"/>
      <c r="U379" s="33"/>
      <c r="V379" s="47"/>
      <c r="W379" s="33"/>
      <c r="X379" s="47"/>
      <c r="Y379" s="33"/>
      <c r="Z379" s="48"/>
      <c r="AA379" s="33"/>
      <c r="AB379" s="23">
        <f>+SUBTOTAL(9,AB372:AB378)</f>
        <v>26244740</v>
      </c>
      <c r="AC379" s="24"/>
      <c r="AD379" s="56">
        <f>+AB379/D379*100</f>
        <v>5.4094876939973124</v>
      </c>
      <c r="AE379" s="56"/>
      <c r="AF379" s="83">
        <f>+SUBTOTAL(9,AF372:AF378)</f>
        <v>6505801</v>
      </c>
      <c r="AG379" s="52"/>
      <c r="AH379" s="52"/>
      <c r="AI379" s="37"/>
      <c r="AK379" s="37"/>
    </row>
    <row r="380" spans="1:37" s="38" customFormat="1" x14ac:dyDescent="0.25">
      <c r="A380" s="33"/>
      <c r="B380" s="38" t="s">
        <v>6</v>
      </c>
      <c r="C380" s="33"/>
      <c r="D380" s="39"/>
      <c r="F380" s="39"/>
      <c r="H380" s="46"/>
      <c r="J380" s="71"/>
      <c r="K380" s="72"/>
      <c r="L380" s="72"/>
      <c r="N380" s="48"/>
      <c r="O380" s="33"/>
      <c r="P380" s="75"/>
      <c r="Q380" s="33"/>
      <c r="R380" s="65"/>
      <c r="S380" s="33"/>
      <c r="T380" s="46"/>
      <c r="U380" s="33"/>
      <c r="V380" s="47"/>
      <c r="W380" s="33"/>
      <c r="X380" s="47"/>
      <c r="Y380" s="33"/>
      <c r="Z380" s="48"/>
      <c r="AA380" s="33"/>
      <c r="AB380" s="39"/>
      <c r="AC380" s="39"/>
      <c r="AD380" s="52"/>
      <c r="AE380" s="52"/>
      <c r="AF380" s="65"/>
      <c r="AG380" s="52"/>
      <c r="AH380" s="52"/>
      <c r="AI380" s="33"/>
      <c r="AK380" s="37"/>
    </row>
    <row r="381" spans="1:37" s="38" customFormat="1" x14ac:dyDescent="0.25">
      <c r="A381" s="41" t="s">
        <v>199</v>
      </c>
      <c r="C381" s="33"/>
      <c r="D381" s="27">
        <f>+SUBTOTAL(9,D352:D380)</f>
        <v>1051750194.27</v>
      </c>
      <c r="E381" s="41"/>
      <c r="F381" s="27">
        <f>+SUBTOTAL(9,F352:F380)</f>
        <v>175526030.43583646</v>
      </c>
      <c r="G381" s="41"/>
      <c r="H381" s="46"/>
      <c r="I381" s="41"/>
      <c r="J381" s="71"/>
      <c r="K381" s="72"/>
      <c r="L381" s="72"/>
      <c r="M381" s="41"/>
      <c r="N381" s="48"/>
      <c r="O381" s="33"/>
      <c r="P381" s="80">
        <f>+ROUND(R381/D381*100,1)</f>
        <v>4.3</v>
      </c>
      <c r="Q381" s="33"/>
      <c r="R381" s="121">
        <f>+SUBTOTAL(9,R352:R380)</f>
        <v>44746998</v>
      </c>
      <c r="S381" s="33"/>
      <c r="T381" s="46"/>
      <c r="U381" s="33"/>
      <c r="V381" s="47"/>
      <c r="W381" s="33"/>
      <c r="X381" s="47"/>
      <c r="Y381" s="33"/>
      <c r="Z381" s="48"/>
      <c r="AA381" s="33"/>
      <c r="AB381" s="27">
        <f>+SUBTOTAL(9,AB352:AB380)</f>
        <v>54149337</v>
      </c>
      <c r="AC381" s="27"/>
      <c r="AD381" s="57">
        <f>+AB381/D381*100</f>
        <v>5.1484979318291479</v>
      </c>
      <c r="AE381" s="57"/>
      <c r="AF381" s="121">
        <f>+SUBTOTAL(9,AF352:AF380)</f>
        <v>9402339</v>
      </c>
      <c r="AG381" s="52"/>
      <c r="AH381" s="52"/>
      <c r="AI381" s="33"/>
      <c r="AK381" s="37"/>
    </row>
    <row r="382" spans="1:37" s="38" customFormat="1" x14ac:dyDescent="0.25">
      <c r="A382" s="41"/>
      <c r="B382" s="38" t="s">
        <v>6</v>
      </c>
      <c r="C382" s="33"/>
      <c r="D382" s="39"/>
      <c r="F382" s="39"/>
      <c r="H382" s="46"/>
      <c r="J382" s="71"/>
      <c r="K382" s="72"/>
      <c r="L382" s="72"/>
      <c r="N382" s="48"/>
      <c r="O382" s="33"/>
      <c r="P382" s="75"/>
      <c r="Q382" s="33"/>
      <c r="R382" s="65"/>
      <c r="S382" s="33"/>
      <c r="T382" s="46"/>
      <c r="U382" s="33"/>
      <c r="V382" s="47"/>
      <c r="W382" s="33"/>
      <c r="X382" s="47"/>
      <c r="Y382" s="33"/>
      <c r="Z382" s="48"/>
      <c r="AA382" s="33"/>
      <c r="AB382" s="39"/>
      <c r="AC382" s="39"/>
      <c r="AD382" s="52"/>
      <c r="AE382" s="52"/>
      <c r="AF382" s="65"/>
      <c r="AG382" s="52"/>
      <c r="AH382" s="52"/>
      <c r="AI382" s="33"/>
      <c r="AK382" s="37"/>
    </row>
    <row r="383" spans="1:37" s="38" customFormat="1" x14ac:dyDescent="0.25">
      <c r="A383" s="41"/>
      <c r="B383" s="38" t="s">
        <v>6</v>
      </c>
      <c r="C383" s="33"/>
      <c r="D383" s="39"/>
      <c r="F383" s="39"/>
      <c r="H383" s="46"/>
      <c r="J383" s="71"/>
      <c r="K383" s="72"/>
      <c r="L383" s="72"/>
      <c r="N383" s="48"/>
      <c r="O383" s="33"/>
      <c r="P383" s="75"/>
      <c r="Q383" s="33"/>
      <c r="R383" s="65"/>
      <c r="S383" s="33"/>
      <c r="T383" s="46"/>
      <c r="U383" s="33"/>
      <c r="V383" s="47"/>
      <c r="W383" s="33"/>
      <c r="X383" s="47"/>
      <c r="Y383" s="33"/>
      <c r="Z383" s="48"/>
      <c r="AA383" s="33"/>
      <c r="AB383" s="39"/>
      <c r="AC383" s="39"/>
      <c r="AD383" s="52"/>
      <c r="AE383" s="52"/>
      <c r="AF383" s="65"/>
      <c r="AG383" s="52"/>
      <c r="AH383" s="52"/>
      <c r="AI383" s="33"/>
      <c r="AK383" s="37"/>
    </row>
    <row r="384" spans="1:37" s="38" customFormat="1" x14ac:dyDescent="0.25">
      <c r="A384" s="41" t="s">
        <v>200</v>
      </c>
      <c r="C384" s="33"/>
      <c r="D384" s="39"/>
      <c r="F384" s="39"/>
      <c r="H384" s="46"/>
      <c r="J384" s="71"/>
      <c r="K384" s="72"/>
      <c r="L384" s="72"/>
      <c r="N384" s="48"/>
      <c r="O384" s="33"/>
      <c r="P384" s="75"/>
      <c r="Q384" s="33"/>
      <c r="R384" s="65"/>
      <c r="S384" s="33"/>
      <c r="T384" s="46"/>
      <c r="U384" s="33"/>
      <c r="V384" s="47"/>
      <c r="W384" s="33"/>
      <c r="X384" s="47"/>
      <c r="Y384" s="33"/>
      <c r="Z384" s="48"/>
      <c r="AA384" s="33"/>
      <c r="AB384" s="39"/>
      <c r="AC384" s="39"/>
      <c r="AD384" s="52"/>
      <c r="AE384" s="52"/>
      <c r="AF384" s="65"/>
      <c r="AG384" s="52"/>
      <c r="AH384" s="52"/>
      <c r="AI384" s="33"/>
      <c r="AK384" s="37"/>
    </row>
    <row r="385" spans="1:37" x14ac:dyDescent="0.25">
      <c r="A385" s="33" t="s">
        <v>6</v>
      </c>
      <c r="B385" s="33" t="s">
        <v>6</v>
      </c>
      <c r="H385" s="46"/>
      <c r="J385" s="71"/>
      <c r="K385" s="72"/>
      <c r="L385" s="72"/>
      <c r="N385" s="48"/>
      <c r="P385" s="75"/>
      <c r="T385" s="46"/>
      <c r="V385" s="47"/>
      <c r="X385" s="47"/>
      <c r="Z385" s="48"/>
      <c r="AD385" s="52"/>
      <c r="AE385" s="52"/>
      <c r="AG385" s="52"/>
      <c r="AH385" s="52"/>
      <c r="AI385" s="38"/>
      <c r="AK385" s="37"/>
    </row>
    <row r="386" spans="1:37" s="38" customFormat="1" x14ac:dyDescent="0.25">
      <c r="A386" s="38" t="s">
        <v>6</v>
      </c>
      <c r="B386" s="38" t="s">
        <v>116</v>
      </c>
      <c r="D386" s="36"/>
      <c r="E386" s="33"/>
      <c r="F386" s="36"/>
      <c r="G386" s="33"/>
      <c r="H386" s="46"/>
      <c r="I386" s="33"/>
      <c r="J386" s="71"/>
      <c r="K386" s="72"/>
      <c r="L386" s="72"/>
      <c r="M386" s="33"/>
      <c r="N386" s="48"/>
      <c r="P386" s="74"/>
      <c r="R386" s="63"/>
      <c r="T386" s="46"/>
      <c r="U386" s="33"/>
      <c r="V386" s="47"/>
      <c r="W386" s="33"/>
      <c r="X386" s="47"/>
      <c r="Y386" s="33"/>
      <c r="Z386" s="48"/>
      <c r="AB386" s="36"/>
      <c r="AC386" s="36"/>
      <c r="AD386" s="52"/>
      <c r="AE386" s="52"/>
      <c r="AF386" s="63"/>
      <c r="AG386" s="52"/>
      <c r="AH386" s="52"/>
      <c r="AI386" s="33"/>
      <c r="AK386" s="37"/>
    </row>
    <row r="387" spans="1:37" x14ac:dyDescent="0.25">
      <c r="A387" s="33">
        <v>341</v>
      </c>
      <c r="B387" s="33" t="s">
        <v>42</v>
      </c>
      <c r="D387" s="36">
        <v>34496252.609999999</v>
      </c>
      <c r="F387" s="36">
        <v>11955973.3231875</v>
      </c>
      <c r="H387" s="46">
        <v>50221</v>
      </c>
      <c r="J387" s="71">
        <v>2.3E-3</v>
      </c>
      <c r="K387" s="72"/>
      <c r="L387" s="72"/>
      <c r="N387" s="48">
        <v>-2</v>
      </c>
      <c r="P387" s="76">
        <v>3.5</v>
      </c>
      <c r="R387" s="63">
        <f t="shared" ref="R387:R390" si="62">+ROUND(D387*P387/100,0)</f>
        <v>1207369</v>
      </c>
      <c r="T387" s="46">
        <v>53873</v>
      </c>
      <c r="V387" s="47">
        <v>80</v>
      </c>
      <c r="W387" s="33" t="s">
        <v>4</v>
      </c>
      <c r="X387" s="47" t="s">
        <v>310</v>
      </c>
      <c r="Z387" s="48">
        <v>-2</v>
      </c>
      <c r="AB387" s="36">
        <v>819408</v>
      </c>
      <c r="AC387" s="36"/>
      <c r="AD387" s="52">
        <v>2.38</v>
      </c>
      <c r="AE387" s="52"/>
      <c r="AF387" s="63">
        <f t="shared" ref="AF387:AF393" si="63">+AB387-R387</f>
        <v>-387961</v>
      </c>
      <c r="AG387" s="52"/>
      <c r="AH387" s="52"/>
      <c r="AK387" s="37"/>
    </row>
    <row r="388" spans="1:37" x14ac:dyDescent="0.25">
      <c r="A388" s="33">
        <v>342</v>
      </c>
      <c r="B388" s="33" t="s">
        <v>87</v>
      </c>
      <c r="D388" s="36">
        <v>13269835.26</v>
      </c>
      <c r="F388" s="36">
        <v>4563334.3019899996</v>
      </c>
      <c r="H388" s="46">
        <v>50221</v>
      </c>
      <c r="J388" s="71">
        <v>9.4999999999999998E-3</v>
      </c>
      <c r="K388" s="72"/>
      <c r="L388" s="72"/>
      <c r="N388" s="48">
        <v>0</v>
      </c>
      <c r="P388" s="76">
        <v>3.8</v>
      </c>
      <c r="R388" s="63">
        <f t="shared" si="62"/>
        <v>504254</v>
      </c>
      <c r="T388" s="46">
        <v>53873</v>
      </c>
      <c r="V388" s="47">
        <v>50</v>
      </c>
      <c r="W388" s="33" t="s">
        <v>4</v>
      </c>
      <c r="X388" s="47" t="s">
        <v>313</v>
      </c>
      <c r="Z388" s="48">
        <v>-3</v>
      </c>
      <c r="AB388" s="36">
        <v>347239</v>
      </c>
      <c r="AC388" s="36"/>
      <c r="AD388" s="52">
        <v>2.62</v>
      </c>
      <c r="AE388" s="52"/>
      <c r="AF388" s="63">
        <f t="shared" si="63"/>
        <v>-157015</v>
      </c>
      <c r="AG388" s="52"/>
      <c r="AH388" s="52"/>
      <c r="AK388" s="37"/>
    </row>
    <row r="389" spans="1:37" x14ac:dyDescent="0.25">
      <c r="A389" s="33">
        <v>343</v>
      </c>
      <c r="B389" s="33" t="s">
        <v>88</v>
      </c>
      <c r="D389" s="36">
        <v>278605458.13999999</v>
      </c>
      <c r="F389" s="36">
        <v>45475533.034841709</v>
      </c>
      <c r="H389" s="46">
        <v>50221</v>
      </c>
      <c r="J389" s="49">
        <v>5.7000000000000002E-3</v>
      </c>
      <c r="K389" s="44"/>
      <c r="L389" s="49"/>
      <c r="N389" s="48">
        <v>0</v>
      </c>
      <c r="P389" s="76">
        <v>5.7</v>
      </c>
      <c r="R389" s="63">
        <f t="shared" si="62"/>
        <v>15880511</v>
      </c>
      <c r="T389" s="46">
        <v>53873</v>
      </c>
      <c r="V389" s="47">
        <v>50</v>
      </c>
      <c r="W389" s="33" t="s">
        <v>4</v>
      </c>
      <c r="X389" s="47" t="s">
        <v>314</v>
      </c>
      <c r="Z389" s="48">
        <v>-3</v>
      </c>
      <c r="AB389" s="36">
        <v>9345514</v>
      </c>
      <c r="AC389" s="36"/>
      <c r="AD389" s="52">
        <v>3.35</v>
      </c>
      <c r="AE389" s="52"/>
      <c r="AF389" s="63">
        <f t="shared" si="63"/>
        <v>-6534997</v>
      </c>
      <c r="AG389" s="52"/>
      <c r="AH389" s="52"/>
      <c r="AK389" s="37"/>
    </row>
    <row r="390" spans="1:37" x14ac:dyDescent="0.25">
      <c r="A390" s="33">
        <v>343.2</v>
      </c>
      <c r="B390" s="33" t="s">
        <v>290</v>
      </c>
      <c r="D390" s="36">
        <v>187989955.28</v>
      </c>
      <c r="F390" s="36">
        <v>16186257.774260754</v>
      </c>
      <c r="H390" s="46">
        <v>50221</v>
      </c>
      <c r="J390" s="49">
        <v>0.1565</v>
      </c>
      <c r="K390" s="44"/>
      <c r="L390" s="49"/>
      <c r="N390" s="48">
        <v>0</v>
      </c>
      <c r="P390" s="76">
        <v>5.7</v>
      </c>
      <c r="R390" s="63">
        <f t="shared" si="62"/>
        <v>10715427</v>
      </c>
      <c r="T390" s="46">
        <v>53873</v>
      </c>
      <c r="V390" s="47">
        <v>9</v>
      </c>
      <c r="W390" s="33" t="s">
        <v>4</v>
      </c>
      <c r="X390" s="47" t="s">
        <v>316</v>
      </c>
      <c r="Z390" s="48">
        <v>35</v>
      </c>
      <c r="AB390" s="36">
        <v>14325299</v>
      </c>
      <c r="AC390" s="36"/>
      <c r="AD390" s="52">
        <v>7.62</v>
      </c>
      <c r="AE390" s="52"/>
      <c r="AF390" s="63">
        <f t="shared" si="63"/>
        <v>3609872</v>
      </c>
      <c r="AG390" s="52"/>
      <c r="AH390" s="52"/>
      <c r="AK390" s="37"/>
    </row>
    <row r="391" spans="1:37" x14ac:dyDescent="0.25">
      <c r="A391" s="33">
        <v>344</v>
      </c>
      <c r="B391" s="33" t="s">
        <v>89</v>
      </c>
      <c r="D391" s="36">
        <v>44556175.359999999</v>
      </c>
      <c r="F391" s="36">
        <v>12477413.542127497</v>
      </c>
      <c r="H391" s="46">
        <v>50221</v>
      </c>
      <c r="J391" s="71">
        <v>1.6000000000000001E-3</v>
      </c>
      <c r="K391" s="72"/>
      <c r="L391" s="72"/>
      <c r="N391" s="48">
        <v>-1</v>
      </c>
      <c r="P391" s="76">
        <v>3.4</v>
      </c>
      <c r="R391" s="63">
        <f t="shared" ref="R391:R393" si="64">+ROUND(D391*P391/100,0)</f>
        <v>1514910</v>
      </c>
      <c r="T391" s="46">
        <v>53873</v>
      </c>
      <c r="V391" s="47">
        <v>60</v>
      </c>
      <c r="W391" s="33" t="s">
        <v>4</v>
      </c>
      <c r="X391" s="47" t="s">
        <v>310</v>
      </c>
      <c r="Z391" s="48">
        <v>-3</v>
      </c>
      <c r="AB391" s="36">
        <v>1211143</v>
      </c>
      <c r="AC391" s="36"/>
      <c r="AD391" s="52">
        <v>2.72</v>
      </c>
      <c r="AE391" s="52"/>
      <c r="AF391" s="63">
        <f t="shared" si="63"/>
        <v>-303767</v>
      </c>
      <c r="AG391" s="52"/>
      <c r="AH391" s="52"/>
      <c r="AK391" s="37"/>
    </row>
    <row r="392" spans="1:37" x14ac:dyDescent="0.25">
      <c r="A392" s="33">
        <v>345</v>
      </c>
      <c r="B392" s="33" t="s">
        <v>45</v>
      </c>
      <c r="D392" s="36">
        <v>55581392.030000001</v>
      </c>
      <c r="F392" s="36">
        <v>18204939.972665001</v>
      </c>
      <c r="H392" s="46">
        <v>50221</v>
      </c>
      <c r="J392" s="71">
        <v>1.2999999999999999E-3</v>
      </c>
      <c r="K392" s="72"/>
      <c r="L392" s="72"/>
      <c r="N392" s="48">
        <v>-1</v>
      </c>
      <c r="P392" s="76">
        <v>3.4</v>
      </c>
      <c r="R392" s="63">
        <f t="shared" si="64"/>
        <v>1889767</v>
      </c>
      <c r="T392" s="46">
        <v>53873</v>
      </c>
      <c r="V392" s="47">
        <v>50</v>
      </c>
      <c r="W392" s="33" t="s">
        <v>4</v>
      </c>
      <c r="X392" s="47" t="s">
        <v>315</v>
      </c>
      <c r="Z392" s="48">
        <v>-2</v>
      </c>
      <c r="AB392" s="36">
        <v>1418131</v>
      </c>
      <c r="AC392" s="36"/>
      <c r="AD392" s="52">
        <v>2.5499999999999998</v>
      </c>
      <c r="AE392" s="52"/>
      <c r="AF392" s="63">
        <f t="shared" si="63"/>
        <v>-471636</v>
      </c>
      <c r="AG392" s="52"/>
      <c r="AH392" s="52"/>
      <c r="AK392" s="37"/>
    </row>
    <row r="393" spans="1:37" s="38" customFormat="1" x14ac:dyDescent="0.25">
      <c r="A393" s="33">
        <v>346</v>
      </c>
      <c r="B393" s="33" t="s">
        <v>291</v>
      </c>
      <c r="D393" s="32">
        <v>13295148.66</v>
      </c>
      <c r="E393" s="33"/>
      <c r="F393" s="32">
        <v>4022433.2824199996</v>
      </c>
      <c r="G393" s="33"/>
      <c r="H393" s="46">
        <v>50221</v>
      </c>
      <c r="I393" s="33"/>
      <c r="J393" s="71">
        <v>2.5999999999999999E-3</v>
      </c>
      <c r="K393" s="72"/>
      <c r="L393" s="72"/>
      <c r="M393" s="33"/>
      <c r="N393" s="48">
        <v>0</v>
      </c>
      <c r="P393" s="76">
        <v>3.4</v>
      </c>
      <c r="R393" s="64">
        <f t="shared" si="64"/>
        <v>452035</v>
      </c>
      <c r="T393" s="46">
        <v>53873</v>
      </c>
      <c r="U393" s="33"/>
      <c r="V393" s="47">
        <v>50</v>
      </c>
      <c r="W393" s="33" t="s">
        <v>4</v>
      </c>
      <c r="X393" s="47" t="s">
        <v>317</v>
      </c>
      <c r="Y393" s="33"/>
      <c r="Z393" s="48">
        <v>-2</v>
      </c>
      <c r="AB393" s="32">
        <v>370576</v>
      </c>
      <c r="AC393" s="54"/>
      <c r="AD393" s="52">
        <v>2.79</v>
      </c>
      <c r="AE393" s="52"/>
      <c r="AF393" s="64">
        <f t="shared" si="63"/>
        <v>-81459</v>
      </c>
      <c r="AG393" s="52"/>
      <c r="AH393" s="52"/>
      <c r="AK393" s="37"/>
    </row>
    <row r="394" spans="1:37" s="38" customFormat="1" x14ac:dyDescent="0.25">
      <c r="A394" s="33" t="s">
        <v>6</v>
      </c>
      <c r="B394" s="38" t="s">
        <v>117</v>
      </c>
      <c r="D394" s="23">
        <f>+SUBTOTAL(9,D387:D393)</f>
        <v>627794217.33999991</v>
      </c>
      <c r="F394" s="23">
        <f>+SUBTOTAL(9,F387:F393)</f>
        <v>112885885.23149246</v>
      </c>
      <c r="H394" s="46"/>
      <c r="J394" s="71"/>
      <c r="K394" s="72"/>
      <c r="L394" s="72"/>
      <c r="N394" s="48"/>
      <c r="P394" s="79">
        <f>+ROUND(R394/D394*100,1)</f>
        <v>5.0999999999999996</v>
      </c>
      <c r="R394" s="83">
        <f>+SUBTOTAL(9,R387:R393)</f>
        <v>32164273</v>
      </c>
      <c r="T394" s="46"/>
      <c r="U394" s="33"/>
      <c r="V394" s="47"/>
      <c r="W394" s="33"/>
      <c r="X394" s="47"/>
      <c r="Y394" s="33"/>
      <c r="Z394" s="48"/>
      <c r="AB394" s="23">
        <f>+SUBTOTAL(9,AB387:AB393)</f>
        <v>27837310</v>
      </c>
      <c r="AC394" s="24"/>
      <c r="AD394" s="56">
        <f>+AB394/D394*100</f>
        <v>4.4341456533238359</v>
      </c>
      <c r="AE394" s="56"/>
      <c r="AF394" s="83">
        <f>+SUBTOTAL(9,AF387:AF393)</f>
        <v>-4326963</v>
      </c>
      <c r="AG394" s="52"/>
      <c r="AH394" s="52"/>
      <c r="AI394" s="37"/>
      <c r="AK394" s="37"/>
    </row>
    <row r="395" spans="1:37" s="38" customFormat="1" x14ac:dyDescent="0.25">
      <c r="A395" s="33"/>
      <c r="B395" s="38" t="s">
        <v>6</v>
      </c>
      <c r="D395" s="24"/>
      <c r="F395" s="24"/>
      <c r="H395" s="46"/>
      <c r="J395" s="71"/>
      <c r="K395" s="72"/>
      <c r="L395" s="72"/>
      <c r="N395" s="48"/>
      <c r="P395" s="74"/>
      <c r="R395" s="88">
        <f t="shared" ref="R395" si="65">+ROUND(D395*P395/100,0)</f>
        <v>0</v>
      </c>
      <c r="T395" s="46"/>
      <c r="U395" s="33"/>
      <c r="V395" s="47"/>
      <c r="W395" s="33"/>
      <c r="X395" s="47"/>
      <c r="Y395" s="33"/>
      <c r="Z395" s="48"/>
      <c r="AB395" s="24"/>
      <c r="AC395" s="24"/>
      <c r="AD395" s="52"/>
      <c r="AE395" s="52"/>
      <c r="AF395" s="88"/>
      <c r="AG395" s="52"/>
      <c r="AH395" s="52"/>
      <c r="AI395" s="33"/>
      <c r="AK395" s="37"/>
    </row>
    <row r="396" spans="1:37" s="38" customFormat="1" x14ac:dyDescent="0.25">
      <c r="A396" s="41" t="s">
        <v>201</v>
      </c>
      <c r="D396" s="43">
        <f>+SUBTOTAL(9,D387:D395)</f>
        <v>627794217.33999991</v>
      </c>
      <c r="E396" s="104"/>
      <c r="F396" s="43">
        <f>+SUBTOTAL(9,F387:F395)</f>
        <v>112885885.23149246</v>
      </c>
      <c r="G396" s="104"/>
      <c r="H396" s="138"/>
      <c r="I396" s="104"/>
      <c r="J396" s="139"/>
      <c r="K396" s="140"/>
      <c r="L396" s="140"/>
      <c r="M396" s="104"/>
      <c r="N396" s="141"/>
      <c r="O396" s="104"/>
      <c r="P396" s="142">
        <f>+ROUND(R396/D396*100,1)</f>
        <v>5.0999999999999996</v>
      </c>
      <c r="Q396" s="104"/>
      <c r="R396" s="87">
        <f>+SUBTOTAL(9,R387:R395)</f>
        <v>32164273</v>
      </c>
      <c r="S396" s="104"/>
      <c r="T396" s="138"/>
      <c r="U396" s="107"/>
      <c r="V396" s="143"/>
      <c r="W396" s="107"/>
      <c r="X396" s="143"/>
      <c r="Y396" s="107"/>
      <c r="Z396" s="141"/>
      <c r="AA396" s="104"/>
      <c r="AB396" s="43">
        <f>+SUBTOTAL(9,AB387:AB395)</f>
        <v>27837310</v>
      </c>
      <c r="AC396" s="43"/>
      <c r="AD396" s="109">
        <f>+AB396/D396*100</f>
        <v>4.4341456533238359</v>
      </c>
      <c r="AE396" s="109"/>
      <c r="AF396" s="87">
        <f>+SUBTOTAL(9,AF387:AF395)</f>
        <v>-4326963</v>
      </c>
      <c r="AG396" s="52"/>
      <c r="AH396" s="52"/>
      <c r="AI396" s="33"/>
      <c r="AK396" s="37"/>
    </row>
    <row r="397" spans="1:37" s="38" customFormat="1" x14ac:dyDescent="0.25">
      <c r="A397" s="41"/>
      <c r="B397" s="38" t="s">
        <v>6</v>
      </c>
      <c r="D397" s="43"/>
      <c r="F397" s="43"/>
      <c r="H397" s="46"/>
      <c r="J397" s="71"/>
      <c r="K397" s="72"/>
      <c r="L397" s="72"/>
      <c r="N397" s="48"/>
      <c r="P397" s="74"/>
      <c r="R397" s="87"/>
      <c r="T397" s="46"/>
      <c r="U397" s="33"/>
      <c r="V397" s="47"/>
      <c r="W397" s="33"/>
      <c r="X397" s="47"/>
      <c r="Y397" s="33"/>
      <c r="Z397" s="48"/>
      <c r="AB397" s="43"/>
      <c r="AC397" s="43"/>
      <c r="AD397" s="52"/>
      <c r="AE397" s="52"/>
      <c r="AF397" s="87"/>
      <c r="AG397" s="52"/>
      <c r="AH397" s="52"/>
      <c r="AI397" s="33"/>
      <c r="AK397" s="37"/>
    </row>
    <row r="398" spans="1:37" s="38" customFormat="1" x14ac:dyDescent="0.25">
      <c r="A398" s="41" t="s">
        <v>202</v>
      </c>
      <c r="D398" s="43"/>
      <c r="F398" s="43"/>
      <c r="H398" s="46"/>
      <c r="J398" s="71"/>
      <c r="K398" s="72"/>
      <c r="L398" s="72"/>
      <c r="N398" s="48"/>
      <c r="P398" s="74"/>
      <c r="R398" s="87"/>
      <c r="T398" s="46"/>
      <c r="U398" s="33"/>
      <c r="V398" s="47"/>
      <c r="W398" s="33"/>
      <c r="X398" s="47"/>
      <c r="Y398" s="33"/>
      <c r="Z398" s="48"/>
      <c r="AB398" s="43"/>
      <c r="AC398" s="43"/>
      <c r="AD398" s="52"/>
      <c r="AE398" s="52"/>
      <c r="AF398" s="87"/>
      <c r="AG398" s="52"/>
      <c r="AH398" s="52"/>
      <c r="AI398" s="33"/>
      <c r="AK398" s="37"/>
    </row>
    <row r="399" spans="1:37" s="38" customFormat="1" x14ac:dyDescent="0.25">
      <c r="A399" s="33" t="s">
        <v>6</v>
      </c>
      <c r="B399" s="33" t="s">
        <v>6</v>
      </c>
      <c r="D399" s="43"/>
      <c r="F399" s="43"/>
      <c r="H399" s="46"/>
      <c r="J399" s="71"/>
      <c r="K399" s="72"/>
      <c r="L399" s="72"/>
      <c r="N399" s="48"/>
      <c r="P399" s="74"/>
      <c r="R399" s="87"/>
      <c r="T399" s="46"/>
      <c r="U399" s="33"/>
      <c r="V399" s="47"/>
      <c r="W399" s="33"/>
      <c r="X399" s="47"/>
      <c r="Y399" s="33"/>
      <c r="Z399" s="48"/>
      <c r="AB399" s="43"/>
      <c r="AC399" s="43"/>
      <c r="AD399" s="52"/>
      <c r="AE399" s="52"/>
      <c r="AF399" s="87"/>
      <c r="AG399" s="52"/>
      <c r="AH399" s="52"/>
      <c r="AI399" s="33"/>
      <c r="AK399" s="37"/>
    </row>
    <row r="400" spans="1:37" s="38" customFormat="1" x14ac:dyDescent="0.25">
      <c r="B400" s="38" t="s">
        <v>118</v>
      </c>
      <c r="D400" s="43"/>
      <c r="F400" s="43"/>
      <c r="H400" s="46"/>
      <c r="J400" s="71"/>
      <c r="K400" s="72"/>
      <c r="L400" s="72"/>
      <c r="N400" s="48"/>
      <c r="P400" s="74"/>
      <c r="R400" s="87"/>
      <c r="T400" s="46"/>
      <c r="U400" s="33"/>
      <c r="V400" s="47"/>
      <c r="W400" s="33"/>
      <c r="X400" s="47"/>
      <c r="Y400" s="33"/>
      <c r="Z400" s="48"/>
      <c r="AB400" s="43"/>
      <c r="AC400" s="43"/>
      <c r="AD400" s="52"/>
      <c r="AE400" s="52"/>
      <c r="AF400" s="87"/>
      <c r="AG400" s="52"/>
      <c r="AH400" s="52"/>
      <c r="AI400" s="33"/>
      <c r="AK400" s="37"/>
    </row>
    <row r="401" spans="1:37" s="38" customFormat="1" x14ac:dyDescent="0.25">
      <c r="A401" s="33">
        <v>341</v>
      </c>
      <c r="B401" s="33" t="s">
        <v>42</v>
      </c>
      <c r="D401" s="36">
        <v>3122752.8</v>
      </c>
      <c r="E401" s="33"/>
      <c r="F401" s="36">
        <v>575485.49225875002</v>
      </c>
      <c r="G401" s="21"/>
      <c r="H401" s="46">
        <v>51682</v>
      </c>
      <c r="I401" s="21"/>
      <c r="J401" s="49" t="s">
        <v>303</v>
      </c>
      <c r="K401" s="72"/>
      <c r="L401" s="72"/>
      <c r="M401" s="21"/>
      <c r="N401" s="48">
        <v>0</v>
      </c>
      <c r="P401" s="76">
        <v>3.3</v>
      </c>
      <c r="R401" s="63">
        <f t="shared" ref="R401:R404" si="66">+ROUND(D401*P401/100,0)</f>
        <v>103051</v>
      </c>
      <c r="T401" s="46">
        <v>55334</v>
      </c>
      <c r="U401" s="33"/>
      <c r="V401" s="47">
        <v>80</v>
      </c>
      <c r="W401" s="33" t="s">
        <v>4</v>
      </c>
      <c r="X401" s="47" t="s">
        <v>310</v>
      </c>
      <c r="Y401" s="33"/>
      <c r="Z401" s="48">
        <v>-2</v>
      </c>
      <c r="AB401" s="36">
        <v>81123</v>
      </c>
      <c r="AC401" s="36"/>
      <c r="AD401" s="52">
        <v>2.6</v>
      </c>
      <c r="AE401" s="52"/>
      <c r="AF401" s="63">
        <f t="shared" ref="AF401:AF406" si="67">+AB401-R401</f>
        <v>-21928</v>
      </c>
      <c r="AG401" s="52"/>
      <c r="AH401" s="52"/>
      <c r="AI401" s="33"/>
      <c r="AJ401" s="33"/>
      <c r="AK401" s="37"/>
    </row>
    <row r="402" spans="1:37" s="38" customFormat="1" x14ac:dyDescent="0.25">
      <c r="A402" s="33">
        <v>342</v>
      </c>
      <c r="B402" s="33" t="s">
        <v>87</v>
      </c>
      <c r="D402" s="36">
        <v>450886.51</v>
      </c>
      <c r="E402" s="33"/>
      <c r="F402" s="36">
        <v>81426.848989999999</v>
      </c>
      <c r="G402" s="21"/>
      <c r="H402" s="46">
        <v>51682</v>
      </c>
      <c r="I402" s="21"/>
      <c r="J402" s="49" t="s">
        <v>303</v>
      </c>
      <c r="K402" s="72"/>
      <c r="L402" s="72"/>
      <c r="M402" s="21"/>
      <c r="N402" s="48">
        <v>0</v>
      </c>
      <c r="P402" s="76">
        <v>3.3</v>
      </c>
      <c r="R402" s="63">
        <f t="shared" si="66"/>
        <v>14879</v>
      </c>
      <c r="T402" s="46">
        <v>55334</v>
      </c>
      <c r="U402" s="33"/>
      <c r="V402" s="47">
        <v>50</v>
      </c>
      <c r="W402" s="33" t="s">
        <v>4</v>
      </c>
      <c r="X402" s="47" t="s">
        <v>313</v>
      </c>
      <c r="Y402" s="33"/>
      <c r="Z402" s="48">
        <v>-3</v>
      </c>
      <c r="AB402" s="36">
        <v>12943</v>
      </c>
      <c r="AC402" s="36"/>
      <c r="AD402" s="52">
        <v>2.87</v>
      </c>
      <c r="AE402" s="52"/>
      <c r="AF402" s="63">
        <f t="shared" si="67"/>
        <v>-1936</v>
      </c>
      <c r="AG402" s="52"/>
      <c r="AH402" s="52"/>
      <c r="AI402" s="33"/>
      <c r="AJ402" s="33"/>
      <c r="AK402" s="37"/>
    </row>
    <row r="403" spans="1:37" s="38" customFormat="1" x14ac:dyDescent="0.25">
      <c r="A403" s="33">
        <v>343</v>
      </c>
      <c r="B403" s="33" t="s">
        <v>88</v>
      </c>
      <c r="D403" s="36">
        <v>31305861.010000002</v>
      </c>
      <c r="E403" s="33"/>
      <c r="F403" s="36">
        <v>2151114.4078129558</v>
      </c>
      <c r="G403" s="21"/>
      <c r="H403" s="46">
        <v>51682</v>
      </c>
      <c r="I403" s="21"/>
      <c r="J403" s="49" t="s">
        <v>303</v>
      </c>
      <c r="K403" s="72"/>
      <c r="L403" s="72"/>
      <c r="M403" s="21"/>
      <c r="N403" s="48">
        <v>0</v>
      </c>
      <c r="P403" s="76">
        <v>3.3</v>
      </c>
      <c r="Q403" s="33"/>
      <c r="R403" s="63">
        <f t="shared" si="66"/>
        <v>1033093</v>
      </c>
      <c r="T403" s="46">
        <v>55334</v>
      </c>
      <c r="U403" s="33"/>
      <c r="V403" s="47">
        <v>50</v>
      </c>
      <c r="W403" s="33" t="s">
        <v>4</v>
      </c>
      <c r="X403" s="47" t="s">
        <v>314</v>
      </c>
      <c r="Y403" s="33"/>
      <c r="Z403" s="48">
        <v>-3</v>
      </c>
      <c r="AB403" s="36">
        <v>1023951</v>
      </c>
      <c r="AC403" s="36"/>
      <c r="AD403" s="52">
        <v>3.27</v>
      </c>
      <c r="AE403" s="52"/>
      <c r="AF403" s="63">
        <f t="shared" si="67"/>
        <v>-9142</v>
      </c>
      <c r="AG403" s="52"/>
      <c r="AH403" s="52"/>
      <c r="AI403" s="33"/>
      <c r="AJ403" s="33"/>
      <c r="AK403" s="37"/>
    </row>
    <row r="404" spans="1:37" s="38" customFormat="1" x14ac:dyDescent="0.25">
      <c r="A404" s="33">
        <v>343.2</v>
      </c>
      <c r="B404" s="33" t="s">
        <v>290</v>
      </c>
      <c r="D404" s="36">
        <v>126771982.41</v>
      </c>
      <c r="E404" s="33"/>
      <c r="F404" s="36">
        <v>16665363.356645793</v>
      </c>
      <c r="G404" s="21"/>
      <c r="H404" s="46">
        <v>51682</v>
      </c>
      <c r="I404" s="21"/>
      <c r="J404" s="49" t="s">
        <v>303</v>
      </c>
      <c r="K404" s="72"/>
      <c r="L404" s="72"/>
      <c r="M404" s="21"/>
      <c r="N404" s="48">
        <v>0</v>
      </c>
      <c r="P404" s="76">
        <v>3.3</v>
      </c>
      <c r="Q404" s="33"/>
      <c r="R404" s="63">
        <f t="shared" si="66"/>
        <v>4183475</v>
      </c>
      <c r="T404" s="46">
        <v>55334</v>
      </c>
      <c r="U404" s="33"/>
      <c r="V404" s="47">
        <v>9</v>
      </c>
      <c r="W404" s="33" t="s">
        <v>4</v>
      </c>
      <c r="X404" s="47" t="s">
        <v>316</v>
      </c>
      <c r="Y404" s="33"/>
      <c r="Z404" s="48">
        <v>35</v>
      </c>
      <c r="AB404" s="36">
        <v>9540845</v>
      </c>
      <c r="AC404" s="36"/>
      <c r="AD404" s="52">
        <v>7.53</v>
      </c>
      <c r="AE404" s="52"/>
      <c r="AF404" s="63">
        <f t="shared" si="67"/>
        <v>5357370</v>
      </c>
      <c r="AG404" s="52"/>
      <c r="AH404" s="52"/>
      <c r="AI404" s="33"/>
      <c r="AJ404" s="33"/>
      <c r="AK404" s="37"/>
    </row>
    <row r="405" spans="1:37" s="38" customFormat="1" x14ac:dyDescent="0.25">
      <c r="A405" s="33">
        <v>345</v>
      </c>
      <c r="B405" s="33" t="s">
        <v>45</v>
      </c>
      <c r="D405" s="36">
        <v>1292150.6100000001</v>
      </c>
      <c r="E405" s="33"/>
      <c r="F405" s="36">
        <v>145621.86123375001</v>
      </c>
      <c r="G405" s="33"/>
      <c r="H405" s="46">
        <v>51682</v>
      </c>
      <c r="I405" s="33"/>
      <c r="J405" s="49" t="s">
        <v>303</v>
      </c>
      <c r="K405" s="72"/>
      <c r="L405" s="72"/>
      <c r="M405" s="21"/>
      <c r="N405" s="48">
        <v>0</v>
      </c>
      <c r="P405" s="76">
        <v>3.3</v>
      </c>
      <c r="R405" s="63">
        <f t="shared" ref="R405:R406" si="68">+ROUND(D405*P405/100,0)</f>
        <v>42641</v>
      </c>
      <c r="T405" s="46">
        <v>55334</v>
      </c>
      <c r="U405" s="33"/>
      <c r="V405" s="47">
        <v>50</v>
      </c>
      <c r="W405" s="33" t="s">
        <v>4</v>
      </c>
      <c r="X405" s="47" t="s">
        <v>315</v>
      </c>
      <c r="Y405" s="33"/>
      <c r="Z405" s="48">
        <v>-2</v>
      </c>
      <c r="AB405" s="36">
        <v>37612</v>
      </c>
      <c r="AC405" s="36"/>
      <c r="AD405" s="52">
        <v>2.91</v>
      </c>
      <c r="AE405" s="52"/>
      <c r="AF405" s="63">
        <f t="shared" si="67"/>
        <v>-5029</v>
      </c>
      <c r="AG405" s="52"/>
      <c r="AH405" s="52"/>
      <c r="AI405" s="33"/>
      <c r="AJ405" s="33"/>
      <c r="AK405" s="37"/>
    </row>
    <row r="406" spans="1:37" s="38" customFormat="1" x14ac:dyDescent="0.25">
      <c r="A406" s="33">
        <v>346</v>
      </c>
      <c r="B406" s="33" t="s">
        <v>291</v>
      </c>
      <c r="D406" s="32">
        <v>837057.12</v>
      </c>
      <c r="E406" s="33"/>
      <c r="F406" s="32">
        <v>136432.96448749999</v>
      </c>
      <c r="G406" s="21"/>
      <c r="H406" s="46">
        <v>51682</v>
      </c>
      <c r="I406" s="21"/>
      <c r="J406" s="49" t="s">
        <v>303</v>
      </c>
      <c r="K406" s="72"/>
      <c r="L406" s="72"/>
      <c r="M406" s="21"/>
      <c r="N406" s="48">
        <v>0</v>
      </c>
      <c r="P406" s="76">
        <v>3.3</v>
      </c>
      <c r="R406" s="64">
        <f t="shared" si="68"/>
        <v>27623</v>
      </c>
      <c r="T406" s="46">
        <v>55334</v>
      </c>
      <c r="U406" s="33"/>
      <c r="V406" s="47">
        <v>50</v>
      </c>
      <c r="W406" s="33" t="s">
        <v>4</v>
      </c>
      <c r="X406" s="47" t="s">
        <v>317</v>
      </c>
      <c r="Y406" s="33"/>
      <c r="Z406" s="48">
        <v>-2</v>
      </c>
      <c r="AB406" s="32">
        <v>24417</v>
      </c>
      <c r="AC406" s="54"/>
      <c r="AD406" s="52">
        <v>2.92</v>
      </c>
      <c r="AE406" s="52"/>
      <c r="AF406" s="64">
        <f t="shared" si="67"/>
        <v>-3206</v>
      </c>
      <c r="AG406" s="52"/>
      <c r="AH406" s="52"/>
      <c r="AJ406" s="33"/>
      <c r="AK406" s="37"/>
    </row>
    <row r="407" spans="1:37" s="38" customFormat="1" x14ac:dyDescent="0.25">
      <c r="A407" s="33" t="s">
        <v>6</v>
      </c>
      <c r="B407" s="38" t="s">
        <v>119</v>
      </c>
      <c r="D407" s="39">
        <f>+SUBTOTAL(9,D401:D406)</f>
        <v>163780690.46000001</v>
      </c>
      <c r="F407" s="39">
        <f>+SUBTOTAL(9,F401:F406)</f>
        <v>19755444.931428745</v>
      </c>
      <c r="H407" s="46"/>
      <c r="J407" s="71"/>
      <c r="K407" s="72"/>
      <c r="L407" s="72"/>
      <c r="N407" s="48"/>
      <c r="P407" s="79">
        <f>+ROUND(R407/D407*100,1)</f>
        <v>3.3</v>
      </c>
      <c r="R407" s="65">
        <f>+SUBTOTAL(9,R401:R406)</f>
        <v>5404762</v>
      </c>
      <c r="T407" s="46"/>
      <c r="U407" s="33"/>
      <c r="V407" s="47"/>
      <c r="W407" s="33"/>
      <c r="X407" s="47"/>
      <c r="Y407" s="33"/>
      <c r="Z407" s="48"/>
      <c r="AB407" s="39">
        <f>+SUBTOTAL(9,AB401:AB406)</f>
        <v>10720891</v>
      </c>
      <c r="AC407" s="39"/>
      <c r="AD407" s="56">
        <f>+AB407/D407*100</f>
        <v>6.54588216100991</v>
      </c>
      <c r="AE407" s="56"/>
      <c r="AF407" s="65">
        <f>+SUBTOTAL(9,AF401:AF406)</f>
        <v>5316129</v>
      </c>
      <c r="AG407" s="52"/>
      <c r="AH407" s="52"/>
      <c r="AI407" s="37"/>
      <c r="AJ407" s="33"/>
      <c r="AK407" s="37"/>
    </row>
    <row r="408" spans="1:37" s="38" customFormat="1" x14ac:dyDescent="0.25">
      <c r="A408" s="33" t="s">
        <v>6</v>
      </c>
      <c r="B408" s="33" t="s">
        <v>6</v>
      </c>
      <c r="D408" s="43"/>
      <c r="F408" s="43"/>
      <c r="H408" s="46"/>
      <c r="J408" s="71"/>
      <c r="K408" s="72"/>
      <c r="L408" s="72"/>
      <c r="N408" s="48"/>
      <c r="P408" s="76"/>
      <c r="R408" s="87"/>
      <c r="T408" s="46"/>
      <c r="U408" s="33"/>
      <c r="V408" s="47"/>
      <c r="W408" s="33"/>
      <c r="X408" s="47"/>
      <c r="Y408" s="33"/>
      <c r="Z408" s="48"/>
      <c r="AB408" s="43"/>
      <c r="AC408" s="43"/>
      <c r="AD408" s="52"/>
      <c r="AE408" s="52"/>
      <c r="AF408" s="87"/>
      <c r="AG408" s="52"/>
      <c r="AH408" s="52"/>
      <c r="AI408" s="33"/>
      <c r="AK408" s="37"/>
    </row>
    <row r="409" spans="1:37" s="38" customFormat="1" x14ac:dyDescent="0.25">
      <c r="A409" s="38" t="s">
        <v>6</v>
      </c>
      <c r="B409" s="38" t="s">
        <v>120</v>
      </c>
      <c r="D409" s="43"/>
      <c r="F409" s="43"/>
      <c r="H409" s="46"/>
      <c r="J409" s="71"/>
      <c r="K409" s="72"/>
      <c r="L409" s="72"/>
      <c r="N409" s="48"/>
      <c r="P409" s="74"/>
      <c r="R409" s="87"/>
      <c r="T409" s="46"/>
      <c r="U409" s="33"/>
      <c r="V409" s="47"/>
      <c r="W409" s="33"/>
      <c r="X409" s="47"/>
      <c r="Y409" s="33"/>
      <c r="Z409" s="48"/>
      <c r="AB409" s="43"/>
      <c r="AC409" s="43"/>
      <c r="AD409" s="52"/>
      <c r="AE409" s="52"/>
      <c r="AF409" s="87"/>
      <c r="AG409" s="52"/>
      <c r="AH409" s="52"/>
      <c r="AI409" s="33"/>
      <c r="AK409" s="37"/>
    </row>
    <row r="410" spans="1:37" s="38" customFormat="1" x14ac:dyDescent="0.25">
      <c r="A410" s="33">
        <v>341</v>
      </c>
      <c r="B410" s="33" t="s">
        <v>42</v>
      </c>
      <c r="D410" s="36">
        <v>109904545.72</v>
      </c>
      <c r="E410" s="33"/>
      <c r="F410" s="36">
        <v>23177166.973131251</v>
      </c>
      <c r="G410" s="33"/>
      <c r="H410" s="46">
        <v>50951</v>
      </c>
      <c r="I410" s="33"/>
      <c r="J410" s="49" t="s">
        <v>303</v>
      </c>
      <c r="K410" s="72"/>
      <c r="L410" s="72"/>
      <c r="M410" s="21"/>
      <c r="N410" s="48">
        <v>0</v>
      </c>
      <c r="P410" s="76">
        <v>3.3</v>
      </c>
      <c r="R410" s="63">
        <f t="shared" ref="R410:R413" si="69">+ROUND(D410*P410/100,0)</f>
        <v>3626850</v>
      </c>
      <c r="T410" s="46">
        <v>54604</v>
      </c>
      <c r="U410" s="33"/>
      <c r="V410" s="47">
        <v>80</v>
      </c>
      <c r="W410" s="33" t="s">
        <v>4</v>
      </c>
      <c r="X410" s="47" t="s">
        <v>310</v>
      </c>
      <c r="Y410" s="33"/>
      <c r="Z410" s="48">
        <v>-2</v>
      </c>
      <c r="AB410" s="36">
        <v>2940657</v>
      </c>
      <c r="AC410" s="36"/>
      <c r="AD410" s="52">
        <v>2.68</v>
      </c>
      <c r="AE410" s="52"/>
      <c r="AF410" s="63">
        <f t="shared" ref="AF410:AF416" si="70">+AB410-R410</f>
        <v>-686193</v>
      </c>
      <c r="AG410" s="52"/>
      <c r="AH410" s="52"/>
      <c r="AI410" s="33"/>
      <c r="AJ410" s="33"/>
      <c r="AK410" s="37"/>
    </row>
    <row r="411" spans="1:37" s="38" customFormat="1" x14ac:dyDescent="0.25">
      <c r="A411" s="33">
        <v>342</v>
      </c>
      <c r="B411" s="33" t="s">
        <v>87</v>
      </c>
      <c r="D411" s="36">
        <v>21820106.289999999</v>
      </c>
      <c r="E411" s="33"/>
      <c r="F411" s="36">
        <v>3351288.8613550002</v>
      </c>
      <c r="G411" s="33"/>
      <c r="H411" s="46">
        <v>50951</v>
      </c>
      <c r="I411" s="33"/>
      <c r="J411" s="49" t="s">
        <v>303</v>
      </c>
      <c r="K411" s="72"/>
      <c r="L411" s="72"/>
      <c r="M411" s="21"/>
      <c r="N411" s="48">
        <v>0</v>
      </c>
      <c r="P411" s="76">
        <v>3.3</v>
      </c>
      <c r="R411" s="63">
        <f t="shared" si="69"/>
        <v>720064</v>
      </c>
      <c r="T411" s="46">
        <v>54604</v>
      </c>
      <c r="U411" s="33"/>
      <c r="V411" s="47">
        <v>50</v>
      </c>
      <c r="W411" s="33" t="s">
        <v>4</v>
      </c>
      <c r="X411" s="47" t="s">
        <v>313</v>
      </c>
      <c r="Y411" s="33"/>
      <c r="Z411" s="48">
        <v>-3</v>
      </c>
      <c r="AB411" s="36">
        <v>685427</v>
      </c>
      <c r="AC411" s="36"/>
      <c r="AD411" s="52">
        <v>3.14</v>
      </c>
      <c r="AE411" s="52"/>
      <c r="AF411" s="63">
        <f t="shared" si="70"/>
        <v>-34637</v>
      </c>
      <c r="AG411" s="52"/>
      <c r="AH411" s="52"/>
      <c r="AI411" s="33"/>
      <c r="AJ411" s="33"/>
      <c r="AK411" s="37"/>
    </row>
    <row r="412" spans="1:37" s="38" customFormat="1" x14ac:dyDescent="0.25">
      <c r="A412" s="33">
        <v>343</v>
      </c>
      <c r="B412" s="33" t="s">
        <v>88</v>
      </c>
      <c r="D412" s="36">
        <v>302831798.70999998</v>
      </c>
      <c r="E412" s="33"/>
      <c r="F412" s="36">
        <v>-12320142.256469244</v>
      </c>
      <c r="G412" s="33"/>
      <c r="H412" s="46">
        <v>50951</v>
      </c>
      <c r="I412" s="33"/>
      <c r="J412" s="49" t="s">
        <v>303</v>
      </c>
      <c r="K412" s="72"/>
      <c r="L412" s="72"/>
      <c r="M412" s="21"/>
      <c r="N412" s="48">
        <v>0</v>
      </c>
      <c r="P412" s="76">
        <v>3.3</v>
      </c>
      <c r="Q412" s="33"/>
      <c r="R412" s="63">
        <f t="shared" si="69"/>
        <v>9993449</v>
      </c>
      <c r="T412" s="46">
        <v>54604</v>
      </c>
      <c r="U412" s="33"/>
      <c r="V412" s="47">
        <v>50</v>
      </c>
      <c r="W412" s="33" t="s">
        <v>4</v>
      </c>
      <c r="X412" s="47" t="s">
        <v>314</v>
      </c>
      <c r="Y412" s="33"/>
      <c r="Z412" s="48">
        <v>-3</v>
      </c>
      <c r="AB412" s="36">
        <v>11833463</v>
      </c>
      <c r="AC412" s="36"/>
      <c r="AD412" s="52">
        <v>3.91</v>
      </c>
      <c r="AE412" s="52"/>
      <c r="AF412" s="63">
        <f t="shared" si="70"/>
        <v>1840014</v>
      </c>
      <c r="AG412" s="52"/>
      <c r="AH412" s="52"/>
      <c r="AI412" s="33"/>
      <c r="AJ412" s="33"/>
      <c r="AK412" s="37"/>
    </row>
    <row r="413" spans="1:37" s="38" customFormat="1" x14ac:dyDescent="0.25">
      <c r="A413" s="33">
        <v>343.2</v>
      </c>
      <c r="B413" s="33" t="s">
        <v>290</v>
      </c>
      <c r="D413" s="36">
        <v>81978670.930000007</v>
      </c>
      <c r="E413" s="33"/>
      <c r="F413" s="36">
        <v>-3932249.8240407649</v>
      </c>
      <c r="G413" s="33"/>
      <c r="H413" s="46">
        <v>50951</v>
      </c>
      <c r="I413" s="33"/>
      <c r="J413" s="49" t="s">
        <v>303</v>
      </c>
      <c r="K413" s="72"/>
      <c r="L413" s="72"/>
      <c r="M413" s="21"/>
      <c r="N413" s="48">
        <v>0</v>
      </c>
      <c r="P413" s="76">
        <v>3.3</v>
      </c>
      <c r="Q413" s="33"/>
      <c r="R413" s="63">
        <f t="shared" si="69"/>
        <v>2705296</v>
      </c>
      <c r="T413" s="46">
        <v>54604</v>
      </c>
      <c r="U413" s="33"/>
      <c r="V413" s="47">
        <v>9</v>
      </c>
      <c r="W413" s="33" t="s">
        <v>4</v>
      </c>
      <c r="X413" s="47" t="s">
        <v>316</v>
      </c>
      <c r="Y413" s="33"/>
      <c r="Z413" s="48">
        <v>35</v>
      </c>
      <c r="AB413" s="36">
        <v>9681622</v>
      </c>
      <c r="AC413" s="36"/>
      <c r="AD413" s="52">
        <v>11.81</v>
      </c>
      <c r="AE413" s="52"/>
      <c r="AF413" s="63">
        <f t="shared" si="70"/>
        <v>6976326</v>
      </c>
      <c r="AG413" s="52"/>
      <c r="AH413" s="52"/>
      <c r="AI413" s="33"/>
      <c r="AJ413" s="33"/>
      <c r="AK413" s="37"/>
    </row>
    <row r="414" spans="1:37" s="38" customFormat="1" x14ac:dyDescent="0.25">
      <c r="A414" s="33">
        <v>344</v>
      </c>
      <c r="B414" s="33" t="s">
        <v>89</v>
      </c>
      <c r="D414" s="36">
        <v>49500092.460000001</v>
      </c>
      <c r="E414" s="33"/>
      <c r="F414" s="36">
        <v>9281825.7724137492</v>
      </c>
      <c r="G414" s="33"/>
      <c r="H414" s="46">
        <v>50951</v>
      </c>
      <c r="I414" s="33"/>
      <c r="J414" s="49" t="s">
        <v>303</v>
      </c>
      <c r="K414" s="72"/>
      <c r="L414" s="72"/>
      <c r="M414" s="21"/>
      <c r="N414" s="48">
        <v>0</v>
      </c>
      <c r="P414" s="76">
        <v>3.3</v>
      </c>
      <c r="R414" s="63">
        <f t="shared" ref="R414:R416" si="71">+ROUND(D414*P414/100,0)</f>
        <v>1633503</v>
      </c>
      <c r="T414" s="46">
        <v>54604</v>
      </c>
      <c r="U414" s="33"/>
      <c r="V414" s="47">
        <v>60</v>
      </c>
      <c r="W414" s="33" t="s">
        <v>4</v>
      </c>
      <c r="X414" s="47" t="s">
        <v>310</v>
      </c>
      <c r="Y414" s="33"/>
      <c r="Z414" s="48">
        <v>-3</v>
      </c>
      <c r="AB414" s="36">
        <v>1418961</v>
      </c>
      <c r="AC414" s="36"/>
      <c r="AD414" s="52">
        <v>2.87</v>
      </c>
      <c r="AE414" s="52"/>
      <c r="AF414" s="63">
        <f t="shared" si="70"/>
        <v>-214542</v>
      </c>
      <c r="AG414" s="52"/>
      <c r="AH414" s="52"/>
      <c r="AI414" s="33"/>
      <c r="AJ414" s="33"/>
      <c r="AK414" s="37"/>
    </row>
    <row r="415" spans="1:37" s="38" customFormat="1" x14ac:dyDescent="0.25">
      <c r="A415" s="33">
        <v>345</v>
      </c>
      <c r="B415" s="33" t="s">
        <v>45</v>
      </c>
      <c r="D415" s="36">
        <v>72345305.590000004</v>
      </c>
      <c r="E415" s="33"/>
      <c r="F415" s="36">
        <v>14355541.081542503</v>
      </c>
      <c r="G415" s="33"/>
      <c r="H415" s="46">
        <v>50951</v>
      </c>
      <c r="I415" s="33"/>
      <c r="J415" s="49" t="s">
        <v>303</v>
      </c>
      <c r="K415" s="72"/>
      <c r="L415" s="72"/>
      <c r="M415" s="21"/>
      <c r="N415" s="48">
        <v>0</v>
      </c>
      <c r="P415" s="76">
        <v>3.3</v>
      </c>
      <c r="R415" s="63">
        <f t="shared" si="71"/>
        <v>2387395</v>
      </c>
      <c r="T415" s="46">
        <v>54604</v>
      </c>
      <c r="U415" s="33"/>
      <c r="V415" s="47">
        <v>50</v>
      </c>
      <c r="W415" s="33" t="s">
        <v>4</v>
      </c>
      <c r="X415" s="47" t="s">
        <v>315</v>
      </c>
      <c r="Y415" s="33"/>
      <c r="Z415" s="48">
        <v>-2</v>
      </c>
      <c r="AB415" s="36">
        <v>2057344</v>
      </c>
      <c r="AC415" s="36"/>
      <c r="AD415" s="52">
        <v>2.84</v>
      </c>
      <c r="AE415" s="52"/>
      <c r="AF415" s="63">
        <f t="shared" si="70"/>
        <v>-330051</v>
      </c>
      <c r="AG415" s="52"/>
      <c r="AH415" s="52"/>
      <c r="AI415" s="33"/>
      <c r="AJ415" s="33"/>
      <c r="AK415" s="37"/>
    </row>
    <row r="416" spans="1:37" s="38" customFormat="1" x14ac:dyDescent="0.25">
      <c r="A416" s="33">
        <v>346</v>
      </c>
      <c r="B416" s="33" t="s">
        <v>291</v>
      </c>
      <c r="D416" s="32">
        <v>8047119.0899999999</v>
      </c>
      <c r="E416" s="33"/>
      <c r="F416" s="32">
        <v>1572875.46240375</v>
      </c>
      <c r="G416" s="33"/>
      <c r="H416" s="46">
        <v>50951</v>
      </c>
      <c r="I416" s="33"/>
      <c r="J416" s="49" t="s">
        <v>303</v>
      </c>
      <c r="K416" s="72"/>
      <c r="L416" s="72"/>
      <c r="M416" s="21"/>
      <c r="N416" s="48">
        <v>0</v>
      </c>
      <c r="P416" s="76">
        <v>3.3</v>
      </c>
      <c r="R416" s="64">
        <f t="shared" si="71"/>
        <v>265555</v>
      </c>
      <c r="T416" s="46">
        <v>54604</v>
      </c>
      <c r="U416" s="33"/>
      <c r="V416" s="47">
        <v>50</v>
      </c>
      <c r="W416" s="33" t="s">
        <v>4</v>
      </c>
      <c r="X416" s="47" t="s">
        <v>317</v>
      </c>
      <c r="Y416" s="33"/>
      <c r="Z416" s="48">
        <v>-2</v>
      </c>
      <c r="AB416" s="32">
        <v>242869</v>
      </c>
      <c r="AC416" s="54"/>
      <c r="AD416" s="52">
        <v>3.02</v>
      </c>
      <c r="AE416" s="52"/>
      <c r="AF416" s="64">
        <f t="shared" si="70"/>
        <v>-22686</v>
      </c>
      <c r="AG416" s="52"/>
      <c r="AH416" s="52"/>
      <c r="AJ416" s="33"/>
      <c r="AK416" s="37"/>
    </row>
    <row r="417" spans="1:37" s="38" customFormat="1" x14ac:dyDescent="0.25">
      <c r="A417" s="33" t="s">
        <v>6</v>
      </c>
      <c r="B417" s="38" t="s">
        <v>121</v>
      </c>
      <c r="D417" s="39">
        <f>+SUBTOTAL(9,D410:D416)</f>
        <v>646427638.79000008</v>
      </c>
      <c r="F417" s="39">
        <f>+SUBTOTAL(9,F410:F416)</f>
        <v>35486306.070336245</v>
      </c>
      <c r="H417" s="46"/>
      <c r="J417" s="71"/>
      <c r="K417" s="72"/>
      <c r="L417" s="72"/>
      <c r="N417" s="48"/>
      <c r="P417" s="79">
        <f>+ROUND(R417/D417*100,1)</f>
        <v>3.3</v>
      </c>
      <c r="R417" s="65">
        <f>+SUBTOTAL(9,R410:R416)</f>
        <v>21332112</v>
      </c>
      <c r="T417" s="46"/>
      <c r="U417" s="33"/>
      <c r="V417" s="47"/>
      <c r="W417" s="33"/>
      <c r="X417" s="47"/>
      <c r="Y417" s="33"/>
      <c r="Z417" s="48"/>
      <c r="AB417" s="39">
        <f>+SUBTOTAL(9,AB410:AB416)</f>
        <v>28860343</v>
      </c>
      <c r="AC417" s="39"/>
      <c r="AD417" s="56">
        <f>+AB417/D417*100</f>
        <v>4.4645898888267732</v>
      </c>
      <c r="AE417" s="56"/>
      <c r="AF417" s="65">
        <f>+SUBTOTAL(9,AF410:AF416)</f>
        <v>7528231</v>
      </c>
      <c r="AG417" s="52"/>
      <c r="AH417" s="52"/>
      <c r="AI417" s="37"/>
      <c r="AJ417" s="33"/>
      <c r="AK417" s="37"/>
    </row>
    <row r="418" spans="1:37" s="38" customFormat="1" x14ac:dyDescent="0.25">
      <c r="A418" s="33" t="s">
        <v>6</v>
      </c>
      <c r="B418" s="33" t="s">
        <v>6</v>
      </c>
      <c r="D418" s="43"/>
      <c r="F418" s="43"/>
      <c r="H418" s="46"/>
      <c r="J418" s="71"/>
      <c r="K418" s="72"/>
      <c r="L418" s="72"/>
      <c r="N418" s="48"/>
      <c r="P418" s="74"/>
      <c r="R418" s="87"/>
      <c r="T418" s="46"/>
      <c r="U418" s="33"/>
      <c r="V418" s="47"/>
      <c r="W418" s="33"/>
      <c r="X418" s="47"/>
      <c r="Y418" s="33"/>
      <c r="Z418" s="48"/>
      <c r="AB418" s="43"/>
      <c r="AC418" s="43"/>
      <c r="AD418" s="52"/>
      <c r="AE418" s="52"/>
      <c r="AF418" s="87"/>
      <c r="AG418" s="52"/>
      <c r="AH418" s="52"/>
      <c r="AI418" s="33"/>
      <c r="AK418" s="37"/>
    </row>
    <row r="419" spans="1:37" s="38" customFormat="1" x14ac:dyDescent="0.25">
      <c r="A419" s="38" t="s">
        <v>6</v>
      </c>
      <c r="B419" s="38" t="s">
        <v>122</v>
      </c>
      <c r="D419" s="43"/>
      <c r="F419" s="43"/>
      <c r="H419" s="46"/>
      <c r="J419" s="71"/>
      <c r="K419" s="72"/>
      <c r="L419" s="72"/>
      <c r="N419" s="48"/>
      <c r="P419" s="74"/>
      <c r="R419" s="87"/>
      <c r="T419" s="46"/>
      <c r="U419" s="33"/>
      <c r="V419" s="47"/>
      <c r="W419" s="33"/>
      <c r="X419" s="47"/>
      <c r="Y419" s="33"/>
      <c r="Z419" s="48"/>
      <c r="AB419" s="43"/>
      <c r="AC419" s="43"/>
      <c r="AD419" s="52"/>
      <c r="AE419" s="52"/>
      <c r="AF419" s="87"/>
      <c r="AG419" s="52"/>
      <c r="AH419" s="52"/>
      <c r="AI419" s="33"/>
      <c r="AK419" s="37"/>
    </row>
    <row r="420" spans="1:37" s="38" customFormat="1" x14ac:dyDescent="0.25">
      <c r="A420" s="33">
        <v>341</v>
      </c>
      <c r="B420" s="33" t="s">
        <v>42</v>
      </c>
      <c r="D420" s="36">
        <v>39684489</v>
      </c>
      <c r="E420" s="33"/>
      <c r="F420" s="36">
        <v>7347094.0433487492</v>
      </c>
      <c r="G420" s="33"/>
      <c r="H420" s="46">
        <v>50951</v>
      </c>
      <c r="I420" s="33"/>
      <c r="J420" s="49" t="s">
        <v>303</v>
      </c>
      <c r="K420" s="72"/>
      <c r="L420" s="72"/>
      <c r="M420" s="21"/>
      <c r="N420" s="48">
        <v>0</v>
      </c>
      <c r="P420" s="76">
        <v>3.3</v>
      </c>
      <c r="R420" s="63">
        <f t="shared" ref="R420:R423" si="72">+ROUND(D420*P420/100,0)</f>
        <v>1309588</v>
      </c>
      <c r="T420" s="46">
        <v>54604</v>
      </c>
      <c r="U420" s="33"/>
      <c r="V420" s="47">
        <v>80</v>
      </c>
      <c r="W420" s="33" t="s">
        <v>4</v>
      </c>
      <c r="X420" s="47" t="s">
        <v>310</v>
      </c>
      <c r="Y420" s="33"/>
      <c r="Z420" s="48">
        <v>-2</v>
      </c>
      <c r="AB420" s="36">
        <v>1095605</v>
      </c>
      <c r="AC420" s="36"/>
      <c r="AD420" s="52">
        <v>2.76</v>
      </c>
      <c r="AE420" s="52"/>
      <c r="AF420" s="63">
        <f t="shared" ref="AF420:AF426" si="73">+AB420-R420</f>
        <v>-213983</v>
      </c>
      <c r="AG420" s="52"/>
      <c r="AH420" s="52"/>
      <c r="AI420" s="33"/>
      <c r="AJ420" s="33"/>
      <c r="AK420" s="37"/>
    </row>
    <row r="421" spans="1:37" s="38" customFormat="1" x14ac:dyDescent="0.25">
      <c r="A421" s="33">
        <v>342</v>
      </c>
      <c r="B421" s="33" t="s">
        <v>87</v>
      </c>
      <c r="D421" s="36">
        <v>7476137.1699999999</v>
      </c>
      <c r="E421" s="33"/>
      <c r="F421" s="36">
        <v>504445.93343249999</v>
      </c>
      <c r="G421" s="33"/>
      <c r="H421" s="46">
        <v>50951</v>
      </c>
      <c r="I421" s="33"/>
      <c r="J421" s="49" t="s">
        <v>303</v>
      </c>
      <c r="K421" s="72"/>
      <c r="L421" s="72"/>
      <c r="M421" s="21"/>
      <c r="N421" s="48">
        <v>0</v>
      </c>
      <c r="P421" s="76">
        <v>3.3</v>
      </c>
      <c r="R421" s="63">
        <f t="shared" si="72"/>
        <v>246713</v>
      </c>
      <c r="T421" s="46">
        <v>54604</v>
      </c>
      <c r="U421" s="33"/>
      <c r="V421" s="47">
        <v>50</v>
      </c>
      <c r="W421" s="33" t="s">
        <v>4</v>
      </c>
      <c r="X421" s="47" t="s">
        <v>313</v>
      </c>
      <c r="Y421" s="33"/>
      <c r="Z421" s="48">
        <v>-3</v>
      </c>
      <c r="AB421" s="36">
        <v>257183</v>
      </c>
      <c r="AC421" s="36"/>
      <c r="AD421" s="52">
        <v>3.44</v>
      </c>
      <c r="AE421" s="52"/>
      <c r="AF421" s="63">
        <f t="shared" si="73"/>
        <v>10470</v>
      </c>
      <c r="AG421" s="52"/>
      <c r="AH421" s="52"/>
      <c r="AI421" s="33"/>
      <c r="AJ421" s="33"/>
      <c r="AK421" s="37"/>
    </row>
    <row r="422" spans="1:37" s="38" customFormat="1" x14ac:dyDescent="0.25">
      <c r="A422" s="33">
        <v>343</v>
      </c>
      <c r="B422" s="33" t="s">
        <v>88</v>
      </c>
      <c r="D422" s="36">
        <v>257772575.63</v>
      </c>
      <c r="E422" s="33"/>
      <c r="F422" s="36">
        <v>25698199.36135203</v>
      </c>
      <c r="G422" s="33"/>
      <c r="H422" s="46">
        <v>50951</v>
      </c>
      <c r="I422" s="33"/>
      <c r="J422" s="49" t="s">
        <v>303</v>
      </c>
      <c r="K422" s="72"/>
      <c r="L422" s="72"/>
      <c r="M422" s="21"/>
      <c r="N422" s="48">
        <v>0</v>
      </c>
      <c r="P422" s="76">
        <v>3.3</v>
      </c>
      <c r="Q422" s="33"/>
      <c r="R422" s="63">
        <f t="shared" si="72"/>
        <v>8506495</v>
      </c>
      <c r="T422" s="46">
        <v>54604</v>
      </c>
      <c r="U422" s="33"/>
      <c r="V422" s="47">
        <v>50</v>
      </c>
      <c r="W422" s="33" t="s">
        <v>4</v>
      </c>
      <c r="X422" s="47" t="s">
        <v>314</v>
      </c>
      <c r="Y422" s="33"/>
      <c r="Z422" s="48">
        <v>-3</v>
      </c>
      <c r="AB422" s="36">
        <v>8755296</v>
      </c>
      <c r="AC422" s="36"/>
      <c r="AD422" s="52">
        <v>3.4</v>
      </c>
      <c r="AE422" s="52"/>
      <c r="AF422" s="63">
        <f t="shared" si="73"/>
        <v>248801</v>
      </c>
      <c r="AG422" s="52"/>
      <c r="AH422" s="52"/>
      <c r="AI422" s="33"/>
      <c r="AJ422" s="33"/>
      <c r="AK422" s="37"/>
    </row>
    <row r="423" spans="1:37" s="38" customFormat="1" x14ac:dyDescent="0.25">
      <c r="A423" s="33">
        <v>343.2</v>
      </c>
      <c r="B423" s="33" t="s">
        <v>290</v>
      </c>
      <c r="D423" s="36">
        <v>149902839.40000001</v>
      </c>
      <c r="E423" s="33"/>
      <c r="F423" s="36">
        <v>17807451.146825466</v>
      </c>
      <c r="G423" s="33"/>
      <c r="H423" s="46">
        <v>50951</v>
      </c>
      <c r="I423" s="33"/>
      <c r="J423" s="49" t="s">
        <v>303</v>
      </c>
      <c r="K423" s="72"/>
      <c r="L423" s="72"/>
      <c r="M423" s="21"/>
      <c r="N423" s="48">
        <v>0</v>
      </c>
      <c r="P423" s="76">
        <v>3.3</v>
      </c>
      <c r="Q423" s="33"/>
      <c r="R423" s="63">
        <f t="shared" si="72"/>
        <v>4946794</v>
      </c>
      <c r="T423" s="46">
        <v>54604</v>
      </c>
      <c r="U423" s="33"/>
      <c r="V423" s="47">
        <v>9</v>
      </c>
      <c r="W423" s="33" t="s">
        <v>4</v>
      </c>
      <c r="X423" s="47" t="s">
        <v>316</v>
      </c>
      <c r="Y423" s="33"/>
      <c r="Z423" s="48">
        <v>35</v>
      </c>
      <c r="AB423" s="36">
        <v>13635170</v>
      </c>
      <c r="AC423" s="36"/>
      <c r="AD423" s="52">
        <v>9.1</v>
      </c>
      <c r="AE423" s="52"/>
      <c r="AF423" s="63">
        <f t="shared" si="73"/>
        <v>8688376</v>
      </c>
      <c r="AG423" s="52"/>
      <c r="AH423" s="52"/>
      <c r="AI423" s="33"/>
      <c r="AJ423" s="33"/>
      <c r="AK423" s="37"/>
    </row>
    <row r="424" spans="1:37" s="38" customFormat="1" x14ac:dyDescent="0.25">
      <c r="A424" s="33">
        <v>344</v>
      </c>
      <c r="B424" s="33" t="s">
        <v>89</v>
      </c>
      <c r="D424" s="36">
        <v>43626333.68</v>
      </c>
      <c r="E424" s="33"/>
      <c r="F424" s="36">
        <v>7941201.8131237514</v>
      </c>
      <c r="G424" s="33"/>
      <c r="H424" s="46">
        <v>50951</v>
      </c>
      <c r="I424" s="33"/>
      <c r="J424" s="49" t="s">
        <v>303</v>
      </c>
      <c r="K424" s="72"/>
      <c r="L424" s="72"/>
      <c r="M424" s="21"/>
      <c r="N424" s="48">
        <v>0</v>
      </c>
      <c r="P424" s="76">
        <v>3.3</v>
      </c>
      <c r="R424" s="63">
        <f t="shared" ref="R424:R426" si="74">+ROUND(D424*P424/100,0)</f>
        <v>1439669</v>
      </c>
      <c r="T424" s="46">
        <v>54604</v>
      </c>
      <c r="U424" s="33"/>
      <c r="V424" s="47">
        <v>60</v>
      </c>
      <c r="W424" s="33" t="s">
        <v>4</v>
      </c>
      <c r="X424" s="47" t="s">
        <v>310</v>
      </c>
      <c r="Y424" s="33"/>
      <c r="Z424" s="48">
        <v>-3</v>
      </c>
      <c r="AB424" s="36">
        <v>1258297</v>
      </c>
      <c r="AC424" s="36"/>
      <c r="AD424" s="52">
        <v>2.88</v>
      </c>
      <c r="AE424" s="52"/>
      <c r="AF424" s="63">
        <f t="shared" si="73"/>
        <v>-181372</v>
      </c>
      <c r="AG424" s="52"/>
      <c r="AH424" s="52"/>
      <c r="AI424" s="33"/>
      <c r="AJ424" s="33"/>
      <c r="AK424" s="37"/>
    </row>
    <row r="425" spans="1:37" s="38" customFormat="1" x14ac:dyDescent="0.25">
      <c r="A425" s="33">
        <v>345</v>
      </c>
      <c r="B425" s="33" t="s">
        <v>45</v>
      </c>
      <c r="D425" s="36">
        <v>33197917.960000001</v>
      </c>
      <c r="E425" s="33"/>
      <c r="F425" s="36">
        <v>6310126.7721624998</v>
      </c>
      <c r="G425" s="33"/>
      <c r="H425" s="46">
        <v>50951</v>
      </c>
      <c r="I425" s="33"/>
      <c r="J425" s="49" t="s">
        <v>303</v>
      </c>
      <c r="K425" s="72"/>
      <c r="L425" s="72"/>
      <c r="M425" s="21"/>
      <c r="N425" s="48">
        <v>0</v>
      </c>
      <c r="P425" s="76">
        <v>3.3</v>
      </c>
      <c r="R425" s="63">
        <f t="shared" si="74"/>
        <v>1095531</v>
      </c>
      <c r="T425" s="46">
        <v>54604</v>
      </c>
      <c r="U425" s="33"/>
      <c r="V425" s="47">
        <v>50</v>
      </c>
      <c r="W425" s="33" t="s">
        <v>4</v>
      </c>
      <c r="X425" s="47" t="s">
        <v>315</v>
      </c>
      <c r="Y425" s="33"/>
      <c r="Z425" s="48">
        <v>-2</v>
      </c>
      <c r="AB425" s="36">
        <v>953678</v>
      </c>
      <c r="AC425" s="36"/>
      <c r="AD425" s="52">
        <v>2.87</v>
      </c>
      <c r="AE425" s="52"/>
      <c r="AF425" s="63">
        <f t="shared" si="73"/>
        <v>-141853</v>
      </c>
      <c r="AG425" s="52"/>
      <c r="AH425" s="52"/>
      <c r="AI425" s="33"/>
      <c r="AJ425" s="33"/>
      <c r="AK425" s="37"/>
    </row>
    <row r="426" spans="1:37" s="38" customFormat="1" x14ac:dyDescent="0.25">
      <c r="A426" s="33">
        <v>346</v>
      </c>
      <c r="B426" s="33" t="s">
        <v>291</v>
      </c>
      <c r="D426" s="32">
        <v>11900801.24</v>
      </c>
      <c r="E426" s="33"/>
      <c r="F426" s="32">
        <v>2070824.6399925</v>
      </c>
      <c r="G426" s="33"/>
      <c r="H426" s="46">
        <v>50951</v>
      </c>
      <c r="I426" s="33"/>
      <c r="J426" s="49" t="s">
        <v>303</v>
      </c>
      <c r="K426" s="72"/>
      <c r="L426" s="72"/>
      <c r="M426" s="21"/>
      <c r="N426" s="48">
        <v>0</v>
      </c>
      <c r="P426" s="76">
        <v>3.3</v>
      </c>
      <c r="R426" s="64">
        <f t="shared" si="74"/>
        <v>392726</v>
      </c>
      <c r="T426" s="46">
        <v>54604</v>
      </c>
      <c r="U426" s="33"/>
      <c r="V426" s="47">
        <v>50</v>
      </c>
      <c r="W426" s="33" t="s">
        <v>4</v>
      </c>
      <c r="X426" s="47" t="s">
        <v>317</v>
      </c>
      <c r="Y426" s="33"/>
      <c r="Z426" s="48">
        <v>-2</v>
      </c>
      <c r="AB426" s="32">
        <v>365976</v>
      </c>
      <c r="AC426" s="54"/>
      <c r="AD426" s="52">
        <v>3.08</v>
      </c>
      <c r="AE426" s="52"/>
      <c r="AF426" s="64">
        <f t="shared" si="73"/>
        <v>-26750</v>
      </c>
      <c r="AG426" s="52"/>
      <c r="AH426" s="52"/>
      <c r="AJ426" s="33"/>
      <c r="AK426" s="37"/>
    </row>
    <row r="427" spans="1:37" s="38" customFormat="1" x14ac:dyDescent="0.25">
      <c r="A427" s="33" t="s">
        <v>6</v>
      </c>
      <c r="B427" s="38" t="s">
        <v>123</v>
      </c>
      <c r="D427" s="39">
        <f>+SUBTOTAL(9,D420:D426)</f>
        <v>543561094.08000004</v>
      </c>
      <c r="F427" s="39">
        <f>+SUBTOTAL(9,F420:F426)</f>
        <v>67679343.710237503</v>
      </c>
      <c r="H427" s="46"/>
      <c r="J427" s="71"/>
      <c r="K427" s="72"/>
      <c r="L427" s="72"/>
      <c r="N427" s="48"/>
      <c r="P427" s="79">
        <f>+ROUND(R427/D427*100,1)</f>
        <v>3.3</v>
      </c>
      <c r="R427" s="65">
        <f>+SUBTOTAL(9,R420:R426)</f>
        <v>17937516</v>
      </c>
      <c r="T427" s="46"/>
      <c r="U427" s="33"/>
      <c r="V427" s="47"/>
      <c r="W427" s="33"/>
      <c r="X427" s="47"/>
      <c r="Y427" s="33"/>
      <c r="Z427" s="48"/>
      <c r="AB427" s="39">
        <f>+SUBTOTAL(9,AB420:AB426)</f>
        <v>26321205</v>
      </c>
      <c r="AC427" s="39"/>
      <c r="AD427" s="56">
        <f>+AB427/D427*100</f>
        <v>4.8423636803052919</v>
      </c>
      <c r="AE427" s="56"/>
      <c r="AF427" s="65">
        <f>+SUBTOTAL(9,AF420:AF426)</f>
        <v>8383689</v>
      </c>
      <c r="AG427" s="52"/>
      <c r="AH427" s="52"/>
      <c r="AI427" s="37"/>
      <c r="AJ427" s="33"/>
      <c r="AK427" s="37"/>
    </row>
    <row r="428" spans="1:37" s="38" customFormat="1" x14ac:dyDescent="0.25">
      <c r="A428" s="33" t="s">
        <v>6</v>
      </c>
      <c r="B428" s="38" t="s">
        <v>6</v>
      </c>
      <c r="D428" s="43"/>
      <c r="F428" s="43"/>
      <c r="H428" s="46"/>
      <c r="J428" s="71"/>
      <c r="K428" s="72"/>
      <c r="L428" s="72"/>
      <c r="N428" s="48"/>
      <c r="P428" s="74"/>
      <c r="R428" s="87"/>
      <c r="T428" s="46"/>
      <c r="U428" s="33"/>
      <c r="V428" s="47"/>
      <c r="W428" s="33"/>
      <c r="X428" s="47"/>
      <c r="Y428" s="33"/>
      <c r="Z428" s="48"/>
      <c r="AB428" s="43"/>
      <c r="AC428" s="43"/>
      <c r="AD428" s="52"/>
      <c r="AE428" s="52"/>
      <c r="AF428" s="87"/>
      <c r="AG428" s="52"/>
      <c r="AH428" s="52"/>
      <c r="AI428" s="33"/>
      <c r="AK428" s="37"/>
    </row>
    <row r="429" spans="1:37" s="38" customFormat="1" x14ac:dyDescent="0.25">
      <c r="A429" s="33" t="s">
        <v>6</v>
      </c>
      <c r="B429" s="38" t="s">
        <v>124</v>
      </c>
      <c r="D429" s="43"/>
      <c r="F429" s="43"/>
      <c r="H429" s="46"/>
      <c r="J429" s="71"/>
      <c r="K429" s="72"/>
      <c r="L429" s="72"/>
      <c r="N429" s="48"/>
      <c r="P429" s="74"/>
      <c r="R429" s="87"/>
      <c r="T429" s="46"/>
      <c r="U429" s="33"/>
      <c r="V429" s="47"/>
      <c r="W429" s="33"/>
      <c r="X429" s="47"/>
      <c r="Y429" s="33"/>
      <c r="Z429" s="48"/>
      <c r="AB429" s="43"/>
      <c r="AC429" s="43"/>
      <c r="AD429" s="52"/>
      <c r="AE429" s="52"/>
      <c r="AF429" s="87"/>
      <c r="AG429" s="52"/>
      <c r="AH429" s="52"/>
      <c r="AI429" s="33"/>
      <c r="AK429" s="37"/>
    </row>
    <row r="430" spans="1:37" s="38" customFormat="1" x14ac:dyDescent="0.25">
      <c r="A430" s="33">
        <v>341</v>
      </c>
      <c r="B430" s="33" t="s">
        <v>42</v>
      </c>
      <c r="D430" s="36">
        <v>58787837.530000001</v>
      </c>
      <c r="E430" s="33"/>
      <c r="F430" s="36">
        <v>10329482.7596425</v>
      </c>
      <c r="G430" s="33"/>
      <c r="H430" s="46">
        <v>51682</v>
      </c>
      <c r="I430" s="33"/>
      <c r="J430" s="49" t="s">
        <v>303</v>
      </c>
      <c r="K430" s="72"/>
      <c r="L430" s="72"/>
      <c r="M430" s="21"/>
      <c r="N430" s="48">
        <v>0</v>
      </c>
      <c r="P430" s="76">
        <v>3.3</v>
      </c>
      <c r="R430" s="63">
        <f t="shared" ref="R430:R433" si="75">+ROUND(D430*P430/100,0)</f>
        <v>1939999</v>
      </c>
      <c r="T430" s="46">
        <v>55334</v>
      </c>
      <c r="U430" s="33"/>
      <c r="V430" s="47">
        <v>80</v>
      </c>
      <c r="W430" s="33" t="s">
        <v>4</v>
      </c>
      <c r="X430" s="47" t="s">
        <v>310</v>
      </c>
      <c r="Y430" s="33"/>
      <c r="Z430" s="48">
        <v>-2</v>
      </c>
      <c r="AB430" s="36">
        <v>1544790</v>
      </c>
      <c r="AC430" s="36"/>
      <c r="AD430" s="52">
        <v>2.63</v>
      </c>
      <c r="AE430" s="52"/>
      <c r="AF430" s="63">
        <f t="shared" ref="AF430:AF436" si="76">+AB430-R430</f>
        <v>-395209</v>
      </c>
      <c r="AG430" s="52"/>
      <c r="AH430" s="52"/>
      <c r="AI430" s="33"/>
      <c r="AJ430" s="33"/>
      <c r="AK430" s="37"/>
    </row>
    <row r="431" spans="1:37" s="38" customFormat="1" x14ac:dyDescent="0.25">
      <c r="A431" s="33">
        <v>342</v>
      </c>
      <c r="B431" s="33" t="s">
        <v>87</v>
      </c>
      <c r="D431" s="36">
        <v>10963087.279999999</v>
      </c>
      <c r="E431" s="33"/>
      <c r="F431" s="36">
        <v>1082170.33681875</v>
      </c>
      <c r="G431" s="33"/>
      <c r="H431" s="46">
        <v>51682</v>
      </c>
      <c r="I431" s="33"/>
      <c r="J431" s="49" t="s">
        <v>303</v>
      </c>
      <c r="K431" s="72"/>
      <c r="L431" s="72"/>
      <c r="M431" s="21"/>
      <c r="N431" s="48">
        <v>0</v>
      </c>
      <c r="P431" s="76">
        <v>3.3</v>
      </c>
      <c r="R431" s="63">
        <f t="shared" si="75"/>
        <v>361782</v>
      </c>
      <c r="T431" s="46">
        <v>55334</v>
      </c>
      <c r="U431" s="33"/>
      <c r="V431" s="47">
        <v>50</v>
      </c>
      <c r="W431" s="33" t="s">
        <v>4</v>
      </c>
      <c r="X431" s="47" t="s">
        <v>313</v>
      </c>
      <c r="Y431" s="33"/>
      <c r="Z431" s="48">
        <v>-3</v>
      </c>
      <c r="AB431" s="36">
        <v>344577</v>
      </c>
      <c r="AC431" s="36"/>
      <c r="AD431" s="52">
        <v>3.14</v>
      </c>
      <c r="AE431" s="52"/>
      <c r="AF431" s="63">
        <f t="shared" si="76"/>
        <v>-17205</v>
      </c>
      <c r="AG431" s="52"/>
      <c r="AH431" s="52"/>
      <c r="AI431" s="33"/>
      <c r="AJ431" s="33"/>
      <c r="AK431" s="37"/>
    </row>
    <row r="432" spans="1:37" s="38" customFormat="1" x14ac:dyDescent="0.25">
      <c r="A432" s="33">
        <v>343</v>
      </c>
      <c r="B432" s="33" t="s">
        <v>88</v>
      </c>
      <c r="D432" s="36">
        <v>506388398.27999997</v>
      </c>
      <c r="E432" s="33"/>
      <c r="F432" s="36">
        <v>29212173.0556865</v>
      </c>
      <c r="G432" s="33"/>
      <c r="H432" s="46">
        <v>51682</v>
      </c>
      <c r="I432" s="33"/>
      <c r="J432" s="49" t="s">
        <v>303</v>
      </c>
      <c r="K432" s="72"/>
      <c r="L432" s="72"/>
      <c r="M432" s="21"/>
      <c r="N432" s="48">
        <v>0</v>
      </c>
      <c r="P432" s="76">
        <v>3.3</v>
      </c>
      <c r="Q432" s="33"/>
      <c r="R432" s="63">
        <f t="shared" si="75"/>
        <v>16710817</v>
      </c>
      <c r="T432" s="46">
        <v>55334</v>
      </c>
      <c r="U432" s="33"/>
      <c r="V432" s="47">
        <v>50</v>
      </c>
      <c r="W432" s="33" t="s">
        <v>4</v>
      </c>
      <c r="X432" s="47" t="s">
        <v>314</v>
      </c>
      <c r="Y432" s="33"/>
      <c r="Z432" s="48">
        <v>-3</v>
      </c>
      <c r="AB432" s="36">
        <v>16984059</v>
      </c>
      <c r="AC432" s="36"/>
      <c r="AD432" s="52">
        <v>3.35</v>
      </c>
      <c r="AE432" s="52"/>
      <c r="AF432" s="63">
        <f t="shared" si="76"/>
        <v>273242</v>
      </c>
      <c r="AG432" s="52"/>
      <c r="AH432" s="52"/>
      <c r="AI432" s="33"/>
      <c r="AJ432" s="33"/>
      <c r="AK432" s="37"/>
    </row>
    <row r="433" spans="1:37" s="38" customFormat="1" x14ac:dyDescent="0.25">
      <c r="A433" s="33">
        <v>343.2</v>
      </c>
      <c r="B433" s="33" t="s">
        <v>290</v>
      </c>
      <c r="D433" s="36">
        <v>84037287.540000007</v>
      </c>
      <c r="E433" s="33"/>
      <c r="F433" s="36">
        <v>4966775.9005684927</v>
      </c>
      <c r="G433" s="33"/>
      <c r="H433" s="46">
        <v>51682</v>
      </c>
      <c r="I433" s="33"/>
      <c r="J433" s="49" t="s">
        <v>303</v>
      </c>
      <c r="K433" s="72"/>
      <c r="L433" s="72"/>
      <c r="M433" s="21"/>
      <c r="N433" s="48">
        <v>0</v>
      </c>
      <c r="P433" s="76">
        <v>3.3</v>
      </c>
      <c r="Q433" s="33"/>
      <c r="R433" s="63">
        <f t="shared" si="75"/>
        <v>2773230</v>
      </c>
      <c r="T433" s="46">
        <v>55334</v>
      </c>
      <c r="U433" s="33"/>
      <c r="V433" s="47">
        <v>9</v>
      </c>
      <c r="W433" s="33" t="s">
        <v>4</v>
      </c>
      <c r="X433" s="47" t="s">
        <v>316</v>
      </c>
      <c r="Y433" s="33"/>
      <c r="Z433" s="48">
        <v>35</v>
      </c>
      <c r="AB433" s="36">
        <v>7196733</v>
      </c>
      <c r="AC433" s="36"/>
      <c r="AD433" s="52">
        <v>8.56</v>
      </c>
      <c r="AE433" s="52"/>
      <c r="AF433" s="63">
        <f t="shared" si="76"/>
        <v>4423503</v>
      </c>
      <c r="AG433" s="52"/>
      <c r="AH433" s="52"/>
      <c r="AI433" s="33"/>
      <c r="AJ433" s="33"/>
      <c r="AK433" s="37"/>
    </row>
    <row r="434" spans="1:37" s="38" customFormat="1" x14ac:dyDescent="0.25">
      <c r="A434" s="33">
        <v>344</v>
      </c>
      <c r="B434" s="33" t="s">
        <v>89</v>
      </c>
      <c r="D434" s="36">
        <v>65774579.289999999</v>
      </c>
      <c r="E434" s="33"/>
      <c r="F434" s="36">
        <v>11214181.459521247</v>
      </c>
      <c r="G434" s="33"/>
      <c r="H434" s="46">
        <v>51682</v>
      </c>
      <c r="I434" s="33"/>
      <c r="J434" s="49" t="s">
        <v>303</v>
      </c>
      <c r="K434" s="72"/>
      <c r="L434" s="72"/>
      <c r="M434" s="21"/>
      <c r="N434" s="48">
        <v>0</v>
      </c>
      <c r="P434" s="76">
        <v>3.3</v>
      </c>
      <c r="R434" s="63">
        <f t="shared" ref="R434:R436" si="77">+ROUND(D434*P434/100,0)</f>
        <v>2170561</v>
      </c>
      <c r="T434" s="46">
        <v>55334</v>
      </c>
      <c r="U434" s="33"/>
      <c r="V434" s="47">
        <v>60</v>
      </c>
      <c r="W434" s="33" t="s">
        <v>4</v>
      </c>
      <c r="X434" s="47" t="s">
        <v>310</v>
      </c>
      <c r="Y434" s="33"/>
      <c r="Z434" s="48">
        <v>-3</v>
      </c>
      <c r="AB434" s="36">
        <v>1809076</v>
      </c>
      <c r="AC434" s="36"/>
      <c r="AD434" s="52">
        <v>2.75</v>
      </c>
      <c r="AE434" s="52"/>
      <c r="AF434" s="63">
        <f t="shared" si="76"/>
        <v>-361485</v>
      </c>
      <c r="AG434" s="52"/>
      <c r="AH434" s="52"/>
      <c r="AI434" s="33"/>
      <c r="AJ434" s="33"/>
      <c r="AK434" s="37"/>
    </row>
    <row r="435" spans="1:37" s="38" customFormat="1" x14ac:dyDescent="0.25">
      <c r="A435" s="33">
        <v>345</v>
      </c>
      <c r="B435" s="33" t="s">
        <v>45</v>
      </c>
      <c r="D435" s="36">
        <v>49186847.380000003</v>
      </c>
      <c r="E435" s="33"/>
      <c r="F435" s="36">
        <v>8844925.0394675005</v>
      </c>
      <c r="G435" s="33"/>
      <c r="H435" s="46">
        <v>51682</v>
      </c>
      <c r="I435" s="33"/>
      <c r="J435" s="49" t="s">
        <v>303</v>
      </c>
      <c r="K435" s="72"/>
      <c r="L435" s="72"/>
      <c r="M435" s="21"/>
      <c r="N435" s="48">
        <v>0</v>
      </c>
      <c r="P435" s="76">
        <v>3.3</v>
      </c>
      <c r="R435" s="63">
        <f t="shared" si="77"/>
        <v>1623166</v>
      </c>
      <c r="T435" s="46">
        <v>55334</v>
      </c>
      <c r="U435" s="33"/>
      <c r="V435" s="47">
        <v>50</v>
      </c>
      <c r="W435" s="33" t="s">
        <v>4</v>
      </c>
      <c r="X435" s="47" t="s">
        <v>315</v>
      </c>
      <c r="Y435" s="33"/>
      <c r="Z435" s="48">
        <v>-2</v>
      </c>
      <c r="AB435" s="36">
        <v>1343924</v>
      </c>
      <c r="AC435" s="36"/>
      <c r="AD435" s="52">
        <v>2.73</v>
      </c>
      <c r="AE435" s="52"/>
      <c r="AF435" s="63">
        <f t="shared" si="76"/>
        <v>-279242</v>
      </c>
      <c r="AG435" s="52"/>
      <c r="AH435" s="52"/>
      <c r="AI435" s="33"/>
      <c r="AJ435" s="33"/>
      <c r="AK435" s="37"/>
    </row>
    <row r="436" spans="1:37" s="38" customFormat="1" x14ac:dyDescent="0.25">
      <c r="A436" s="33">
        <v>346</v>
      </c>
      <c r="B436" s="33" t="s">
        <v>291</v>
      </c>
      <c r="D436" s="32">
        <v>12695601.689999999</v>
      </c>
      <c r="E436" s="33"/>
      <c r="F436" s="32">
        <v>8125669.0355062494</v>
      </c>
      <c r="G436" s="33"/>
      <c r="H436" s="46">
        <v>51682</v>
      </c>
      <c r="I436" s="33"/>
      <c r="J436" s="49" t="s">
        <v>303</v>
      </c>
      <c r="K436" s="72"/>
      <c r="L436" s="72"/>
      <c r="M436" s="21"/>
      <c r="N436" s="48">
        <v>0</v>
      </c>
      <c r="P436" s="76">
        <v>3.3</v>
      </c>
      <c r="R436" s="64">
        <f t="shared" si="77"/>
        <v>418955</v>
      </c>
      <c r="T436" s="46">
        <v>55334</v>
      </c>
      <c r="U436" s="33"/>
      <c r="V436" s="47">
        <v>50</v>
      </c>
      <c r="W436" s="33" t="s">
        <v>4</v>
      </c>
      <c r="X436" s="47" t="s">
        <v>317</v>
      </c>
      <c r="Y436" s="33"/>
      <c r="Z436" s="48">
        <v>-2</v>
      </c>
      <c r="AB436" s="32">
        <v>165768</v>
      </c>
      <c r="AC436" s="54"/>
      <c r="AD436" s="52">
        <v>1.31</v>
      </c>
      <c r="AE436" s="52"/>
      <c r="AF436" s="64">
        <f t="shared" si="76"/>
        <v>-253187</v>
      </c>
      <c r="AG436" s="52"/>
      <c r="AH436" s="52"/>
      <c r="AJ436" s="33"/>
      <c r="AK436" s="37"/>
    </row>
    <row r="437" spans="1:37" s="38" customFormat="1" x14ac:dyDescent="0.25">
      <c r="A437" s="33" t="s">
        <v>6</v>
      </c>
      <c r="B437" s="38" t="s">
        <v>125</v>
      </c>
      <c r="D437" s="23">
        <f>+SUBTOTAL(9,D430:D436)</f>
        <v>787833638.98999989</v>
      </c>
      <c r="F437" s="23">
        <f>+SUBTOTAL(9,F430:F436)</f>
        <v>73775377.587211251</v>
      </c>
      <c r="H437" s="46"/>
      <c r="J437" s="71"/>
      <c r="K437" s="72"/>
      <c r="L437" s="72"/>
      <c r="N437" s="48"/>
      <c r="P437" s="79">
        <f>+ROUND(R437/D437*100,1)</f>
        <v>3.3</v>
      </c>
      <c r="R437" s="83">
        <f>+SUBTOTAL(9,R430:R436)</f>
        <v>25998510</v>
      </c>
      <c r="T437" s="46"/>
      <c r="U437" s="33"/>
      <c r="V437" s="47"/>
      <c r="W437" s="33"/>
      <c r="X437" s="47"/>
      <c r="Y437" s="33"/>
      <c r="Z437" s="48"/>
      <c r="AB437" s="23">
        <f>+SUBTOTAL(9,AB430:AB436)</f>
        <v>29388927</v>
      </c>
      <c r="AC437" s="39"/>
      <c r="AD437" s="56">
        <f>+AB437/D437*100</f>
        <v>3.730346807439767</v>
      </c>
      <c r="AE437" s="56"/>
      <c r="AF437" s="83">
        <f>+SUBTOTAL(9,AF430:AF436)</f>
        <v>3390417</v>
      </c>
      <c r="AG437" s="52"/>
      <c r="AH437" s="52"/>
      <c r="AI437" s="37"/>
      <c r="AJ437" s="33"/>
      <c r="AK437" s="37"/>
    </row>
    <row r="438" spans="1:37" s="38" customFormat="1" x14ac:dyDescent="0.25">
      <c r="A438" s="33" t="s">
        <v>6</v>
      </c>
      <c r="B438" s="38" t="s">
        <v>6</v>
      </c>
      <c r="D438" s="43"/>
      <c r="F438" s="43"/>
      <c r="H438" s="46"/>
      <c r="J438" s="71"/>
      <c r="K438" s="72"/>
      <c r="L438" s="72"/>
      <c r="N438" s="48"/>
      <c r="P438" s="74"/>
      <c r="R438" s="87"/>
      <c r="T438" s="46"/>
      <c r="U438" s="33"/>
      <c r="V438" s="47"/>
      <c r="W438" s="33"/>
      <c r="X438" s="47"/>
      <c r="Y438" s="33"/>
      <c r="Z438" s="48"/>
      <c r="AB438" s="43"/>
      <c r="AC438" s="43"/>
      <c r="AD438" s="52"/>
      <c r="AE438" s="52"/>
      <c r="AF438" s="87"/>
      <c r="AG438" s="52"/>
      <c r="AH438" s="52"/>
      <c r="AI438" s="33"/>
      <c r="AK438" s="37"/>
    </row>
    <row r="439" spans="1:37" s="38" customFormat="1" x14ac:dyDescent="0.25">
      <c r="A439" s="41" t="s">
        <v>203</v>
      </c>
      <c r="D439" s="43">
        <f>+SUBTOTAL(9,D400:D438)</f>
        <v>2141603062.3200004</v>
      </c>
      <c r="F439" s="43">
        <f>+SUBTOTAL(9,F400:F438)</f>
        <v>196696472.29921374</v>
      </c>
      <c r="H439" s="46"/>
      <c r="J439" s="71"/>
      <c r="K439" s="72"/>
      <c r="L439" s="72"/>
      <c r="N439" s="48"/>
      <c r="P439" s="80">
        <f>+ROUND(R439/D439*100,1)</f>
        <v>3.3</v>
      </c>
      <c r="R439" s="87">
        <f>+SUBTOTAL(9,R400:R438)</f>
        <v>70672900</v>
      </c>
      <c r="T439" s="46"/>
      <c r="U439" s="33"/>
      <c r="V439" s="47"/>
      <c r="W439" s="33"/>
      <c r="X439" s="47"/>
      <c r="Y439" s="33"/>
      <c r="Z439" s="48"/>
      <c r="AB439" s="43">
        <f>+SUBTOTAL(9,AB400:AB438)</f>
        <v>95291366</v>
      </c>
      <c r="AC439" s="43"/>
      <c r="AD439" s="57">
        <f>+AB439/D439*100</f>
        <v>4.4495344481236776</v>
      </c>
      <c r="AE439" s="57"/>
      <c r="AF439" s="87">
        <f>+SUBTOTAL(9,AF400:AF438)</f>
        <v>24618466</v>
      </c>
      <c r="AG439" s="52"/>
      <c r="AH439" s="52"/>
      <c r="AI439" s="33"/>
      <c r="AK439" s="37"/>
    </row>
    <row r="440" spans="1:37" s="38" customFormat="1" x14ac:dyDescent="0.25">
      <c r="A440" s="41"/>
      <c r="B440" s="38" t="s">
        <v>6</v>
      </c>
      <c r="D440" s="43"/>
      <c r="F440" s="43"/>
      <c r="H440" s="46"/>
      <c r="J440" s="71"/>
      <c r="K440" s="72"/>
      <c r="L440" s="72"/>
      <c r="N440" s="48"/>
      <c r="P440" s="74"/>
      <c r="R440" s="87"/>
      <c r="T440" s="46"/>
      <c r="U440" s="33"/>
      <c r="V440" s="47"/>
      <c r="W440" s="33"/>
      <c r="X440" s="47"/>
      <c r="Y440" s="33"/>
      <c r="Z440" s="48"/>
      <c r="AB440" s="43"/>
      <c r="AC440" s="43"/>
      <c r="AD440" s="57"/>
      <c r="AE440" s="57"/>
      <c r="AF440" s="87"/>
      <c r="AG440" s="52"/>
      <c r="AH440" s="52"/>
      <c r="AI440" s="33"/>
      <c r="AK440" s="37"/>
    </row>
    <row r="441" spans="1:37" s="38" customFormat="1" x14ac:dyDescent="0.25">
      <c r="A441" s="41"/>
      <c r="B441" s="38" t="s">
        <v>6</v>
      </c>
      <c r="D441" s="43"/>
      <c r="F441" s="43"/>
      <c r="H441" s="46"/>
      <c r="J441" s="71"/>
      <c r="K441" s="72"/>
      <c r="L441" s="72"/>
      <c r="N441" s="48"/>
      <c r="P441" s="74"/>
      <c r="R441" s="87"/>
      <c r="T441" s="46"/>
      <c r="U441" s="33"/>
      <c r="V441" s="47"/>
      <c r="W441" s="33"/>
      <c r="X441" s="47"/>
      <c r="Y441" s="33"/>
      <c r="Z441" s="48"/>
      <c r="AB441" s="43"/>
      <c r="AC441" s="43"/>
      <c r="AD441" s="57"/>
      <c r="AE441" s="57"/>
      <c r="AF441" s="87"/>
      <c r="AG441" s="52"/>
      <c r="AH441" s="52"/>
      <c r="AI441" s="33"/>
      <c r="AK441" s="37"/>
    </row>
    <row r="442" spans="1:37" s="38" customFormat="1" x14ac:dyDescent="0.25">
      <c r="A442" s="41" t="s">
        <v>204</v>
      </c>
      <c r="D442" s="43"/>
      <c r="F442" s="43"/>
      <c r="H442" s="46"/>
      <c r="J442" s="71"/>
      <c r="K442" s="72"/>
      <c r="L442" s="72"/>
      <c r="N442" s="48"/>
      <c r="P442" s="74"/>
      <c r="R442" s="87"/>
      <c r="T442" s="46"/>
      <c r="U442" s="33"/>
      <c r="V442" s="47"/>
      <c r="W442" s="33"/>
      <c r="X442" s="47"/>
      <c r="Y442" s="33"/>
      <c r="Z442" s="48"/>
      <c r="AB442" s="43"/>
      <c r="AC442" s="43"/>
      <c r="AD442" s="57"/>
      <c r="AE442" s="57"/>
      <c r="AF442" s="87"/>
      <c r="AG442" s="52"/>
      <c r="AH442" s="52"/>
      <c r="AI442" s="33"/>
      <c r="AK442" s="37"/>
    </row>
    <row r="443" spans="1:37" s="38" customFormat="1" x14ac:dyDescent="0.25">
      <c r="A443" s="41"/>
      <c r="B443" s="38" t="s">
        <v>6</v>
      </c>
      <c r="D443" s="43"/>
      <c r="F443" s="43"/>
      <c r="H443" s="46"/>
      <c r="J443" s="71"/>
      <c r="K443" s="72"/>
      <c r="L443" s="72"/>
      <c r="N443" s="48"/>
      <c r="P443" s="74"/>
      <c r="R443" s="87"/>
      <c r="T443" s="46"/>
      <c r="U443" s="33"/>
      <c r="V443" s="47"/>
      <c r="W443" s="33"/>
      <c r="X443" s="47"/>
      <c r="Y443" s="33"/>
      <c r="Z443" s="48"/>
      <c r="AB443" s="43"/>
      <c r="AC443" s="43"/>
      <c r="AD443" s="57"/>
      <c r="AE443" s="57"/>
      <c r="AF443" s="87"/>
      <c r="AG443" s="52"/>
      <c r="AH443" s="52"/>
      <c r="AI443" s="33"/>
      <c r="AK443" s="37"/>
    </row>
    <row r="444" spans="1:37" s="38" customFormat="1" x14ac:dyDescent="0.25">
      <c r="A444" s="33" t="s">
        <v>6</v>
      </c>
      <c r="B444" s="38" t="s">
        <v>126</v>
      </c>
      <c r="D444" s="43"/>
      <c r="F444" s="43"/>
      <c r="H444" s="46"/>
      <c r="J444" s="71"/>
      <c r="K444" s="72"/>
      <c r="L444" s="72"/>
      <c r="N444" s="48"/>
      <c r="P444" s="74"/>
      <c r="R444" s="87"/>
      <c r="T444" s="46"/>
      <c r="U444" s="33"/>
      <c r="V444" s="47"/>
      <c r="W444" s="33"/>
      <c r="X444" s="47"/>
      <c r="Y444" s="33"/>
      <c r="Z444" s="48"/>
      <c r="AB444" s="43"/>
      <c r="AC444" s="43"/>
      <c r="AD444" s="57"/>
      <c r="AE444" s="57"/>
      <c r="AF444" s="87"/>
      <c r="AG444" s="52"/>
      <c r="AH444" s="52"/>
      <c r="AI444" s="33"/>
      <c r="AK444" s="37"/>
    </row>
    <row r="445" spans="1:37" s="38" customFormat="1" x14ac:dyDescent="0.25">
      <c r="A445" s="33">
        <v>341</v>
      </c>
      <c r="B445" s="33" t="s">
        <v>42</v>
      </c>
      <c r="D445" s="36">
        <v>84193534.709999993</v>
      </c>
      <c r="E445" s="33"/>
      <c r="F445" s="36">
        <v>9244880.0708987489</v>
      </c>
      <c r="G445" s="33"/>
      <c r="H445" s="46">
        <v>52412</v>
      </c>
      <c r="I445" s="33"/>
      <c r="J445" s="49" t="s">
        <v>303</v>
      </c>
      <c r="K445" s="72"/>
      <c r="L445" s="72"/>
      <c r="M445" s="21"/>
      <c r="N445" s="48">
        <v>0</v>
      </c>
      <c r="P445" s="76">
        <v>3.3</v>
      </c>
      <c r="R445" s="63">
        <f t="shared" ref="R445:R448" si="78">+ROUND(D445*P445/100,0)</f>
        <v>2778387</v>
      </c>
      <c r="T445" s="46">
        <v>56065</v>
      </c>
      <c r="U445" s="33"/>
      <c r="V445" s="47">
        <v>80</v>
      </c>
      <c r="W445" s="33" t="s">
        <v>4</v>
      </c>
      <c r="X445" s="47" t="s">
        <v>310</v>
      </c>
      <c r="Y445" s="33"/>
      <c r="Z445" s="48">
        <v>-2</v>
      </c>
      <c r="AB445" s="36">
        <v>2251249</v>
      </c>
      <c r="AC445" s="36"/>
      <c r="AD445" s="52">
        <v>2.67</v>
      </c>
      <c r="AE445" s="52"/>
      <c r="AF445" s="63">
        <f t="shared" ref="AF445:AF451" si="79">+AB445-R445</f>
        <v>-527138</v>
      </c>
      <c r="AG445" s="52"/>
      <c r="AH445" s="52"/>
      <c r="AI445" s="33"/>
      <c r="AJ445" s="33"/>
      <c r="AK445" s="37"/>
    </row>
    <row r="446" spans="1:37" s="38" customFormat="1" x14ac:dyDescent="0.25">
      <c r="A446" s="33">
        <v>342</v>
      </c>
      <c r="B446" s="33" t="s">
        <v>87</v>
      </c>
      <c r="D446" s="36">
        <v>48944925.170000002</v>
      </c>
      <c r="E446" s="33"/>
      <c r="F446" s="36">
        <v>5183870.1967075001</v>
      </c>
      <c r="G446" s="33"/>
      <c r="H446" s="46">
        <v>52412</v>
      </c>
      <c r="I446" s="33"/>
      <c r="J446" s="49" t="s">
        <v>303</v>
      </c>
      <c r="K446" s="72"/>
      <c r="L446" s="72"/>
      <c r="M446" s="21"/>
      <c r="N446" s="48">
        <v>0</v>
      </c>
      <c r="P446" s="76">
        <v>3.3</v>
      </c>
      <c r="R446" s="63">
        <f t="shared" si="78"/>
        <v>1615183</v>
      </c>
      <c r="T446" s="46">
        <v>56065</v>
      </c>
      <c r="U446" s="33"/>
      <c r="V446" s="47">
        <v>50</v>
      </c>
      <c r="W446" s="33" t="s">
        <v>4</v>
      </c>
      <c r="X446" s="47" t="s">
        <v>313</v>
      </c>
      <c r="Y446" s="33"/>
      <c r="Z446" s="48">
        <v>-3</v>
      </c>
      <c r="AB446" s="36">
        <v>1444106</v>
      </c>
      <c r="AC446" s="36"/>
      <c r="AD446" s="52">
        <v>2.95</v>
      </c>
      <c r="AE446" s="52"/>
      <c r="AF446" s="63">
        <f t="shared" si="79"/>
        <v>-171077</v>
      </c>
      <c r="AG446" s="52"/>
      <c r="AH446" s="52"/>
      <c r="AI446" s="33"/>
      <c r="AJ446" s="33"/>
      <c r="AK446" s="37"/>
    </row>
    <row r="447" spans="1:37" s="38" customFormat="1" x14ac:dyDescent="0.25">
      <c r="A447" s="33">
        <v>343</v>
      </c>
      <c r="B447" s="33" t="s">
        <v>88</v>
      </c>
      <c r="D447" s="36">
        <v>400913907.58999997</v>
      </c>
      <c r="E447" s="33"/>
      <c r="F447" s="36">
        <v>38175123.844268896</v>
      </c>
      <c r="G447" s="33"/>
      <c r="H447" s="46">
        <v>52412</v>
      </c>
      <c r="I447" s="33"/>
      <c r="J447" s="49" t="s">
        <v>303</v>
      </c>
      <c r="K447" s="72"/>
      <c r="L447" s="72"/>
      <c r="M447" s="21"/>
      <c r="N447" s="48">
        <v>0</v>
      </c>
      <c r="P447" s="76">
        <v>3.3</v>
      </c>
      <c r="Q447" s="33"/>
      <c r="R447" s="63">
        <f t="shared" si="78"/>
        <v>13230159</v>
      </c>
      <c r="T447" s="46">
        <v>56065</v>
      </c>
      <c r="U447" s="33"/>
      <c r="V447" s="47">
        <v>50</v>
      </c>
      <c r="W447" s="33" t="s">
        <v>4</v>
      </c>
      <c r="X447" s="47" t="s">
        <v>314</v>
      </c>
      <c r="Y447" s="33"/>
      <c r="Z447" s="48">
        <v>-3</v>
      </c>
      <c r="AB447" s="36">
        <v>12251265</v>
      </c>
      <c r="AC447" s="36"/>
      <c r="AD447" s="52">
        <v>3.06</v>
      </c>
      <c r="AE447" s="52"/>
      <c r="AF447" s="63">
        <f t="shared" si="79"/>
        <v>-978894</v>
      </c>
      <c r="AG447" s="52"/>
      <c r="AH447" s="52"/>
      <c r="AI447" s="33"/>
      <c r="AJ447" s="33"/>
      <c r="AK447" s="37"/>
    </row>
    <row r="448" spans="1:37" s="38" customFormat="1" x14ac:dyDescent="0.25">
      <c r="A448" s="33">
        <v>343.2</v>
      </c>
      <c r="B448" s="33" t="s">
        <v>290</v>
      </c>
      <c r="D448" s="36">
        <v>229372194.33000001</v>
      </c>
      <c r="E448" s="33"/>
      <c r="F448" s="36">
        <v>25648251.123331137</v>
      </c>
      <c r="G448" s="33"/>
      <c r="H448" s="46">
        <v>52412</v>
      </c>
      <c r="I448" s="33"/>
      <c r="J448" s="49" t="s">
        <v>303</v>
      </c>
      <c r="K448" s="72"/>
      <c r="L448" s="72"/>
      <c r="M448" s="21"/>
      <c r="N448" s="48">
        <v>0</v>
      </c>
      <c r="P448" s="76">
        <v>3.3</v>
      </c>
      <c r="Q448" s="33"/>
      <c r="R448" s="63">
        <f t="shared" si="78"/>
        <v>7569282</v>
      </c>
      <c r="T448" s="46">
        <v>56065</v>
      </c>
      <c r="U448" s="33"/>
      <c r="V448" s="47">
        <v>9</v>
      </c>
      <c r="W448" s="33" t="s">
        <v>4</v>
      </c>
      <c r="X448" s="47" t="s">
        <v>316</v>
      </c>
      <c r="Y448" s="33"/>
      <c r="Z448" s="48">
        <v>35</v>
      </c>
      <c r="AB448" s="36">
        <v>16956549</v>
      </c>
      <c r="AC448" s="36"/>
      <c r="AD448" s="52">
        <v>7.39</v>
      </c>
      <c r="AE448" s="52"/>
      <c r="AF448" s="63">
        <f t="shared" si="79"/>
        <v>9387267</v>
      </c>
      <c r="AG448" s="52"/>
      <c r="AH448" s="52"/>
      <c r="AI448" s="33"/>
      <c r="AJ448" s="33"/>
      <c r="AK448" s="37"/>
    </row>
    <row r="449" spans="1:37" s="38" customFormat="1" x14ac:dyDescent="0.25">
      <c r="A449" s="33">
        <v>344</v>
      </c>
      <c r="B449" s="33" t="s">
        <v>89</v>
      </c>
      <c r="D449" s="36">
        <v>72067369.810000002</v>
      </c>
      <c r="E449" s="33"/>
      <c r="F449" s="36">
        <v>7623244.7813524986</v>
      </c>
      <c r="G449" s="33"/>
      <c r="H449" s="46">
        <v>52412</v>
      </c>
      <c r="I449" s="33"/>
      <c r="J449" s="49" t="s">
        <v>303</v>
      </c>
      <c r="K449" s="72"/>
      <c r="L449" s="72"/>
      <c r="M449" s="21"/>
      <c r="N449" s="48">
        <v>0</v>
      </c>
      <c r="P449" s="76">
        <v>3.3</v>
      </c>
      <c r="R449" s="63">
        <f t="shared" ref="R449:R451" si="80">+ROUND(D449*P449/100,0)</f>
        <v>2378223</v>
      </c>
      <c r="T449" s="46">
        <v>56065</v>
      </c>
      <c r="U449" s="33"/>
      <c r="V449" s="47">
        <v>60</v>
      </c>
      <c r="W449" s="33" t="s">
        <v>4</v>
      </c>
      <c r="X449" s="47" t="s">
        <v>310</v>
      </c>
      <c r="Y449" s="33"/>
      <c r="Z449" s="48">
        <v>-3</v>
      </c>
      <c r="AB449" s="36">
        <v>2011663</v>
      </c>
      <c r="AC449" s="36"/>
      <c r="AD449" s="52">
        <v>2.79</v>
      </c>
      <c r="AE449" s="52"/>
      <c r="AF449" s="63">
        <f t="shared" si="79"/>
        <v>-366560</v>
      </c>
      <c r="AG449" s="52"/>
      <c r="AH449" s="52"/>
      <c r="AI449" s="33"/>
      <c r="AJ449" s="33"/>
      <c r="AK449" s="37"/>
    </row>
    <row r="450" spans="1:37" s="38" customFormat="1" x14ac:dyDescent="0.25">
      <c r="A450" s="33">
        <v>345</v>
      </c>
      <c r="B450" s="33" t="s">
        <v>45</v>
      </c>
      <c r="D450" s="36">
        <v>114551904.63</v>
      </c>
      <c r="E450" s="33"/>
      <c r="F450" s="36">
        <v>12158692.945062501</v>
      </c>
      <c r="G450" s="33"/>
      <c r="H450" s="46">
        <v>52412</v>
      </c>
      <c r="I450" s="33"/>
      <c r="J450" s="49" t="s">
        <v>303</v>
      </c>
      <c r="K450" s="72"/>
      <c r="L450" s="72"/>
      <c r="M450" s="21"/>
      <c r="N450" s="48">
        <v>0</v>
      </c>
      <c r="P450" s="76">
        <v>3.3</v>
      </c>
      <c r="R450" s="63">
        <f t="shared" si="80"/>
        <v>3780213</v>
      </c>
      <c r="T450" s="46">
        <v>56065</v>
      </c>
      <c r="U450" s="33"/>
      <c r="V450" s="47">
        <v>50</v>
      </c>
      <c r="W450" s="33" t="s">
        <v>4</v>
      </c>
      <c r="X450" s="47" t="s">
        <v>315</v>
      </c>
      <c r="Y450" s="33"/>
      <c r="Z450" s="48">
        <v>-2</v>
      </c>
      <c r="AB450" s="36">
        <v>3205274</v>
      </c>
      <c r="AC450" s="36"/>
      <c r="AD450" s="52">
        <v>2.8</v>
      </c>
      <c r="AE450" s="52"/>
      <c r="AF450" s="63">
        <f t="shared" si="79"/>
        <v>-574939</v>
      </c>
      <c r="AG450" s="52"/>
      <c r="AH450" s="52"/>
      <c r="AI450" s="33"/>
      <c r="AJ450" s="33"/>
      <c r="AK450" s="37"/>
    </row>
    <row r="451" spans="1:37" s="38" customFormat="1" x14ac:dyDescent="0.25">
      <c r="A451" s="33">
        <v>346</v>
      </c>
      <c r="B451" s="33" t="s">
        <v>291</v>
      </c>
      <c r="D451" s="32">
        <v>10573301.27</v>
      </c>
      <c r="E451" s="33"/>
      <c r="F451" s="32">
        <v>1080694.3081887502</v>
      </c>
      <c r="G451" s="33"/>
      <c r="H451" s="46">
        <v>52412</v>
      </c>
      <c r="I451" s="33"/>
      <c r="J451" s="49" t="s">
        <v>303</v>
      </c>
      <c r="K451" s="72"/>
      <c r="L451" s="72"/>
      <c r="M451" s="21"/>
      <c r="N451" s="48">
        <v>0</v>
      </c>
      <c r="P451" s="76">
        <v>3.3</v>
      </c>
      <c r="R451" s="64">
        <f t="shared" si="80"/>
        <v>348919</v>
      </c>
      <c r="T451" s="46">
        <v>56065</v>
      </c>
      <c r="U451" s="33"/>
      <c r="V451" s="47">
        <v>50</v>
      </c>
      <c r="W451" s="33" t="s">
        <v>4</v>
      </c>
      <c r="X451" s="47" t="s">
        <v>317</v>
      </c>
      <c r="Y451" s="33"/>
      <c r="Z451" s="48">
        <v>-2</v>
      </c>
      <c r="AB451" s="32">
        <v>313642</v>
      </c>
      <c r="AC451" s="54"/>
      <c r="AD451" s="52">
        <v>2.97</v>
      </c>
      <c r="AE451" s="52"/>
      <c r="AF451" s="64">
        <f t="shared" si="79"/>
        <v>-35277</v>
      </c>
      <c r="AG451" s="52"/>
      <c r="AH451" s="52"/>
      <c r="AJ451" s="33"/>
      <c r="AK451" s="37"/>
    </row>
    <row r="452" spans="1:37" s="38" customFormat="1" x14ac:dyDescent="0.25">
      <c r="A452" s="33" t="s">
        <v>6</v>
      </c>
      <c r="B452" s="38" t="s">
        <v>127</v>
      </c>
      <c r="D452" s="23">
        <f>+SUBTOTAL(9,D445:D451)</f>
        <v>960617137.50999987</v>
      </c>
      <c r="F452" s="23">
        <f>+SUBTOTAL(9,F445:F451)</f>
        <v>99114757.269810036</v>
      </c>
      <c r="H452" s="46"/>
      <c r="J452" s="71"/>
      <c r="K452" s="72"/>
      <c r="L452" s="72"/>
      <c r="N452" s="48"/>
      <c r="P452" s="79">
        <f>+ROUND(R452/D452*100,1)</f>
        <v>3.3</v>
      </c>
      <c r="R452" s="83">
        <f>+SUBTOTAL(9,R445:R451)</f>
        <v>31700366</v>
      </c>
      <c r="T452" s="46"/>
      <c r="U452" s="33"/>
      <c r="V452" s="47"/>
      <c r="W452" s="33"/>
      <c r="X452" s="47"/>
      <c r="Y452" s="33"/>
      <c r="Z452" s="48"/>
      <c r="AB452" s="23">
        <f>+SUBTOTAL(9,AB445:AB451)</f>
        <v>38433748</v>
      </c>
      <c r="AC452" s="39"/>
      <c r="AD452" s="56">
        <f>+AB452/D452*100</f>
        <v>4.000943403906315</v>
      </c>
      <c r="AE452" s="56"/>
      <c r="AF452" s="83">
        <f>+SUBTOTAL(9,AF445:AF451)</f>
        <v>6733382</v>
      </c>
      <c r="AG452" s="52"/>
      <c r="AH452" s="52"/>
      <c r="AI452" s="37"/>
      <c r="AJ452" s="33"/>
      <c r="AK452" s="37"/>
    </row>
    <row r="453" spans="1:37" s="38" customFormat="1" x14ac:dyDescent="0.25">
      <c r="A453" s="33"/>
      <c r="B453" s="38" t="s">
        <v>6</v>
      </c>
      <c r="D453" s="43"/>
      <c r="F453" s="43"/>
      <c r="H453" s="46"/>
      <c r="J453" s="71"/>
      <c r="K453" s="72"/>
      <c r="L453" s="72"/>
      <c r="N453" s="48"/>
      <c r="P453" s="74"/>
      <c r="R453" s="87"/>
      <c r="T453" s="46"/>
      <c r="U453" s="33"/>
      <c r="V453" s="47"/>
      <c r="W453" s="33"/>
      <c r="X453" s="47"/>
      <c r="Y453" s="33"/>
      <c r="Z453" s="48"/>
      <c r="AB453" s="43"/>
      <c r="AC453" s="43"/>
      <c r="AD453" s="57"/>
      <c r="AE453" s="57"/>
      <c r="AF453" s="87"/>
      <c r="AG453" s="52"/>
      <c r="AH453" s="52"/>
      <c r="AI453" s="33"/>
      <c r="AK453" s="37"/>
    </row>
    <row r="454" spans="1:37" s="38" customFormat="1" x14ac:dyDescent="0.25">
      <c r="A454" s="41" t="s">
        <v>205</v>
      </c>
      <c r="D454" s="43">
        <f>+SUBTOTAL(9,D444:D452)</f>
        <v>960617137.50999987</v>
      </c>
      <c r="E454" s="104"/>
      <c r="F454" s="43">
        <f>+SUBTOTAL(9,F444:F452)</f>
        <v>99114757.269810036</v>
      </c>
      <c r="G454" s="104"/>
      <c r="H454" s="138"/>
      <c r="I454" s="104"/>
      <c r="J454" s="139"/>
      <c r="K454" s="140"/>
      <c r="L454" s="140"/>
      <c r="M454" s="104"/>
      <c r="N454" s="141"/>
      <c r="O454" s="104"/>
      <c r="P454" s="142">
        <f>+ROUND(R454/D454*100,1)</f>
        <v>3.3</v>
      </c>
      <c r="Q454" s="104"/>
      <c r="R454" s="87">
        <f>+SUBTOTAL(9,R444:R452)</f>
        <v>31700366</v>
      </c>
      <c r="S454" s="104"/>
      <c r="T454" s="138"/>
      <c r="U454" s="107"/>
      <c r="V454" s="143"/>
      <c r="W454" s="107"/>
      <c r="X454" s="143"/>
      <c r="Y454" s="107"/>
      <c r="Z454" s="141"/>
      <c r="AA454" s="104"/>
      <c r="AB454" s="43">
        <f>+SUBTOTAL(9,AB444:AB452)</f>
        <v>38433748</v>
      </c>
      <c r="AC454" s="43"/>
      <c r="AD454" s="109">
        <f>+AB454/D454*100</f>
        <v>4.000943403906315</v>
      </c>
      <c r="AE454" s="109"/>
      <c r="AF454" s="87">
        <f>+SUBTOTAL(9,AF444:AF452)</f>
        <v>6733382</v>
      </c>
      <c r="AG454" s="52"/>
      <c r="AH454" s="52"/>
      <c r="AI454" s="33"/>
      <c r="AK454" s="37"/>
    </row>
    <row r="455" spans="1:37" s="38" customFormat="1" x14ac:dyDescent="0.25">
      <c r="A455" s="41"/>
      <c r="B455" s="38" t="s">
        <v>6</v>
      </c>
      <c r="D455" s="43"/>
      <c r="F455" s="43"/>
      <c r="H455" s="46"/>
      <c r="J455" s="71"/>
      <c r="K455" s="72"/>
      <c r="L455" s="72"/>
      <c r="N455" s="48"/>
      <c r="P455" s="74"/>
      <c r="R455" s="87"/>
      <c r="T455" s="46"/>
      <c r="U455" s="33"/>
      <c r="V455" s="47"/>
      <c r="W455" s="33"/>
      <c r="X455" s="47"/>
      <c r="Y455" s="33"/>
      <c r="Z455" s="48"/>
      <c r="AB455" s="43"/>
      <c r="AC455" s="43"/>
      <c r="AD455" s="57"/>
      <c r="AE455" s="57"/>
      <c r="AF455" s="87"/>
      <c r="AG455" s="52"/>
      <c r="AH455" s="52"/>
      <c r="AI455" s="33"/>
      <c r="AK455" s="37"/>
    </row>
    <row r="456" spans="1:37" s="38" customFormat="1" x14ac:dyDescent="0.25">
      <c r="A456" s="41"/>
      <c r="B456" s="38" t="s">
        <v>6</v>
      </c>
      <c r="D456" s="43"/>
      <c r="F456" s="43"/>
      <c r="H456" s="46"/>
      <c r="J456" s="71"/>
      <c r="K456" s="72"/>
      <c r="L456" s="72"/>
      <c r="N456" s="48"/>
      <c r="P456" s="74"/>
      <c r="R456" s="87"/>
      <c r="T456" s="46"/>
      <c r="U456" s="33"/>
      <c r="V456" s="47"/>
      <c r="W456" s="33"/>
      <c r="X456" s="47"/>
      <c r="Y456" s="33"/>
      <c r="Z456" s="48"/>
      <c r="AB456" s="43"/>
      <c r="AC456" s="43"/>
      <c r="AD456" s="57"/>
      <c r="AE456" s="57"/>
      <c r="AF456" s="87"/>
      <c r="AG456" s="52"/>
      <c r="AH456" s="52"/>
      <c r="AI456" s="33"/>
      <c r="AK456" s="37"/>
    </row>
    <row r="457" spans="1:37" s="38" customFormat="1" x14ac:dyDescent="0.25">
      <c r="A457" s="41" t="s">
        <v>206</v>
      </c>
      <c r="D457" s="43"/>
      <c r="F457" s="43"/>
      <c r="H457" s="46"/>
      <c r="J457" s="71"/>
      <c r="K457" s="72"/>
      <c r="L457" s="72"/>
      <c r="N457" s="48"/>
      <c r="P457" s="74"/>
      <c r="R457" s="87"/>
      <c r="T457" s="46"/>
      <c r="U457" s="33"/>
      <c r="V457" s="47"/>
      <c r="W457" s="33"/>
      <c r="X457" s="47"/>
      <c r="Y457" s="33"/>
      <c r="Z457" s="48"/>
      <c r="AB457" s="43"/>
      <c r="AC457" s="43"/>
      <c r="AD457" s="57"/>
      <c r="AE457" s="57"/>
      <c r="AF457" s="87"/>
      <c r="AG457" s="52"/>
      <c r="AH457" s="52"/>
      <c r="AI457" s="33"/>
      <c r="AK457" s="37"/>
    </row>
    <row r="458" spans="1:37" s="38" customFormat="1" x14ac:dyDescent="0.25">
      <c r="A458" s="41"/>
      <c r="B458" s="38" t="s">
        <v>6</v>
      </c>
      <c r="D458" s="43"/>
      <c r="F458" s="43"/>
      <c r="H458" s="46"/>
      <c r="J458" s="71"/>
      <c r="K458" s="72"/>
      <c r="L458" s="72"/>
      <c r="N458" s="48"/>
      <c r="P458" s="74"/>
      <c r="R458" s="87"/>
      <c r="T458" s="46"/>
      <c r="U458" s="33"/>
      <c r="V458" s="47"/>
      <c r="W458" s="33"/>
      <c r="X458" s="47"/>
      <c r="Y458" s="33"/>
      <c r="Z458" s="48"/>
      <c r="AB458" s="43"/>
      <c r="AC458" s="43"/>
      <c r="AD458" s="57"/>
      <c r="AE458" s="57"/>
      <c r="AF458" s="87"/>
      <c r="AG458" s="52"/>
      <c r="AH458" s="52"/>
      <c r="AI458" s="33"/>
      <c r="AK458" s="37"/>
    </row>
    <row r="459" spans="1:37" s="38" customFormat="1" x14ac:dyDescent="0.25">
      <c r="A459" s="33" t="s">
        <v>6</v>
      </c>
      <c r="B459" s="38" t="s">
        <v>128</v>
      </c>
      <c r="D459" s="43"/>
      <c r="F459" s="43"/>
      <c r="H459" s="46"/>
      <c r="J459" s="71"/>
      <c r="K459" s="72"/>
      <c r="L459" s="72"/>
      <c r="N459" s="48"/>
      <c r="P459" s="74"/>
      <c r="R459" s="87"/>
      <c r="T459" s="46"/>
      <c r="U459" s="33"/>
      <c r="V459" s="47"/>
      <c r="W459" s="33"/>
      <c r="X459" s="47"/>
      <c r="Y459" s="33"/>
      <c r="Z459" s="48"/>
      <c r="AB459" s="43"/>
      <c r="AC459" s="43"/>
      <c r="AD459" s="57"/>
      <c r="AE459" s="57"/>
      <c r="AF459" s="87"/>
      <c r="AG459" s="52"/>
      <c r="AH459" s="52"/>
      <c r="AI459" s="33"/>
      <c r="AK459" s="37"/>
    </row>
    <row r="460" spans="1:37" s="38" customFormat="1" x14ac:dyDescent="0.25">
      <c r="A460" s="33">
        <v>341</v>
      </c>
      <c r="B460" s="33" t="s">
        <v>42</v>
      </c>
      <c r="D460" s="36">
        <v>81600590.5</v>
      </c>
      <c r="F460" s="36">
        <v>10055516.327776249</v>
      </c>
      <c r="H460" s="46">
        <v>52778</v>
      </c>
      <c r="J460" s="49" t="s">
        <v>303</v>
      </c>
      <c r="K460" s="72"/>
      <c r="L460" s="72"/>
      <c r="M460" s="21"/>
      <c r="N460" s="48">
        <v>0</v>
      </c>
      <c r="P460" s="76">
        <v>3.3</v>
      </c>
      <c r="R460" s="63">
        <f t="shared" ref="R460:R463" si="81">+ROUND(D460*P460/100,0)</f>
        <v>2692819</v>
      </c>
      <c r="T460" s="46">
        <v>56430</v>
      </c>
      <c r="U460" s="33"/>
      <c r="V460" s="47">
        <v>80</v>
      </c>
      <c r="W460" s="33" t="s">
        <v>4</v>
      </c>
      <c r="X460" s="47" t="s">
        <v>310</v>
      </c>
      <c r="Y460" s="33"/>
      <c r="Z460" s="48">
        <v>-2</v>
      </c>
      <c r="AB460" s="36">
        <v>2094364</v>
      </c>
      <c r="AC460" s="43"/>
      <c r="AD460" s="52">
        <v>2.57</v>
      </c>
      <c r="AE460" s="52"/>
      <c r="AF460" s="63">
        <f t="shared" ref="AF460:AF466" si="82">+AB460-R460</f>
        <v>-598455</v>
      </c>
      <c r="AG460" s="52"/>
      <c r="AH460" s="52"/>
      <c r="AI460" s="33"/>
      <c r="AK460" s="37"/>
    </row>
    <row r="461" spans="1:37" s="38" customFormat="1" x14ac:dyDescent="0.25">
      <c r="A461" s="33">
        <v>342</v>
      </c>
      <c r="B461" s="33" t="s">
        <v>87</v>
      </c>
      <c r="D461" s="36">
        <v>219919230.56999999</v>
      </c>
      <c r="F461" s="36">
        <v>25605492.480872501</v>
      </c>
      <c r="H461" s="46">
        <v>52778</v>
      </c>
      <c r="J461" s="49" t="s">
        <v>303</v>
      </c>
      <c r="K461" s="72"/>
      <c r="L461" s="72"/>
      <c r="M461" s="21"/>
      <c r="N461" s="48">
        <v>0</v>
      </c>
      <c r="P461" s="76">
        <v>3.3</v>
      </c>
      <c r="R461" s="63">
        <f t="shared" si="81"/>
        <v>7257335</v>
      </c>
      <c r="T461" s="46">
        <v>56430</v>
      </c>
      <c r="U461" s="33"/>
      <c r="V461" s="47">
        <v>50</v>
      </c>
      <c r="W461" s="33" t="s">
        <v>4</v>
      </c>
      <c r="X461" s="47" t="s">
        <v>313</v>
      </c>
      <c r="Y461" s="33"/>
      <c r="Z461" s="48">
        <v>-3</v>
      </c>
      <c r="AB461" s="36">
        <v>6245300</v>
      </c>
      <c r="AC461" s="43"/>
      <c r="AD461" s="52">
        <v>2.84</v>
      </c>
      <c r="AE461" s="52"/>
      <c r="AF461" s="63">
        <f t="shared" si="82"/>
        <v>-1012035</v>
      </c>
      <c r="AG461" s="52"/>
      <c r="AH461" s="52"/>
      <c r="AI461" s="33"/>
      <c r="AK461" s="37"/>
    </row>
    <row r="462" spans="1:37" s="38" customFormat="1" x14ac:dyDescent="0.25">
      <c r="A462" s="33">
        <v>343</v>
      </c>
      <c r="B462" s="33" t="s">
        <v>88</v>
      </c>
      <c r="D462" s="36">
        <v>533780143.66000003</v>
      </c>
      <c r="F462" s="36">
        <v>51780097.252200983</v>
      </c>
      <c r="H462" s="46">
        <v>52778</v>
      </c>
      <c r="J462" s="49" t="s">
        <v>303</v>
      </c>
      <c r="K462" s="72"/>
      <c r="L462" s="72"/>
      <c r="M462" s="21"/>
      <c r="N462" s="48">
        <v>0</v>
      </c>
      <c r="P462" s="76">
        <v>3.3</v>
      </c>
      <c r="Q462" s="33"/>
      <c r="R462" s="63">
        <f t="shared" si="81"/>
        <v>17614745</v>
      </c>
      <c r="T462" s="46">
        <v>56430</v>
      </c>
      <c r="U462" s="33"/>
      <c r="V462" s="47">
        <v>50</v>
      </c>
      <c r="W462" s="33" t="s">
        <v>4</v>
      </c>
      <c r="X462" s="47" t="s">
        <v>314</v>
      </c>
      <c r="Y462" s="33"/>
      <c r="Z462" s="48">
        <v>-3</v>
      </c>
      <c r="AB462" s="36">
        <v>15865354</v>
      </c>
      <c r="AC462" s="43"/>
      <c r="AD462" s="52">
        <v>2.97</v>
      </c>
      <c r="AE462" s="52"/>
      <c r="AF462" s="63">
        <f t="shared" si="82"/>
        <v>-1749391</v>
      </c>
      <c r="AG462" s="52"/>
      <c r="AH462" s="52"/>
      <c r="AI462" s="33"/>
      <c r="AK462" s="37"/>
    </row>
    <row r="463" spans="1:37" s="38" customFormat="1" x14ac:dyDescent="0.25">
      <c r="A463" s="33">
        <v>343.2</v>
      </c>
      <c r="B463" s="33" t="s">
        <v>290</v>
      </c>
      <c r="D463" s="36">
        <v>139524960.78999999</v>
      </c>
      <c r="F463" s="36">
        <v>21969264.952092759</v>
      </c>
      <c r="H463" s="46">
        <v>52778</v>
      </c>
      <c r="J463" s="49" t="s">
        <v>303</v>
      </c>
      <c r="K463" s="72"/>
      <c r="L463" s="72"/>
      <c r="M463" s="21"/>
      <c r="N463" s="48">
        <v>0</v>
      </c>
      <c r="P463" s="76">
        <v>3.3</v>
      </c>
      <c r="Q463" s="33"/>
      <c r="R463" s="63">
        <f t="shared" si="81"/>
        <v>4604324</v>
      </c>
      <c r="T463" s="46">
        <v>56430</v>
      </c>
      <c r="U463" s="33"/>
      <c r="V463" s="47">
        <v>9</v>
      </c>
      <c r="W463" s="33" t="s">
        <v>4</v>
      </c>
      <c r="X463" s="47" t="s">
        <v>316</v>
      </c>
      <c r="Y463" s="33"/>
      <c r="Z463" s="48">
        <v>35</v>
      </c>
      <c r="AB463" s="36">
        <v>9651961</v>
      </c>
      <c r="AC463" s="43"/>
      <c r="AD463" s="52">
        <v>6.92</v>
      </c>
      <c r="AE463" s="52"/>
      <c r="AF463" s="63">
        <f t="shared" si="82"/>
        <v>5047637</v>
      </c>
      <c r="AG463" s="52"/>
      <c r="AH463" s="52"/>
      <c r="AI463" s="33"/>
      <c r="AK463" s="37"/>
    </row>
    <row r="464" spans="1:37" s="38" customFormat="1" x14ac:dyDescent="0.25">
      <c r="A464" s="33">
        <v>344</v>
      </c>
      <c r="B464" s="33" t="s">
        <v>89</v>
      </c>
      <c r="D464" s="36">
        <v>80939003.280000001</v>
      </c>
      <c r="F464" s="36">
        <v>8455775.3447500002</v>
      </c>
      <c r="H464" s="46">
        <v>52778</v>
      </c>
      <c r="J464" s="49" t="s">
        <v>303</v>
      </c>
      <c r="K464" s="72"/>
      <c r="L464" s="72"/>
      <c r="M464" s="21"/>
      <c r="N464" s="48">
        <v>0</v>
      </c>
      <c r="P464" s="76">
        <v>3.3</v>
      </c>
      <c r="R464" s="63">
        <f t="shared" ref="R464:R466" si="83">+ROUND(D464*P464/100,0)</f>
        <v>2670987</v>
      </c>
      <c r="T464" s="46">
        <v>56430</v>
      </c>
      <c r="U464" s="33"/>
      <c r="V464" s="47">
        <v>60</v>
      </c>
      <c r="W464" s="33" t="s">
        <v>4</v>
      </c>
      <c r="X464" s="47" t="s">
        <v>310</v>
      </c>
      <c r="Y464" s="33"/>
      <c r="Z464" s="48">
        <v>-3</v>
      </c>
      <c r="AB464" s="36">
        <v>2201334</v>
      </c>
      <c r="AC464" s="43"/>
      <c r="AD464" s="52">
        <v>2.72</v>
      </c>
      <c r="AE464" s="52"/>
      <c r="AF464" s="63">
        <f t="shared" si="82"/>
        <v>-469653</v>
      </c>
      <c r="AG464" s="52"/>
      <c r="AH464" s="52"/>
      <c r="AI464" s="33"/>
      <c r="AK464" s="37"/>
    </row>
    <row r="465" spans="1:37" s="38" customFormat="1" x14ac:dyDescent="0.25">
      <c r="A465" s="33">
        <v>345</v>
      </c>
      <c r="B465" s="33" t="s">
        <v>45</v>
      </c>
      <c r="D465" s="36">
        <v>83796291.620000005</v>
      </c>
      <c r="F465" s="36">
        <v>9527697.5421387497</v>
      </c>
      <c r="H465" s="46">
        <v>52778</v>
      </c>
      <c r="J465" s="49" t="s">
        <v>303</v>
      </c>
      <c r="K465" s="72"/>
      <c r="L465" s="72"/>
      <c r="M465" s="21"/>
      <c r="N465" s="48">
        <v>0</v>
      </c>
      <c r="P465" s="76">
        <v>3.3</v>
      </c>
      <c r="R465" s="63">
        <f t="shared" si="83"/>
        <v>2765278</v>
      </c>
      <c r="T465" s="46">
        <v>56430</v>
      </c>
      <c r="U465" s="33"/>
      <c r="V465" s="47">
        <v>50</v>
      </c>
      <c r="W465" s="33" t="s">
        <v>4</v>
      </c>
      <c r="X465" s="47" t="s">
        <v>315</v>
      </c>
      <c r="Y465" s="33"/>
      <c r="Z465" s="48">
        <v>-2</v>
      </c>
      <c r="AB465" s="36">
        <v>2262948</v>
      </c>
      <c r="AC465" s="43"/>
      <c r="AD465" s="52">
        <v>2.7</v>
      </c>
      <c r="AE465" s="52"/>
      <c r="AF465" s="63">
        <f t="shared" si="82"/>
        <v>-502330</v>
      </c>
      <c r="AG465" s="52"/>
      <c r="AH465" s="52"/>
      <c r="AI465" s="33"/>
      <c r="AK465" s="37"/>
    </row>
    <row r="466" spans="1:37" s="38" customFormat="1" x14ac:dyDescent="0.25">
      <c r="A466" s="33">
        <v>346</v>
      </c>
      <c r="B466" s="33" t="s">
        <v>291</v>
      </c>
      <c r="D466" s="32">
        <v>11584212.449999999</v>
      </c>
      <c r="F466" s="32">
        <v>2033992.5181500001</v>
      </c>
      <c r="H466" s="46">
        <v>52778</v>
      </c>
      <c r="J466" s="49" t="s">
        <v>303</v>
      </c>
      <c r="K466" s="72"/>
      <c r="L466" s="72"/>
      <c r="M466" s="21"/>
      <c r="N466" s="48">
        <v>0</v>
      </c>
      <c r="P466" s="76">
        <v>3.3</v>
      </c>
      <c r="R466" s="64">
        <f t="shared" si="83"/>
        <v>382279</v>
      </c>
      <c r="T466" s="46">
        <v>56430</v>
      </c>
      <c r="U466" s="33"/>
      <c r="V466" s="47">
        <v>50</v>
      </c>
      <c r="W466" s="33" t="s">
        <v>4</v>
      </c>
      <c r="X466" s="47" t="s">
        <v>317</v>
      </c>
      <c r="Y466" s="33"/>
      <c r="Z466" s="48">
        <v>-2</v>
      </c>
      <c r="AB466" s="32">
        <v>307028</v>
      </c>
      <c r="AC466" s="43"/>
      <c r="AD466" s="52">
        <v>2.65</v>
      </c>
      <c r="AE466" s="52"/>
      <c r="AF466" s="64">
        <f t="shared" si="82"/>
        <v>-75251</v>
      </c>
      <c r="AG466" s="52"/>
      <c r="AH466" s="52"/>
      <c r="AI466" s="33"/>
      <c r="AK466" s="37"/>
    </row>
    <row r="467" spans="1:37" s="38" customFormat="1" x14ac:dyDescent="0.25">
      <c r="A467" s="33" t="s">
        <v>6</v>
      </c>
      <c r="B467" s="38" t="s">
        <v>129</v>
      </c>
      <c r="D467" s="102">
        <f>+SUBTOTAL(9,D460:D466)</f>
        <v>1151144432.8700001</v>
      </c>
      <c r="F467" s="102">
        <f>+SUBTOTAL(9,F460:F466)</f>
        <v>129427836.41798125</v>
      </c>
      <c r="H467" s="46"/>
      <c r="J467" s="71"/>
      <c r="K467" s="72"/>
      <c r="L467" s="72"/>
      <c r="N467" s="48"/>
      <c r="P467" s="79">
        <f>+ROUND(R467/D467*100,1)</f>
        <v>3.3</v>
      </c>
      <c r="R467" s="127">
        <f>+SUBTOTAL(9,R460:R466)</f>
        <v>37987767</v>
      </c>
      <c r="T467" s="46"/>
      <c r="U467" s="33"/>
      <c r="V467" s="47"/>
      <c r="W467" s="33"/>
      <c r="X467" s="47"/>
      <c r="Y467" s="33"/>
      <c r="Z467" s="48"/>
      <c r="AB467" s="102">
        <f>+SUBTOTAL(9,AB460:AB466)</f>
        <v>38628289</v>
      </c>
      <c r="AC467" s="43"/>
      <c r="AD467" s="56">
        <f>+AB467/D467*100</f>
        <v>3.3556422545251827</v>
      </c>
      <c r="AE467" s="56"/>
      <c r="AF467" s="83">
        <f>+SUBTOTAL(9,AF460:AF466)</f>
        <v>640522</v>
      </c>
      <c r="AG467" s="52"/>
      <c r="AH467" s="52"/>
      <c r="AI467" s="33"/>
      <c r="AK467" s="37"/>
    </row>
    <row r="468" spans="1:37" s="38" customFormat="1" x14ac:dyDescent="0.25">
      <c r="A468" s="33" t="s">
        <v>6</v>
      </c>
      <c r="B468" s="38" t="s">
        <v>6</v>
      </c>
      <c r="D468" s="43"/>
      <c r="F468" s="43"/>
      <c r="H468" s="46"/>
      <c r="J468" s="71"/>
      <c r="K468" s="72"/>
      <c r="L468" s="72"/>
      <c r="N468" s="48"/>
      <c r="P468" s="74"/>
      <c r="R468" s="87"/>
      <c r="T468" s="46"/>
      <c r="U468" s="33"/>
      <c r="V468" s="47"/>
      <c r="W468" s="33"/>
      <c r="X468" s="47"/>
      <c r="Y468" s="33"/>
      <c r="Z468" s="48"/>
      <c r="AB468" s="43"/>
      <c r="AC468" s="43"/>
      <c r="AD468" s="57"/>
      <c r="AE468" s="57"/>
      <c r="AF468" s="87"/>
      <c r="AG468" s="52"/>
      <c r="AH468" s="52"/>
      <c r="AI468" s="33"/>
      <c r="AK468" s="37"/>
    </row>
    <row r="469" spans="1:37" s="38" customFormat="1" x14ac:dyDescent="0.25">
      <c r="A469" s="41" t="s">
        <v>207</v>
      </c>
      <c r="D469" s="43">
        <f>+SUBTOTAL(9,D459:D467)</f>
        <v>1151144432.8700001</v>
      </c>
      <c r="E469" s="104"/>
      <c r="F469" s="43">
        <f>+SUBTOTAL(9,F459:F467)</f>
        <v>129427836.41798125</v>
      </c>
      <c r="G469" s="104"/>
      <c r="H469" s="138"/>
      <c r="I469" s="104"/>
      <c r="J469" s="139"/>
      <c r="K469" s="140"/>
      <c r="L469" s="140"/>
      <c r="M469" s="104"/>
      <c r="N469" s="141"/>
      <c r="O469" s="104"/>
      <c r="P469" s="142">
        <f>+ROUND(R469/D469*100,1)</f>
        <v>3.3</v>
      </c>
      <c r="Q469" s="104"/>
      <c r="R469" s="87">
        <f>+SUBTOTAL(9,R459:R467)</f>
        <v>37987767</v>
      </c>
      <c r="S469" s="104"/>
      <c r="T469" s="138"/>
      <c r="U469" s="107"/>
      <c r="V469" s="143"/>
      <c r="W469" s="107"/>
      <c r="X469" s="143"/>
      <c r="Y469" s="107"/>
      <c r="Z469" s="141"/>
      <c r="AA469" s="104"/>
      <c r="AB469" s="43">
        <f>+SUBTOTAL(9,AB459:AB467)</f>
        <v>38628289</v>
      </c>
      <c r="AC469" s="43"/>
      <c r="AD469" s="109">
        <f>+AB469/D469*100</f>
        <v>3.3556422545251827</v>
      </c>
      <c r="AE469" s="109"/>
      <c r="AF469" s="87">
        <f>+SUBTOTAL(9,AF459:AF467)</f>
        <v>640522</v>
      </c>
      <c r="AG469" s="52"/>
      <c r="AH469" s="52"/>
      <c r="AI469" s="33"/>
      <c r="AK469" s="37"/>
    </row>
    <row r="470" spans="1:37" s="38" customFormat="1" x14ac:dyDescent="0.25">
      <c r="A470" s="41"/>
      <c r="B470" s="38" t="s">
        <v>6</v>
      </c>
      <c r="D470" s="43"/>
      <c r="F470" s="43"/>
      <c r="H470" s="46"/>
      <c r="J470" s="71"/>
      <c r="K470" s="72"/>
      <c r="L470" s="72"/>
      <c r="N470" s="48"/>
      <c r="P470" s="80"/>
      <c r="R470" s="87"/>
      <c r="T470" s="46"/>
      <c r="U470" s="33"/>
      <c r="V470" s="47"/>
      <c r="W470" s="33"/>
      <c r="X470" s="47"/>
      <c r="Y470" s="33"/>
      <c r="Z470" s="48"/>
      <c r="AB470" s="43"/>
      <c r="AC470" s="43"/>
      <c r="AD470" s="57"/>
      <c r="AE470" s="57"/>
      <c r="AF470" s="87"/>
      <c r="AG470" s="52"/>
      <c r="AH470" s="52"/>
      <c r="AI470" s="33"/>
      <c r="AK470" s="37"/>
    </row>
    <row r="471" spans="1:37" s="38" customFormat="1" x14ac:dyDescent="0.25">
      <c r="A471" s="41"/>
      <c r="B471" s="38" t="s">
        <v>6</v>
      </c>
      <c r="D471" s="43"/>
      <c r="F471" s="43"/>
      <c r="H471" s="46"/>
      <c r="J471" s="71"/>
      <c r="K471" s="72"/>
      <c r="L471" s="72"/>
      <c r="N471" s="48"/>
      <c r="P471" s="80"/>
      <c r="R471" s="87"/>
      <c r="T471" s="46"/>
      <c r="U471" s="33"/>
      <c r="V471" s="47"/>
      <c r="W471" s="33"/>
      <c r="X471" s="47"/>
      <c r="Y471" s="33"/>
      <c r="Z471" s="48"/>
      <c r="AB471" s="43"/>
      <c r="AC471" s="43"/>
      <c r="AD471" s="57"/>
      <c r="AE471" s="57"/>
      <c r="AF471" s="87"/>
      <c r="AG471" s="52"/>
      <c r="AH471" s="52"/>
      <c r="AI471" s="33"/>
      <c r="AK471" s="37"/>
    </row>
    <row r="472" spans="1:37" s="38" customFormat="1" x14ac:dyDescent="0.25">
      <c r="A472" s="41" t="s">
        <v>208</v>
      </c>
      <c r="D472" s="43"/>
      <c r="F472" s="43"/>
      <c r="H472" s="46"/>
      <c r="J472" s="71"/>
      <c r="K472" s="72"/>
      <c r="L472" s="72"/>
      <c r="N472" s="48"/>
      <c r="P472" s="74"/>
      <c r="R472" s="87"/>
      <c r="T472" s="46"/>
      <c r="U472" s="33"/>
      <c r="V472" s="47"/>
      <c r="W472" s="33"/>
      <c r="X472" s="47"/>
      <c r="Y472" s="33"/>
      <c r="Z472" s="48"/>
      <c r="AB472" s="43"/>
      <c r="AC472" s="43"/>
      <c r="AD472" s="57"/>
      <c r="AE472" s="57"/>
      <c r="AF472" s="87"/>
      <c r="AG472" s="52"/>
      <c r="AH472" s="52"/>
      <c r="AI472" s="33"/>
      <c r="AK472" s="37"/>
    </row>
    <row r="473" spans="1:37" s="38" customFormat="1" x14ac:dyDescent="0.25">
      <c r="A473" s="41"/>
      <c r="B473" s="38" t="s">
        <v>6</v>
      </c>
      <c r="D473" s="43"/>
      <c r="F473" s="43"/>
      <c r="H473" s="46"/>
      <c r="J473" s="71"/>
      <c r="K473" s="72"/>
      <c r="L473" s="72"/>
      <c r="N473" s="48"/>
      <c r="P473" s="74"/>
      <c r="R473" s="87"/>
      <c r="T473" s="46"/>
      <c r="U473" s="33"/>
      <c r="V473" s="47"/>
      <c r="W473" s="33"/>
      <c r="X473" s="47"/>
      <c r="Y473" s="33"/>
      <c r="Z473" s="48"/>
      <c r="AB473" s="43"/>
      <c r="AC473" s="43"/>
      <c r="AD473" s="57"/>
      <c r="AE473" s="57"/>
      <c r="AF473" s="87"/>
      <c r="AG473" s="52"/>
      <c r="AH473" s="52"/>
      <c r="AI473" s="33"/>
      <c r="AK473" s="37"/>
    </row>
    <row r="474" spans="1:37" s="38" customFormat="1" x14ac:dyDescent="0.25">
      <c r="A474" s="33" t="s">
        <v>6</v>
      </c>
      <c r="B474" s="38" t="s">
        <v>130</v>
      </c>
      <c r="D474" s="43"/>
      <c r="F474" s="43"/>
      <c r="H474" s="46"/>
      <c r="J474" s="71"/>
      <c r="K474" s="72"/>
      <c r="L474" s="72"/>
      <c r="N474" s="48"/>
      <c r="P474" s="74"/>
      <c r="R474" s="87"/>
      <c r="T474" s="46"/>
      <c r="U474" s="33"/>
      <c r="V474" s="47"/>
      <c r="W474" s="33"/>
      <c r="X474" s="47"/>
      <c r="Y474" s="33"/>
      <c r="Z474" s="48"/>
      <c r="AB474" s="43"/>
      <c r="AC474" s="43"/>
      <c r="AD474" s="57"/>
      <c r="AE474" s="57"/>
      <c r="AF474" s="87"/>
      <c r="AG474" s="52"/>
      <c r="AH474" s="52"/>
      <c r="AI474" s="33"/>
      <c r="AK474" s="37"/>
    </row>
    <row r="475" spans="1:37" s="38" customFormat="1" x14ac:dyDescent="0.25">
      <c r="A475" s="33">
        <v>341</v>
      </c>
      <c r="B475" s="33" t="s">
        <v>42</v>
      </c>
      <c r="D475" s="36">
        <v>101725228.06999999</v>
      </c>
      <c r="F475" s="36">
        <v>5413540.2227553716</v>
      </c>
      <c r="H475" s="46">
        <v>53508</v>
      </c>
      <c r="J475" s="49" t="s">
        <v>303</v>
      </c>
      <c r="K475" s="72"/>
      <c r="L475" s="72"/>
      <c r="M475" s="21"/>
      <c r="N475" s="48">
        <v>0</v>
      </c>
      <c r="P475" s="76">
        <v>3.3</v>
      </c>
      <c r="R475" s="63">
        <f t="shared" ref="R475:R478" si="84">+ROUND(D475*P475/100,0)</f>
        <v>3356933</v>
      </c>
      <c r="T475" s="46">
        <v>57161</v>
      </c>
      <c r="U475" s="33"/>
      <c r="V475" s="47">
        <v>80</v>
      </c>
      <c r="W475" s="33" t="s">
        <v>4</v>
      </c>
      <c r="X475" s="47" t="s">
        <v>310</v>
      </c>
      <c r="Y475" s="33"/>
      <c r="Z475" s="48">
        <v>-2</v>
      </c>
      <c r="AB475" s="36">
        <v>2666654</v>
      </c>
      <c r="AC475" s="43"/>
      <c r="AD475" s="52">
        <v>2.62</v>
      </c>
      <c r="AE475" s="52"/>
      <c r="AF475" s="63">
        <f t="shared" ref="AF475:AF481" si="85">+AB475-R475</f>
        <v>-690279</v>
      </c>
      <c r="AG475" s="52"/>
      <c r="AH475" s="52"/>
      <c r="AI475" s="33"/>
      <c r="AK475" s="37"/>
    </row>
    <row r="476" spans="1:37" s="38" customFormat="1" x14ac:dyDescent="0.25">
      <c r="A476" s="33">
        <v>342</v>
      </c>
      <c r="B476" s="33" t="s">
        <v>87</v>
      </c>
      <c r="D476" s="36">
        <v>59665117.359999999</v>
      </c>
      <c r="F476" s="36">
        <v>3175215.419536978</v>
      </c>
      <c r="H476" s="46">
        <v>53508</v>
      </c>
      <c r="J476" s="49" t="s">
        <v>303</v>
      </c>
      <c r="K476" s="72"/>
      <c r="L476" s="72"/>
      <c r="M476" s="21"/>
      <c r="N476" s="48">
        <v>0</v>
      </c>
      <c r="P476" s="76">
        <v>3.3</v>
      </c>
      <c r="R476" s="63">
        <f t="shared" si="84"/>
        <v>1968949</v>
      </c>
      <c r="T476" s="46">
        <v>57161</v>
      </c>
      <c r="U476" s="33"/>
      <c r="V476" s="47">
        <v>50</v>
      </c>
      <c r="W476" s="33" t="s">
        <v>4</v>
      </c>
      <c r="X476" s="47" t="s">
        <v>313</v>
      </c>
      <c r="Y476" s="33"/>
      <c r="Z476" s="48">
        <v>-3</v>
      </c>
      <c r="AB476" s="36">
        <v>1719677</v>
      </c>
      <c r="AC476" s="43"/>
      <c r="AD476" s="52">
        <v>2.88</v>
      </c>
      <c r="AE476" s="52"/>
      <c r="AF476" s="63">
        <f t="shared" si="85"/>
        <v>-249272</v>
      </c>
      <c r="AG476" s="52"/>
      <c r="AH476" s="52"/>
      <c r="AI476" s="33"/>
      <c r="AK476" s="37"/>
    </row>
    <row r="477" spans="1:37" s="38" customFormat="1" x14ac:dyDescent="0.25">
      <c r="A477" s="58">
        <v>343</v>
      </c>
      <c r="B477" s="58" t="s">
        <v>88</v>
      </c>
      <c r="C477" s="73"/>
      <c r="D477" s="63">
        <v>518622216.98000002</v>
      </c>
      <c r="E477" s="73"/>
      <c r="F477" s="63">
        <v>21854510.592000898</v>
      </c>
      <c r="G477" s="73"/>
      <c r="H477" s="99">
        <v>53508</v>
      </c>
      <c r="I477" s="73"/>
      <c r="J477" s="100" t="s">
        <v>303</v>
      </c>
      <c r="K477" s="129"/>
      <c r="L477" s="129"/>
      <c r="M477" s="123"/>
      <c r="N477" s="68">
        <v>0</v>
      </c>
      <c r="O477" s="73"/>
      <c r="P477" s="78">
        <v>3.3</v>
      </c>
      <c r="Q477" s="58"/>
      <c r="R477" s="63">
        <f t="shared" si="84"/>
        <v>17114533</v>
      </c>
      <c r="S477" s="73"/>
      <c r="T477" s="99">
        <v>57161</v>
      </c>
      <c r="U477" s="58"/>
      <c r="V477" s="130">
        <v>50</v>
      </c>
      <c r="W477" s="58" t="s">
        <v>4</v>
      </c>
      <c r="X477" s="130" t="s">
        <v>314</v>
      </c>
      <c r="Y477" s="58"/>
      <c r="Z477" s="68">
        <v>-3</v>
      </c>
      <c r="AA477" s="73"/>
      <c r="AB477" s="63">
        <v>15510941</v>
      </c>
      <c r="AC477" s="87"/>
      <c r="AD477" s="66">
        <v>2.99</v>
      </c>
      <c r="AE477" s="66"/>
      <c r="AF477" s="63">
        <f t="shared" si="85"/>
        <v>-1603592</v>
      </c>
      <c r="AG477" s="52"/>
      <c r="AH477" s="52"/>
      <c r="AI477" s="33"/>
      <c r="AK477" s="37"/>
    </row>
    <row r="478" spans="1:37" s="38" customFormat="1" x14ac:dyDescent="0.25">
      <c r="A478" s="58">
        <v>343.2</v>
      </c>
      <c r="B478" s="58" t="s">
        <v>290</v>
      </c>
      <c r="C478" s="73"/>
      <c r="D478" s="63">
        <v>191363195.91</v>
      </c>
      <c r="E478" s="73"/>
      <c r="F478" s="63">
        <v>15928983.858409677</v>
      </c>
      <c r="G478" s="73"/>
      <c r="H478" s="99">
        <v>53508</v>
      </c>
      <c r="I478" s="73"/>
      <c r="J478" s="100" t="s">
        <v>303</v>
      </c>
      <c r="K478" s="129"/>
      <c r="L478" s="129"/>
      <c r="M478" s="123"/>
      <c r="N478" s="68">
        <v>0</v>
      </c>
      <c r="O478" s="73"/>
      <c r="P478" s="78">
        <v>3.3</v>
      </c>
      <c r="Q478" s="58"/>
      <c r="R478" s="63">
        <f t="shared" si="84"/>
        <v>6314985</v>
      </c>
      <c r="S478" s="73"/>
      <c r="T478" s="99">
        <v>57161</v>
      </c>
      <c r="U478" s="58"/>
      <c r="V478" s="130">
        <v>9</v>
      </c>
      <c r="W478" s="58" t="s">
        <v>4</v>
      </c>
      <c r="X478" s="130" t="s">
        <v>316</v>
      </c>
      <c r="Y478" s="58"/>
      <c r="Z478" s="68">
        <v>35</v>
      </c>
      <c r="AA478" s="73"/>
      <c r="AB478" s="63">
        <v>13540211</v>
      </c>
      <c r="AC478" s="87"/>
      <c r="AD478" s="66">
        <v>7.08</v>
      </c>
      <c r="AE478" s="66"/>
      <c r="AF478" s="63">
        <f t="shared" si="85"/>
        <v>7225226</v>
      </c>
      <c r="AG478" s="52"/>
      <c r="AH478" s="52"/>
      <c r="AI478" s="33"/>
      <c r="AK478" s="37"/>
    </row>
    <row r="479" spans="1:37" s="38" customFormat="1" x14ac:dyDescent="0.25">
      <c r="A479" s="33">
        <v>344</v>
      </c>
      <c r="B479" s="33" t="s">
        <v>89</v>
      </c>
      <c r="D479" s="36">
        <v>87208138.849999994</v>
      </c>
      <c r="F479" s="36">
        <v>4640980.1813493278</v>
      </c>
      <c r="H479" s="46">
        <v>53508</v>
      </c>
      <c r="J479" s="49" t="s">
        <v>303</v>
      </c>
      <c r="K479" s="72"/>
      <c r="L479" s="72"/>
      <c r="M479" s="21"/>
      <c r="N479" s="48">
        <v>0</v>
      </c>
      <c r="P479" s="76">
        <v>3.3</v>
      </c>
      <c r="R479" s="63">
        <f t="shared" ref="R479:R481" si="86">+ROUND(D479*P479/100,0)</f>
        <v>2877869</v>
      </c>
      <c r="T479" s="46">
        <v>57161</v>
      </c>
      <c r="U479" s="33"/>
      <c r="V479" s="47">
        <v>60</v>
      </c>
      <c r="W479" s="33" t="s">
        <v>4</v>
      </c>
      <c r="X479" s="47" t="s">
        <v>310</v>
      </c>
      <c r="Y479" s="33"/>
      <c r="Z479" s="48">
        <v>-3</v>
      </c>
      <c r="AB479" s="36">
        <v>2372797</v>
      </c>
      <c r="AC479" s="43"/>
      <c r="AD479" s="52">
        <v>2.72</v>
      </c>
      <c r="AE479" s="52"/>
      <c r="AF479" s="63">
        <f t="shared" si="85"/>
        <v>-505072</v>
      </c>
      <c r="AG479" s="52"/>
      <c r="AH479" s="52"/>
      <c r="AI479" s="33"/>
      <c r="AK479" s="37"/>
    </row>
    <row r="480" spans="1:37" s="38" customFormat="1" x14ac:dyDescent="0.25">
      <c r="A480" s="33">
        <v>345</v>
      </c>
      <c r="B480" s="33" t="s">
        <v>45</v>
      </c>
      <c r="D480" s="36">
        <v>138483955.50999999</v>
      </c>
      <c r="F480" s="36">
        <v>7369739.8136455258</v>
      </c>
      <c r="H480" s="46">
        <v>53508</v>
      </c>
      <c r="J480" s="49" t="s">
        <v>303</v>
      </c>
      <c r="K480" s="72"/>
      <c r="L480" s="72"/>
      <c r="M480" s="21"/>
      <c r="N480" s="48">
        <v>0</v>
      </c>
      <c r="P480" s="76">
        <v>3.3</v>
      </c>
      <c r="R480" s="63">
        <f t="shared" si="86"/>
        <v>4569971</v>
      </c>
      <c r="T480" s="46">
        <v>57161</v>
      </c>
      <c r="U480" s="33"/>
      <c r="V480" s="47">
        <v>50</v>
      </c>
      <c r="W480" s="33" t="s">
        <v>4</v>
      </c>
      <c r="X480" s="47" t="s">
        <v>315</v>
      </c>
      <c r="Y480" s="33"/>
      <c r="Z480" s="48">
        <v>-2</v>
      </c>
      <c r="AB480" s="36">
        <v>3775632</v>
      </c>
      <c r="AC480" s="43"/>
      <c r="AD480" s="52">
        <v>2.73</v>
      </c>
      <c r="AE480" s="52"/>
      <c r="AF480" s="63">
        <f t="shared" si="85"/>
        <v>-794339</v>
      </c>
      <c r="AG480" s="52"/>
      <c r="AH480" s="52"/>
      <c r="AI480" s="33"/>
      <c r="AK480" s="37"/>
    </row>
    <row r="481" spans="1:37" s="38" customFormat="1" x14ac:dyDescent="0.25">
      <c r="A481" s="33">
        <v>346</v>
      </c>
      <c r="B481" s="33" t="s">
        <v>291</v>
      </c>
      <c r="D481" s="32">
        <v>12795087.470000001</v>
      </c>
      <c r="F481" s="32">
        <v>680919.78741845523</v>
      </c>
      <c r="H481" s="46">
        <v>53508</v>
      </c>
      <c r="J481" s="49" t="s">
        <v>303</v>
      </c>
      <c r="K481" s="72"/>
      <c r="L481" s="72"/>
      <c r="M481" s="21"/>
      <c r="N481" s="48">
        <v>0</v>
      </c>
      <c r="P481" s="76">
        <v>3.3</v>
      </c>
      <c r="R481" s="64">
        <f t="shared" si="86"/>
        <v>422238</v>
      </c>
      <c r="T481" s="46">
        <v>57161</v>
      </c>
      <c r="U481" s="33"/>
      <c r="V481" s="47">
        <v>50</v>
      </c>
      <c r="W481" s="33" t="s">
        <v>4</v>
      </c>
      <c r="X481" s="47" t="s">
        <v>317</v>
      </c>
      <c r="Y481" s="33"/>
      <c r="Z481" s="48">
        <v>-2</v>
      </c>
      <c r="AB481" s="32">
        <v>366629</v>
      </c>
      <c r="AC481" s="43"/>
      <c r="AD481" s="52">
        <v>2.87</v>
      </c>
      <c r="AE481" s="52"/>
      <c r="AF481" s="64">
        <f t="shared" si="85"/>
        <v>-55609</v>
      </c>
      <c r="AG481" s="52"/>
      <c r="AH481" s="52"/>
      <c r="AI481" s="33"/>
      <c r="AK481" s="37"/>
    </row>
    <row r="482" spans="1:37" s="38" customFormat="1" x14ac:dyDescent="0.25">
      <c r="A482" s="33" t="s">
        <v>6</v>
      </c>
      <c r="B482" s="38" t="s">
        <v>131</v>
      </c>
      <c r="D482" s="23">
        <f>+SUBTOTAL(9,D475:D481)</f>
        <v>1109862940.1500001</v>
      </c>
      <c r="F482" s="23">
        <f>+SUBTOTAL(9,F475:F481)</f>
        <v>59063889.875116237</v>
      </c>
      <c r="H482" s="46"/>
      <c r="J482" s="71"/>
      <c r="K482" s="72"/>
      <c r="L482" s="72"/>
      <c r="N482" s="48"/>
      <c r="P482" s="79">
        <f>+ROUND(R482/D482*100,1)</f>
        <v>3.3</v>
      </c>
      <c r="R482" s="83">
        <f>+SUBTOTAL(9,R475:R481)</f>
        <v>36625478</v>
      </c>
      <c r="T482" s="46"/>
      <c r="U482" s="33"/>
      <c r="V482" s="47"/>
      <c r="W482" s="33"/>
      <c r="X482" s="47"/>
      <c r="Y482" s="33"/>
      <c r="Z482" s="48"/>
      <c r="AB482" s="23">
        <f>+SUBTOTAL(9,AB475:AB481)</f>
        <v>39952541</v>
      </c>
      <c r="AC482" s="43"/>
      <c r="AD482" s="56">
        <f>+AB482/D482*100</f>
        <v>3.5997725083603869</v>
      </c>
      <c r="AE482" s="56"/>
      <c r="AF482" s="83">
        <f>+SUBTOTAL(9,AF475:AF481)</f>
        <v>3327063</v>
      </c>
      <c r="AG482" s="52"/>
      <c r="AH482" s="52"/>
      <c r="AI482" s="33"/>
      <c r="AK482" s="37"/>
    </row>
    <row r="483" spans="1:37" s="38" customFormat="1" x14ac:dyDescent="0.25">
      <c r="A483" s="33" t="s">
        <v>6</v>
      </c>
      <c r="B483" s="38" t="s">
        <v>6</v>
      </c>
      <c r="D483" s="43"/>
      <c r="F483" s="43"/>
      <c r="H483" s="46"/>
      <c r="J483" s="71"/>
      <c r="K483" s="72"/>
      <c r="L483" s="72"/>
      <c r="N483" s="48"/>
      <c r="P483" s="74"/>
      <c r="R483" s="87"/>
      <c r="T483" s="46"/>
      <c r="U483" s="33"/>
      <c r="V483" s="47"/>
      <c r="W483" s="33"/>
      <c r="X483" s="47"/>
      <c r="Y483" s="33"/>
      <c r="Z483" s="48"/>
      <c r="AB483" s="43"/>
      <c r="AC483" s="43"/>
      <c r="AD483" s="57"/>
      <c r="AE483" s="57"/>
      <c r="AF483" s="87"/>
      <c r="AG483" s="52"/>
      <c r="AH483" s="52"/>
      <c r="AI483" s="33"/>
      <c r="AK483" s="37"/>
    </row>
    <row r="484" spans="1:37" s="38" customFormat="1" x14ac:dyDescent="0.25">
      <c r="A484" s="41" t="s">
        <v>209</v>
      </c>
      <c r="D484" s="28">
        <f>+SUBTOTAL(9,D474:D482)</f>
        <v>1109862940.1500001</v>
      </c>
      <c r="F484" s="28">
        <f>+SUBTOTAL(9,F474:F482)</f>
        <v>59063889.875116237</v>
      </c>
      <c r="H484" s="46"/>
      <c r="J484" s="71"/>
      <c r="K484" s="72"/>
      <c r="L484" s="72"/>
      <c r="N484" s="48"/>
      <c r="P484" s="80">
        <f>+ROUND(R484/D484*100,1)</f>
        <v>3.3</v>
      </c>
      <c r="R484" s="175">
        <f>+SUBTOTAL(9,R474:R482)</f>
        <v>36625478</v>
      </c>
      <c r="T484" s="46"/>
      <c r="U484" s="33"/>
      <c r="V484" s="47"/>
      <c r="W484" s="33"/>
      <c r="X484" s="47"/>
      <c r="Y484" s="33"/>
      <c r="Z484" s="48"/>
      <c r="AB484" s="28">
        <f>+SUBTOTAL(9,AB474:AB482)</f>
        <v>39952541</v>
      </c>
      <c r="AC484" s="43"/>
      <c r="AD484" s="57">
        <f>+AB484/D484*100</f>
        <v>3.5997725083603869</v>
      </c>
      <c r="AE484" s="57"/>
      <c r="AF484" s="175">
        <f>+SUBTOTAL(9,AF474:AF482)</f>
        <v>3327063</v>
      </c>
      <c r="AG484" s="52"/>
      <c r="AH484" s="52"/>
      <c r="AI484" s="33"/>
      <c r="AK484" s="37"/>
    </row>
    <row r="485" spans="1:37" s="38" customFormat="1" x14ac:dyDescent="0.25">
      <c r="A485" s="41"/>
      <c r="B485" s="38" t="s">
        <v>6</v>
      </c>
      <c r="D485" s="43"/>
      <c r="F485" s="43"/>
      <c r="H485" s="46"/>
      <c r="J485" s="71"/>
      <c r="K485" s="72"/>
      <c r="L485" s="72"/>
      <c r="N485" s="48"/>
      <c r="P485" s="74"/>
      <c r="R485" s="87"/>
      <c r="T485" s="46"/>
      <c r="U485" s="33"/>
      <c r="V485" s="47"/>
      <c r="W485" s="33"/>
      <c r="X485" s="47"/>
      <c r="Y485" s="33"/>
      <c r="Z485" s="48"/>
      <c r="AB485" s="43"/>
      <c r="AC485" s="43"/>
      <c r="AD485" s="57"/>
      <c r="AE485" s="57"/>
      <c r="AF485" s="87"/>
      <c r="AG485" s="52"/>
      <c r="AH485" s="52"/>
      <c r="AI485" s="33"/>
      <c r="AK485" s="37"/>
    </row>
    <row r="486" spans="1:37" ht="13.8" thickBot="1" x14ac:dyDescent="0.3">
      <c r="A486" s="35" t="s">
        <v>10</v>
      </c>
      <c r="D486" s="15">
        <f>+SUBTOTAL(9,D226:D485)</f>
        <v>10884506010.900002</v>
      </c>
      <c r="F486" s="15">
        <f>+SUBTOTAL(9,F226:F485)</f>
        <v>1766287393.4869287</v>
      </c>
      <c r="H486" s="46"/>
      <c r="J486" s="71"/>
      <c r="K486" s="72"/>
      <c r="L486" s="72"/>
      <c r="N486" s="48"/>
      <c r="P486" s="80">
        <f>+ROUND(R486/D486*100,1)</f>
        <v>3.8</v>
      </c>
      <c r="R486" s="90">
        <f>+SUBTOTAL(9,R226:R485)</f>
        <v>412097322</v>
      </c>
      <c r="T486" s="46"/>
      <c r="V486" s="47"/>
      <c r="X486" s="47"/>
      <c r="Z486" s="48"/>
      <c r="AB486" s="15">
        <f>+SUBTOTAL(9,AB226:AB485)</f>
        <v>471368850</v>
      </c>
      <c r="AC486" s="42"/>
      <c r="AD486" s="57">
        <f>+AB486/D486*100</f>
        <v>4.3306407247876946</v>
      </c>
      <c r="AE486" s="57"/>
      <c r="AF486" s="90">
        <f>+SUBTOTAL(9,AF226:AF485)</f>
        <v>59271528</v>
      </c>
      <c r="AG486" s="60"/>
      <c r="AH486" s="52"/>
      <c r="AK486" s="37"/>
    </row>
    <row r="487" spans="1:37" ht="13.8" thickTop="1" x14ac:dyDescent="0.25">
      <c r="B487" s="33" t="s">
        <v>6</v>
      </c>
      <c r="H487" s="46"/>
      <c r="J487" s="71"/>
      <c r="K487" s="72"/>
      <c r="L487" s="72"/>
      <c r="N487" s="48"/>
      <c r="P487" s="75"/>
      <c r="T487" s="46"/>
      <c r="V487" s="47"/>
      <c r="X487" s="47"/>
      <c r="Z487" s="48"/>
      <c r="AD487" s="52"/>
      <c r="AE487" s="52"/>
      <c r="AG487" s="52"/>
      <c r="AH487" s="52"/>
      <c r="AK487" s="69"/>
    </row>
    <row r="488" spans="1:37" x14ac:dyDescent="0.25">
      <c r="B488" s="33" t="s">
        <v>6</v>
      </c>
      <c r="H488" s="46"/>
      <c r="J488" s="71"/>
      <c r="K488" s="72"/>
      <c r="L488" s="72"/>
      <c r="N488" s="48"/>
      <c r="P488" s="75"/>
      <c r="T488" s="46"/>
      <c r="V488" s="47"/>
      <c r="X488" s="47"/>
      <c r="Z488" s="48"/>
      <c r="AD488" s="52"/>
      <c r="AE488" s="52"/>
      <c r="AG488" s="52"/>
      <c r="AH488" s="52"/>
      <c r="AK488" s="37"/>
    </row>
    <row r="489" spans="1:37" x14ac:dyDescent="0.25">
      <c r="A489" s="89" t="s">
        <v>264</v>
      </c>
      <c r="B489" s="58"/>
      <c r="H489" s="46"/>
      <c r="J489" s="71"/>
      <c r="K489" s="72"/>
      <c r="L489" s="72"/>
      <c r="N489" s="48"/>
      <c r="P489" s="75"/>
      <c r="T489" s="46"/>
      <c r="V489" s="47"/>
      <c r="X489" s="47"/>
      <c r="Z489" s="48"/>
      <c r="AD489" s="52"/>
      <c r="AE489" s="52"/>
      <c r="AG489" s="52"/>
      <c r="AH489" s="52"/>
      <c r="AK489" s="37"/>
    </row>
    <row r="490" spans="1:37" x14ac:dyDescent="0.25">
      <c r="B490" s="33" t="s">
        <v>6</v>
      </c>
      <c r="D490" s="38"/>
      <c r="E490" s="38"/>
      <c r="F490" s="38"/>
      <c r="G490" s="38"/>
      <c r="H490" s="46"/>
      <c r="I490" s="38"/>
      <c r="J490" s="71"/>
      <c r="K490" s="72"/>
      <c r="L490" s="72"/>
      <c r="M490" s="38"/>
      <c r="N490" s="48"/>
      <c r="P490" s="75"/>
      <c r="R490" s="73"/>
      <c r="T490" s="46"/>
      <c r="V490" s="47"/>
      <c r="X490" s="47"/>
      <c r="Z490" s="48"/>
      <c r="AB490" s="38"/>
      <c r="AC490" s="38"/>
      <c r="AD490" s="52"/>
      <c r="AE490" s="52"/>
      <c r="AF490" s="73"/>
      <c r="AG490" s="52"/>
      <c r="AH490" s="52"/>
      <c r="AK490" s="37"/>
    </row>
    <row r="491" spans="1:37" s="38" customFormat="1" x14ac:dyDescent="0.25">
      <c r="A491" s="38" t="s">
        <v>6</v>
      </c>
      <c r="B491" s="38" t="s">
        <v>132</v>
      </c>
      <c r="C491" s="33"/>
      <c r="D491" s="36"/>
      <c r="E491" s="33"/>
      <c r="F491" s="33"/>
      <c r="G491" s="33"/>
      <c r="H491" s="46"/>
      <c r="I491" s="33"/>
      <c r="J491" s="71"/>
      <c r="K491" s="72"/>
      <c r="L491" s="72"/>
      <c r="M491" s="33"/>
      <c r="N491" s="48"/>
      <c r="O491" s="33"/>
      <c r="P491" s="75"/>
      <c r="Q491" s="33"/>
      <c r="R491" s="63"/>
      <c r="S491" s="33"/>
      <c r="T491" s="46"/>
      <c r="U491" s="33"/>
      <c r="V491" s="47"/>
      <c r="W491" s="33"/>
      <c r="X491" s="47"/>
      <c r="Y491" s="33"/>
      <c r="Z491" s="48"/>
      <c r="AA491" s="33"/>
      <c r="AB491" s="36"/>
      <c r="AC491" s="36"/>
      <c r="AD491" s="52"/>
      <c r="AE491" s="52"/>
      <c r="AF491" s="63"/>
      <c r="AG491" s="52"/>
      <c r="AH491" s="52"/>
      <c r="AK491" s="37"/>
    </row>
    <row r="492" spans="1:37" x14ac:dyDescent="0.25">
      <c r="A492" s="33">
        <v>341</v>
      </c>
      <c r="B492" s="33" t="s">
        <v>42</v>
      </c>
      <c r="C492" s="38"/>
      <c r="D492" s="36">
        <v>601221.5</v>
      </c>
      <c r="F492" s="36">
        <v>330321.73522000009</v>
      </c>
      <c r="H492" s="46">
        <v>44012</v>
      </c>
      <c r="J492" s="71">
        <v>2.3E-3</v>
      </c>
      <c r="K492" s="72"/>
      <c r="L492" s="72"/>
      <c r="N492" s="48">
        <v>-2</v>
      </c>
      <c r="O492" s="38"/>
      <c r="P492" s="76">
        <v>2.2000000000000002</v>
      </c>
      <c r="Q492" s="38"/>
      <c r="R492" s="63">
        <f t="shared" ref="R492:R495" si="87">+ROUND(D492*P492/100,0)</f>
        <v>13227</v>
      </c>
      <c r="S492" s="38"/>
      <c r="T492" s="46">
        <v>46934</v>
      </c>
      <c r="V492" s="47">
        <v>80</v>
      </c>
      <c r="W492" s="33" t="s">
        <v>4</v>
      </c>
      <c r="X492" s="47" t="s">
        <v>310</v>
      </c>
      <c r="Z492" s="48">
        <v>-2</v>
      </c>
      <c r="AA492" s="38"/>
      <c r="AB492" s="36">
        <v>27468</v>
      </c>
      <c r="AC492" s="36"/>
      <c r="AD492" s="52">
        <v>4.57</v>
      </c>
      <c r="AE492" s="52"/>
      <c r="AF492" s="63">
        <f t="shared" ref="AF492:AF498" si="88">+AB492-R492</f>
        <v>14241</v>
      </c>
      <c r="AG492" s="52"/>
      <c r="AH492" s="52"/>
      <c r="AK492" s="37"/>
    </row>
    <row r="493" spans="1:37" x14ac:dyDescent="0.25">
      <c r="A493" s="33">
        <v>342</v>
      </c>
      <c r="B493" s="33" t="s">
        <v>87</v>
      </c>
      <c r="D493" s="36">
        <v>194416.91</v>
      </c>
      <c r="F493" s="36">
        <v>102092.6630855556</v>
      </c>
      <c r="H493" s="46">
        <v>44012</v>
      </c>
      <c r="J493" s="71">
        <v>9.4999999999999998E-3</v>
      </c>
      <c r="K493" s="72"/>
      <c r="L493" s="72"/>
      <c r="N493" s="48">
        <v>0</v>
      </c>
      <c r="P493" s="76">
        <v>2.6</v>
      </c>
      <c r="R493" s="63">
        <f t="shared" si="87"/>
        <v>5055</v>
      </c>
      <c r="T493" s="46">
        <v>46934</v>
      </c>
      <c r="V493" s="47">
        <v>50</v>
      </c>
      <c r="W493" s="33" t="s">
        <v>4</v>
      </c>
      <c r="X493" s="47" t="s">
        <v>313</v>
      </c>
      <c r="Z493" s="48">
        <v>-3</v>
      </c>
      <c r="AB493" s="36">
        <v>10016</v>
      </c>
      <c r="AC493" s="36"/>
      <c r="AD493" s="52">
        <v>5.15</v>
      </c>
      <c r="AE493" s="52"/>
      <c r="AF493" s="63">
        <f t="shared" si="88"/>
        <v>4961</v>
      </c>
      <c r="AG493" s="52"/>
      <c r="AH493" s="52"/>
      <c r="AK493" s="37"/>
    </row>
    <row r="494" spans="1:37" x14ac:dyDescent="0.25">
      <c r="A494" s="33">
        <v>343</v>
      </c>
      <c r="B494" s="33" t="s">
        <v>88</v>
      </c>
      <c r="C494" s="38"/>
      <c r="D494" s="36">
        <v>14841925.279999999</v>
      </c>
      <c r="F494" s="36">
        <v>2188183.7755663302</v>
      </c>
      <c r="G494" s="58"/>
      <c r="H494" s="46">
        <v>44012</v>
      </c>
      <c r="I494" s="58"/>
      <c r="J494" s="49">
        <v>5.7000000000000002E-3</v>
      </c>
      <c r="K494" s="44"/>
      <c r="L494" s="49"/>
      <c r="M494" s="58"/>
      <c r="N494" s="48">
        <v>0</v>
      </c>
      <c r="O494" s="38"/>
      <c r="P494" s="76">
        <v>2.9</v>
      </c>
      <c r="R494" s="63">
        <f t="shared" si="87"/>
        <v>430416</v>
      </c>
      <c r="S494" s="38"/>
      <c r="T494" s="46">
        <v>46934</v>
      </c>
      <c r="V494" s="47">
        <v>50</v>
      </c>
      <c r="W494" s="33" t="s">
        <v>4</v>
      </c>
      <c r="X494" s="47" t="s">
        <v>314</v>
      </c>
      <c r="Z494" s="48">
        <v>-3</v>
      </c>
      <c r="AA494" s="38"/>
      <c r="AB494" s="36">
        <v>1291814</v>
      </c>
      <c r="AC494" s="36"/>
      <c r="AD494" s="52">
        <v>8.6999999999999993</v>
      </c>
      <c r="AE494" s="52"/>
      <c r="AF494" s="63">
        <f t="shared" si="88"/>
        <v>861398</v>
      </c>
      <c r="AG494" s="52"/>
      <c r="AH494" s="52"/>
      <c r="AK494" s="37"/>
    </row>
    <row r="495" spans="1:37" x14ac:dyDescent="0.25">
      <c r="A495" s="33">
        <v>343.2</v>
      </c>
      <c r="B495" s="33" t="s">
        <v>290</v>
      </c>
      <c r="D495" s="36">
        <v>1858778.65</v>
      </c>
      <c r="F495" s="36">
        <v>571426.05007311457</v>
      </c>
      <c r="G495" s="58"/>
      <c r="H495" s="46">
        <v>44012</v>
      </c>
      <c r="I495" s="58"/>
      <c r="J495" s="49">
        <v>0.1565</v>
      </c>
      <c r="K495" s="44"/>
      <c r="L495" s="49"/>
      <c r="M495" s="58"/>
      <c r="N495" s="48">
        <v>0</v>
      </c>
      <c r="P495" s="76">
        <v>2.9</v>
      </c>
      <c r="R495" s="63">
        <f t="shared" si="87"/>
        <v>53905</v>
      </c>
      <c r="T495" s="46">
        <v>46934</v>
      </c>
      <c r="V495" s="47">
        <v>25</v>
      </c>
      <c r="W495" s="33" t="s">
        <v>4</v>
      </c>
      <c r="X495" s="47" t="s">
        <v>314</v>
      </c>
      <c r="Z495" s="48">
        <v>29</v>
      </c>
      <c r="AB495" s="36">
        <v>98461</v>
      </c>
      <c r="AC495" s="36"/>
      <c r="AD495" s="52">
        <v>5.3</v>
      </c>
      <c r="AE495" s="52"/>
      <c r="AF495" s="63">
        <f t="shared" si="88"/>
        <v>44556</v>
      </c>
      <c r="AG495" s="52"/>
      <c r="AH495" s="52"/>
      <c r="AK495" s="37"/>
    </row>
    <row r="496" spans="1:37" x14ac:dyDescent="0.25">
      <c r="A496" s="33">
        <v>344</v>
      </c>
      <c r="B496" s="33" t="s">
        <v>89</v>
      </c>
      <c r="D496" s="36">
        <v>1748135.45</v>
      </c>
      <c r="F496" s="36">
        <v>750004.79137333413</v>
      </c>
      <c r="H496" s="46">
        <v>44012</v>
      </c>
      <c r="J496" s="71">
        <v>1.6000000000000001E-3</v>
      </c>
      <c r="K496" s="72"/>
      <c r="L496" s="72"/>
      <c r="N496" s="48">
        <v>-1</v>
      </c>
      <c r="P496" s="76">
        <v>2.1</v>
      </c>
      <c r="R496" s="63">
        <f t="shared" ref="R496:R498" si="89">+ROUND(D496*P496/100,0)</f>
        <v>36711</v>
      </c>
      <c r="T496" s="46">
        <v>46934</v>
      </c>
      <c r="V496" s="47">
        <v>60</v>
      </c>
      <c r="W496" s="33" t="s">
        <v>4</v>
      </c>
      <c r="X496" s="47" t="s">
        <v>310</v>
      </c>
      <c r="Z496" s="48">
        <v>-3</v>
      </c>
      <c r="AB496" s="36">
        <v>107973</v>
      </c>
      <c r="AC496" s="36"/>
      <c r="AD496" s="52">
        <v>6.18</v>
      </c>
      <c r="AE496" s="52"/>
      <c r="AF496" s="63">
        <f t="shared" si="88"/>
        <v>71262</v>
      </c>
      <c r="AG496" s="52"/>
      <c r="AH496" s="52"/>
      <c r="AK496" s="37"/>
    </row>
    <row r="497" spans="1:37" x14ac:dyDescent="0.25">
      <c r="A497" s="33">
        <v>345</v>
      </c>
      <c r="B497" s="33" t="s">
        <v>45</v>
      </c>
      <c r="D497" s="36">
        <v>420107.13</v>
      </c>
      <c r="F497" s="36">
        <v>174656.81642166671</v>
      </c>
      <c r="H497" s="46">
        <v>44012</v>
      </c>
      <c r="J497" s="71">
        <v>1.2999999999999999E-3</v>
      </c>
      <c r="K497" s="72"/>
      <c r="L497" s="72"/>
      <c r="N497" s="48">
        <v>-1</v>
      </c>
      <c r="P497" s="76">
        <v>2.1</v>
      </c>
      <c r="R497" s="63">
        <f t="shared" si="89"/>
        <v>8822</v>
      </c>
      <c r="T497" s="46">
        <v>46934</v>
      </c>
      <c r="V497" s="47">
        <v>50</v>
      </c>
      <c r="W497" s="33" t="s">
        <v>4</v>
      </c>
      <c r="X497" s="47" t="s">
        <v>315</v>
      </c>
      <c r="Z497" s="48">
        <v>-2</v>
      </c>
      <c r="AB497" s="36">
        <v>27533</v>
      </c>
      <c r="AC497" s="36"/>
      <c r="AD497" s="52">
        <v>6.55</v>
      </c>
      <c r="AE497" s="52"/>
      <c r="AF497" s="63">
        <f t="shared" si="88"/>
        <v>18711</v>
      </c>
      <c r="AG497" s="52"/>
      <c r="AH497" s="52"/>
      <c r="AK497" s="37"/>
    </row>
    <row r="498" spans="1:37" s="38" customFormat="1" x14ac:dyDescent="0.25">
      <c r="A498" s="33">
        <v>346</v>
      </c>
      <c r="B498" s="33" t="s">
        <v>291</v>
      </c>
      <c r="C498" s="33"/>
      <c r="D498" s="32">
        <v>20934.61</v>
      </c>
      <c r="E498" s="33"/>
      <c r="F498" s="32">
        <v>8569.5999233333496</v>
      </c>
      <c r="G498" s="33"/>
      <c r="H498" s="46">
        <v>44012</v>
      </c>
      <c r="I498" s="33"/>
      <c r="J498" s="71">
        <v>2.5999999999999999E-3</v>
      </c>
      <c r="K498" s="72"/>
      <c r="L498" s="72"/>
      <c r="M498" s="33"/>
      <c r="N498" s="48">
        <v>0</v>
      </c>
      <c r="O498" s="33"/>
      <c r="P498" s="76">
        <v>2.2000000000000002</v>
      </c>
      <c r="Q498" s="33"/>
      <c r="R498" s="64">
        <f t="shared" si="89"/>
        <v>461</v>
      </c>
      <c r="S498" s="33"/>
      <c r="T498" s="46">
        <v>46934</v>
      </c>
      <c r="U498" s="33"/>
      <c r="V498" s="47">
        <v>50</v>
      </c>
      <c r="W498" s="33" t="s">
        <v>4</v>
      </c>
      <c r="X498" s="47" t="s">
        <v>317</v>
      </c>
      <c r="Y498" s="33"/>
      <c r="Z498" s="48">
        <v>-2</v>
      </c>
      <c r="AA498" s="33"/>
      <c r="AB498" s="32">
        <v>1409</v>
      </c>
      <c r="AC498" s="54"/>
      <c r="AD498" s="52">
        <v>6.73</v>
      </c>
      <c r="AE498" s="52"/>
      <c r="AF498" s="64">
        <f t="shared" si="88"/>
        <v>948</v>
      </c>
      <c r="AG498" s="52"/>
      <c r="AH498" s="52"/>
      <c r="AK498" s="37"/>
    </row>
    <row r="499" spans="1:37" x14ac:dyDescent="0.25">
      <c r="A499" s="33" t="s">
        <v>6</v>
      </c>
      <c r="B499" s="38" t="s">
        <v>133</v>
      </c>
      <c r="D499" s="23">
        <f>+SUBTOTAL(9,D492:D498)</f>
        <v>19685519.529999997</v>
      </c>
      <c r="E499" s="38"/>
      <c r="F499" s="23">
        <f>+SUBTOTAL(9,F492:F498)</f>
        <v>4125255.4316633348</v>
      </c>
      <c r="G499" s="38"/>
      <c r="H499" s="46"/>
      <c r="I499" s="38"/>
      <c r="J499" s="71"/>
      <c r="K499" s="72"/>
      <c r="L499" s="72"/>
      <c r="M499" s="38"/>
      <c r="N499" s="48"/>
      <c r="P499" s="79">
        <f>+ROUND(R499/D499*100,1)</f>
        <v>2.8</v>
      </c>
      <c r="R499" s="83">
        <f>+SUBTOTAL(9,R492:R498)</f>
        <v>548597</v>
      </c>
      <c r="T499" s="46"/>
      <c r="V499" s="47"/>
      <c r="X499" s="47"/>
      <c r="Z499" s="48"/>
      <c r="AB499" s="23">
        <f>+SUBTOTAL(9,AB492:AB498)</f>
        <v>1564674</v>
      </c>
      <c r="AC499" s="24"/>
      <c r="AD499" s="57">
        <f>+AB499/D499*100</f>
        <v>7.9483500428601594</v>
      </c>
      <c r="AE499" s="57"/>
      <c r="AF499" s="83">
        <f>+SUBTOTAL(9,AF492:AF498)</f>
        <v>1016077</v>
      </c>
      <c r="AG499" s="52"/>
      <c r="AH499" s="52"/>
      <c r="AI499" s="37"/>
      <c r="AK499" s="37"/>
    </row>
    <row r="500" spans="1:37" s="38" customFormat="1" x14ac:dyDescent="0.25">
      <c r="A500" s="33" t="s">
        <v>6</v>
      </c>
      <c r="B500" s="33" t="s">
        <v>6</v>
      </c>
      <c r="C500" s="33"/>
      <c r="D500" s="33"/>
      <c r="E500" s="33"/>
      <c r="F500" s="33"/>
      <c r="G500" s="33"/>
      <c r="H500" s="46"/>
      <c r="I500" s="33"/>
      <c r="J500" s="71"/>
      <c r="K500" s="72"/>
      <c r="L500" s="72"/>
      <c r="M500" s="33"/>
      <c r="N500" s="48"/>
      <c r="O500" s="33"/>
      <c r="P500" s="75"/>
      <c r="Q500" s="33"/>
      <c r="R500" s="58"/>
      <c r="S500" s="33"/>
      <c r="T500" s="46"/>
      <c r="U500" s="33"/>
      <c r="V500" s="47"/>
      <c r="W500" s="33"/>
      <c r="X500" s="47"/>
      <c r="Y500" s="33"/>
      <c r="Z500" s="48"/>
      <c r="AA500" s="33"/>
      <c r="AB500" s="33"/>
      <c r="AC500" s="33"/>
      <c r="AD500" s="52"/>
      <c r="AE500" s="52"/>
      <c r="AF500" s="58"/>
      <c r="AG500" s="52"/>
      <c r="AH500" s="52"/>
      <c r="AK500" s="37"/>
    </row>
    <row r="501" spans="1:37" x14ac:dyDescent="0.25">
      <c r="A501" s="38" t="s">
        <v>6</v>
      </c>
      <c r="B501" s="38" t="s">
        <v>134</v>
      </c>
      <c r="D501" s="36"/>
      <c r="H501" s="46"/>
      <c r="J501" s="71"/>
      <c r="K501" s="72"/>
      <c r="L501" s="72"/>
      <c r="N501" s="48"/>
      <c r="P501" s="75"/>
      <c r="R501" s="63"/>
      <c r="T501" s="46"/>
      <c r="V501" s="47"/>
      <c r="X501" s="47"/>
      <c r="Z501" s="48"/>
      <c r="AB501" s="36"/>
      <c r="AC501" s="36"/>
      <c r="AD501" s="52"/>
      <c r="AE501" s="52"/>
      <c r="AF501" s="63"/>
      <c r="AG501" s="52"/>
      <c r="AH501" s="52"/>
      <c r="AI501" s="38"/>
      <c r="AK501" s="37"/>
    </row>
    <row r="502" spans="1:37" x14ac:dyDescent="0.25">
      <c r="A502" s="33">
        <v>341</v>
      </c>
      <c r="B502" s="33" t="s">
        <v>42</v>
      </c>
      <c r="C502" s="38"/>
      <c r="D502" s="36">
        <v>941092.66</v>
      </c>
      <c r="F502" s="36">
        <v>199921.37560083548</v>
      </c>
      <c r="H502" s="46">
        <v>44012</v>
      </c>
      <c r="J502" s="71">
        <v>2.3E-3</v>
      </c>
      <c r="K502" s="72"/>
      <c r="L502" s="72"/>
      <c r="N502" s="48">
        <v>-2</v>
      </c>
      <c r="O502" s="38"/>
      <c r="P502" s="76">
        <v>2.2999999999999998</v>
      </c>
      <c r="Q502" s="38"/>
      <c r="R502" s="63">
        <f t="shared" ref="R502:R505" si="90">+ROUND(D502*P502/100,0)</f>
        <v>21645</v>
      </c>
      <c r="S502" s="38"/>
      <c r="T502" s="46">
        <v>46934</v>
      </c>
      <c r="V502" s="47">
        <v>80</v>
      </c>
      <c r="W502" s="33" t="s">
        <v>4</v>
      </c>
      <c r="X502" s="47" t="s">
        <v>310</v>
      </c>
      <c r="Z502" s="48">
        <v>-2</v>
      </c>
      <c r="AA502" s="38"/>
      <c r="AB502" s="36">
        <v>73147</v>
      </c>
      <c r="AC502" s="36"/>
      <c r="AD502" s="52">
        <v>7.77</v>
      </c>
      <c r="AE502" s="52"/>
      <c r="AF502" s="63">
        <f t="shared" ref="AF502:AF508" si="91">+AB502-R502</f>
        <v>51502</v>
      </c>
      <c r="AG502" s="52"/>
      <c r="AH502" s="52"/>
      <c r="AK502" s="37"/>
    </row>
    <row r="503" spans="1:37" x14ac:dyDescent="0.25">
      <c r="A503" s="33">
        <v>342</v>
      </c>
      <c r="B503" s="33" t="s">
        <v>87</v>
      </c>
      <c r="D503" s="36">
        <v>724317.88</v>
      </c>
      <c r="F503" s="36">
        <v>139689.39757729124</v>
      </c>
      <c r="H503" s="46">
        <v>44012</v>
      </c>
      <c r="J503" s="71">
        <v>9.4999999999999998E-3</v>
      </c>
      <c r="K503" s="72"/>
      <c r="L503" s="72"/>
      <c r="N503" s="48">
        <v>0</v>
      </c>
      <c r="P503" s="76">
        <v>2.7</v>
      </c>
      <c r="R503" s="63">
        <f t="shared" si="90"/>
        <v>19557</v>
      </c>
      <c r="T503" s="46">
        <v>46934</v>
      </c>
      <c r="V503" s="47">
        <v>50</v>
      </c>
      <c r="W503" s="33" t="s">
        <v>4</v>
      </c>
      <c r="X503" s="47" t="s">
        <v>313</v>
      </c>
      <c r="Z503" s="48">
        <v>-3</v>
      </c>
      <c r="AB503" s="36">
        <v>59858</v>
      </c>
      <c r="AC503" s="36"/>
      <c r="AD503" s="52">
        <v>8.26</v>
      </c>
      <c r="AE503" s="52"/>
      <c r="AF503" s="63">
        <f t="shared" si="91"/>
        <v>40301</v>
      </c>
      <c r="AG503" s="52"/>
      <c r="AH503" s="52"/>
      <c r="AK503" s="37"/>
    </row>
    <row r="504" spans="1:37" x14ac:dyDescent="0.25">
      <c r="A504" s="33">
        <v>343</v>
      </c>
      <c r="B504" s="33" t="s">
        <v>88</v>
      </c>
      <c r="C504" s="38"/>
      <c r="D504" s="36">
        <v>10218902.539999999</v>
      </c>
      <c r="F504" s="36">
        <v>1769583.5911101266</v>
      </c>
      <c r="G504" s="58"/>
      <c r="H504" s="46">
        <v>44012</v>
      </c>
      <c r="I504" s="58"/>
      <c r="J504" s="49">
        <v>5.7000000000000002E-3</v>
      </c>
      <c r="K504" s="44"/>
      <c r="L504" s="49"/>
      <c r="M504" s="58"/>
      <c r="N504" s="48">
        <v>0</v>
      </c>
      <c r="O504" s="38"/>
      <c r="P504" s="76">
        <v>3.1</v>
      </c>
      <c r="R504" s="63">
        <f t="shared" si="90"/>
        <v>316786</v>
      </c>
      <c r="S504" s="38"/>
      <c r="T504" s="46">
        <v>46934</v>
      </c>
      <c r="V504" s="47">
        <v>50</v>
      </c>
      <c r="W504" s="33" t="s">
        <v>4</v>
      </c>
      <c r="X504" s="47" t="s">
        <v>314</v>
      </c>
      <c r="Z504" s="48">
        <v>-3</v>
      </c>
      <c r="AA504" s="38"/>
      <c r="AB504" s="36">
        <v>863500</v>
      </c>
      <c r="AC504" s="36"/>
      <c r="AD504" s="52">
        <v>8.4499999999999993</v>
      </c>
      <c r="AE504" s="52"/>
      <c r="AF504" s="63">
        <f t="shared" si="91"/>
        <v>546714</v>
      </c>
      <c r="AG504" s="52"/>
      <c r="AH504" s="52"/>
      <c r="AK504" s="37"/>
    </row>
    <row r="505" spans="1:37" x14ac:dyDescent="0.25">
      <c r="A505" s="33">
        <v>343.2</v>
      </c>
      <c r="B505" s="33" t="s">
        <v>290</v>
      </c>
      <c r="D505" s="36">
        <v>2807095.36</v>
      </c>
      <c r="F505" s="36">
        <v>1209852.3085479857</v>
      </c>
      <c r="G505" s="58"/>
      <c r="H505" s="46">
        <v>44012</v>
      </c>
      <c r="I505" s="58"/>
      <c r="J505" s="49">
        <v>0.1565</v>
      </c>
      <c r="K505" s="44"/>
      <c r="L505" s="49"/>
      <c r="M505" s="58"/>
      <c r="N505" s="48">
        <v>0</v>
      </c>
      <c r="P505" s="76">
        <v>3.1</v>
      </c>
      <c r="R505" s="63">
        <f t="shared" si="90"/>
        <v>87020</v>
      </c>
      <c r="T505" s="46">
        <v>46934</v>
      </c>
      <c r="V505" s="47">
        <v>25</v>
      </c>
      <c r="W505" s="33" t="s">
        <v>4</v>
      </c>
      <c r="X505" s="47" t="s">
        <v>314</v>
      </c>
      <c r="Z505" s="48">
        <v>29</v>
      </c>
      <c r="AB505" s="36">
        <v>136920</v>
      </c>
      <c r="AC505" s="36"/>
      <c r="AD505" s="52">
        <v>4.88</v>
      </c>
      <c r="AE505" s="52"/>
      <c r="AF505" s="63">
        <f t="shared" si="91"/>
        <v>49900</v>
      </c>
      <c r="AG505" s="52"/>
      <c r="AH505" s="52"/>
      <c r="AK505" s="37"/>
    </row>
    <row r="506" spans="1:37" x14ac:dyDescent="0.25">
      <c r="A506" s="33">
        <v>344</v>
      </c>
      <c r="B506" s="33" t="s">
        <v>89</v>
      </c>
      <c r="D506" s="36">
        <v>4602021.84</v>
      </c>
      <c r="F506" s="36">
        <v>652682.94027096475</v>
      </c>
      <c r="H506" s="46">
        <v>44012</v>
      </c>
      <c r="J506" s="71">
        <v>1.6000000000000001E-3</v>
      </c>
      <c r="K506" s="72"/>
      <c r="L506" s="72"/>
      <c r="N506" s="48">
        <v>-1</v>
      </c>
      <c r="P506" s="76">
        <v>2.2000000000000002</v>
      </c>
      <c r="R506" s="63">
        <f t="shared" ref="R506:R508" si="92">+ROUND(D506*P506/100,0)</f>
        <v>101244</v>
      </c>
      <c r="T506" s="46">
        <v>46934</v>
      </c>
      <c r="V506" s="47">
        <v>60</v>
      </c>
      <c r="W506" s="33" t="s">
        <v>4</v>
      </c>
      <c r="X506" s="47" t="s">
        <v>310</v>
      </c>
      <c r="Z506" s="48">
        <v>-3</v>
      </c>
      <c r="AB506" s="36">
        <v>396835</v>
      </c>
      <c r="AC506" s="36"/>
      <c r="AD506" s="52">
        <v>8.6199999999999992</v>
      </c>
      <c r="AE506" s="52"/>
      <c r="AF506" s="63">
        <f t="shared" si="91"/>
        <v>295591</v>
      </c>
      <c r="AG506" s="52"/>
      <c r="AH506" s="52"/>
      <c r="AK506" s="37"/>
    </row>
    <row r="507" spans="1:37" s="38" customFormat="1" x14ac:dyDescent="0.25">
      <c r="A507" s="33">
        <v>345</v>
      </c>
      <c r="B507" s="33" t="s">
        <v>45</v>
      </c>
      <c r="C507" s="33"/>
      <c r="D507" s="36">
        <v>3450437.53</v>
      </c>
      <c r="E507" s="33"/>
      <c r="F507" s="36">
        <v>576559.85641460388</v>
      </c>
      <c r="G507" s="33"/>
      <c r="H507" s="46">
        <v>44012</v>
      </c>
      <c r="I507" s="33"/>
      <c r="J507" s="71">
        <v>1.2999999999999999E-3</v>
      </c>
      <c r="K507" s="72"/>
      <c r="L507" s="72"/>
      <c r="M507" s="33"/>
      <c r="N507" s="48">
        <v>-1</v>
      </c>
      <c r="O507" s="33"/>
      <c r="P507" s="76">
        <v>2.2000000000000002</v>
      </c>
      <c r="Q507" s="33"/>
      <c r="R507" s="63">
        <f t="shared" si="92"/>
        <v>75910</v>
      </c>
      <c r="S507" s="33"/>
      <c r="T507" s="46">
        <v>46934</v>
      </c>
      <c r="U507" s="33"/>
      <c r="V507" s="47">
        <v>50</v>
      </c>
      <c r="W507" s="33" t="s">
        <v>4</v>
      </c>
      <c r="X507" s="47" t="s">
        <v>315</v>
      </c>
      <c r="Y507" s="33"/>
      <c r="Z507" s="48">
        <v>-2</v>
      </c>
      <c r="AA507" s="33"/>
      <c r="AB507" s="36">
        <v>284612</v>
      </c>
      <c r="AC507" s="36"/>
      <c r="AD507" s="52">
        <v>8.25</v>
      </c>
      <c r="AE507" s="52"/>
      <c r="AF507" s="63">
        <f t="shared" si="91"/>
        <v>208702</v>
      </c>
      <c r="AG507" s="52"/>
      <c r="AH507" s="52"/>
      <c r="AI507" s="33"/>
      <c r="AK507" s="37"/>
    </row>
    <row r="508" spans="1:37" x14ac:dyDescent="0.25">
      <c r="A508" s="33">
        <v>346</v>
      </c>
      <c r="B508" s="33" t="s">
        <v>291</v>
      </c>
      <c r="D508" s="32">
        <v>20936.09</v>
      </c>
      <c r="F508" s="32">
        <v>3116.9766706915188</v>
      </c>
      <c r="H508" s="46">
        <v>44012</v>
      </c>
      <c r="J508" s="71">
        <v>2.5999999999999999E-3</v>
      </c>
      <c r="K508" s="72"/>
      <c r="L508" s="72"/>
      <c r="N508" s="48">
        <v>0</v>
      </c>
      <c r="P508" s="76">
        <v>2.2999999999999998</v>
      </c>
      <c r="R508" s="64">
        <f t="shared" si="92"/>
        <v>482</v>
      </c>
      <c r="T508" s="46">
        <v>46934</v>
      </c>
      <c r="V508" s="47">
        <v>50</v>
      </c>
      <c r="W508" s="33" t="s">
        <v>4</v>
      </c>
      <c r="X508" s="47" t="s">
        <v>317</v>
      </c>
      <c r="Z508" s="48">
        <v>-2</v>
      </c>
      <c r="AB508" s="32">
        <v>1793</v>
      </c>
      <c r="AC508" s="54"/>
      <c r="AD508" s="52">
        <v>8.56</v>
      </c>
      <c r="AE508" s="52"/>
      <c r="AF508" s="64">
        <f t="shared" si="91"/>
        <v>1311</v>
      </c>
      <c r="AG508" s="52"/>
      <c r="AH508" s="52"/>
      <c r="AI508" s="38"/>
      <c r="AK508" s="37"/>
    </row>
    <row r="509" spans="1:37" x14ac:dyDescent="0.25">
      <c r="D509" s="54"/>
      <c r="F509" s="54"/>
      <c r="H509" s="46"/>
      <c r="J509" s="71"/>
      <c r="K509" s="72"/>
      <c r="L509" s="72"/>
      <c r="N509" s="48"/>
      <c r="P509" s="76"/>
      <c r="R509" s="67"/>
      <c r="T509" s="46"/>
      <c r="V509" s="47"/>
      <c r="X509" s="47"/>
      <c r="Z509" s="48"/>
      <c r="AB509" s="54"/>
      <c r="AC509" s="54"/>
      <c r="AD509" s="52"/>
      <c r="AE509" s="52"/>
      <c r="AF509" s="67"/>
      <c r="AG509" s="52"/>
      <c r="AH509" s="52"/>
      <c r="AI509" s="38"/>
      <c r="AK509" s="37"/>
    </row>
    <row r="510" spans="1:37" s="38" customFormat="1" x14ac:dyDescent="0.25">
      <c r="A510" s="38" t="s">
        <v>6</v>
      </c>
      <c r="B510" s="38" t="s">
        <v>300</v>
      </c>
      <c r="D510" s="43"/>
      <c r="F510" s="43"/>
      <c r="H510" s="46"/>
      <c r="J510" s="71"/>
      <c r="K510" s="72"/>
      <c r="L510" s="72"/>
      <c r="N510" s="48"/>
      <c r="P510" s="74"/>
      <c r="R510" s="87"/>
      <c r="T510" s="46"/>
      <c r="U510" s="33"/>
      <c r="V510" s="47"/>
      <c r="W510" s="33"/>
      <c r="X510" s="47"/>
      <c r="Y510" s="33"/>
      <c r="Z510" s="48"/>
      <c r="AB510" s="43"/>
      <c r="AC510" s="43"/>
      <c r="AD510" s="57"/>
      <c r="AE510" s="57"/>
      <c r="AF510" s="87"/>
      <c r="AG510" s="52"/>
      <c r="AH510" s="52"/>
      <c r="AI510" s="33"/>
      <c r="AK510" s="37"/>
    </row>
    <row r="511" spans="1:37" s="38" customFormat="1" x14ac:dyDescent="0.25">
      <c r="A511" s="33">
        <v>341</v>
      </c>
      <c r="B511" s="33" t="s">
        <v>42</v>
      </c>
      <c r="D511" s="36">
        <v>43805885.75</v>
      </c>
      <c r="F511" s="36">
        <v>1507491.880663194</v>
      </c>
      <c r="H511" s="46">
        <v>53508</v>
      </c>
      <c r="J511" s="49" t="s">
        <v>303</v>
      </c>
      <c r="K511" s="72"/>
      <c r="L511" s="72"/>
      <c r="M511" s="21"/>
      <c r="N511" s="48">
        <v>0</v>
      </c>
      <c r="P511" s="76">
        <v>3.3</v>
      </c>
      <c r="R511" s="63">
        <f t="shared" ref="R511:R514" si="93">+ROUND(D511*P511/100,0)</f>
        <v>1445594</v>
      </c>
      <c r="T511" s="46">
        <v>57161</v>
      </c>
      <c r="U511" s="33"/>
      <c r="V511" s="47">
        <v>80</v>
      </c>
      <c r="W511" s="33" t="s">
        <v>4</v>
      </c>
      <c r="X511" s="47" t="s">
        <v>310</v>
      </c>
      <c r="Y511" s="33"/>
      <c r="Z511" s="48">
        <v>-2</v>
      </c>
      <c r="AB511" s="36">
        <v>1170675</v>
      </c>
      <c r="AC511" s="43"/>
      <c r="AD511" s="52">
        <v>2.67</v>
      </c>
      <c r="AE511" s="52"/>
      <c r="AF511" s="63">
        <f t="shared" ref="AF511:AF517" si="94">+AB511-R511</f>
        <v>-274919</v>
      </c>
      <c r="AG511" s="52"/>
      <c r="AH511" s="52"/>
      <c r="AI511" s="33"/>
      <c r="AK511" s="37"/>
    </row>
    <row r="512" spans="1:37" s="38" customFormat="1" x14ac:dyDescent="0.25">
      <c r="A512" s="33">
        <v>342</v>
      </c>
      <c r="B512" s="33" t="s">
        <v>87</v>
      </c>
      <c r="D512" s="36">
        <v>26150084.739999998</v>
      </c>
      <c r="F512" s="36">
        <v>899902.82696668187</v>
      </c>
      <c r="H512" s="46">
        <v>53508</v>
      </c>
      <c r="J512" s="49" t="s">
        <v>303</v>
      </c>
      <c r="K512" s="72"/>
      <c r="L512" s="72"/>
      <c r="M512" s="21"/>
      <c r="N512" s="48">
        <v>0</v>
      </c>
      <c r="P512" s="76">
        <v>3.3</v>
      </c>
      <c r="R512" s="63">
        <f t="shared" si="93"/>
        <v>862953</v>
      </c>
      <c r="T512" s="46">
        <v>57161</v>
      </c>
      <c r="U512" s="33"/>
      <c r="V512" s="47">
        <v>50</v>
      </c>
      <c r="W512" s="33" t="s">
        <v>4</v>
      </c>
      <c r="X512" s="47" t="s">
        <v>313</v>
      </c>
      <c r="Y512" s="33"/>
      <c r="Z512" s="48">
        <v>-3</v>
      </c>
      <c r="AB512" s="36">
        <v>768211</v>
      </c>
      <c r="AC512" s="43"/>
      <c r="AD512" s="52">
        <v>2.94</v>
      </c>
      <c r="AE512" s="52"/>
      <c r="AF512" s="63">
        <f t="shared" si="94"/>
        <v>-94742</v>
      </c>
      <c r="AG512" s="52"/>
      <c r="AH512" s="52"/>
      <c r="AI512" s="33"/>
      <c r="AK512" s="37"/>
    </row>
    <row r="513" spans="1:37" s="38" customFormat="1" x14ac:dyDescent="0.25">
      <c r="A513" s="58">
        <v>343</v>
      </c>
      <c r="B513" s="58" t="s">
        <v>88</v>
      </c>
      <c r="C513" s="73"/>
      <c r="D513" s="63">
        <v>226797341.74000001</v>
      </c>
      <c r="E513" s="73"/>
      <c r="F513" s="63">
        <v>8026196.0414384641</v>
      </c>
      <c r="G513" s="73"/>
      <c r="H513" s="99">
        <v>53508</v>
      </c>
      <c r="I513" s="73"/>
      <c r="J513" s="100" t="s">
        <v>303</v>
      </c>
      <c r="K513" s="129"/>
      <c r="L513" s="129"/>
      <c r="M513" s="123"/>
      <c r="N513" s="68">
        <v>0</v>
      </c>
      <c r="O513" s="73"/>
      <c r="P513" s="78">
        <v>3.3</v>
      </c>
      <c r="Q513" s="58"/>
      <c r="R513" s="63">
        <f t="shared" si="93"/>
        <v>7484312</v>
      </c>
      <c r="S513" s="73"/>
      <c r="T513" s="99">
        <v>57161</v>
      </c>
      <c r="U513" s="58"/>
      <c r="V513" s="130">
        <v>50</v>
      </c>
      <c r="W513" s="58" t="s">
        <v>4</v>
      </c>
      <c r="X513" s="130" t="s">
        <v>314</v>
      </c>
      <c r="Y513" s="58"/>
      <c r="Z513" s="68">
        <v>-3</v>
      </c>
      <c r="AA513" s="73"/>
      <c r="AB513" s="63">
        <v>6829400</v>
      </c>
      <c r="AC513" s="87"/>
      <c r="AD513" s="66">
        <v>3.01</v>
      </c>
      <c r="AE513" s="66"/>
      <c r="AF513" s="63">
        <f t="shared" si="94"/>
        <v>-654912</v>
      </c>
      <c r="AG513" s="52"/>
      <c r="AH513" s="52"/>
      <c r="AI513" s="33"/>
      <c r="AK513" s="37"/>
    </row>
    <row r="514" spans="1:37" s="38" customFormat="1" x14ac:dyDescent="0.25">
      <c r="A514" s="58">
        <v>343.2</v>
      </c>
      <c r="B514" s="58" t="s">
        <v>290</v>
      </c>
      <c r="C514" s="73"/>
      <c r="D514" s="63">
        <v>83870826.980000004</v>
      </c>
      <c r="E514" s="73"/>
      <c r="F514" s="63">
        <v>2664827.1831268165</v>
      </c>
      <c r="G514" s="73"/>
      <c r="H514" s="99">
        <v>53508</v>
      </c>
      <c r="I514" s="73"/>
      <c r="J514" s="100" t="s">
        <v>303</v>
      </c>
      <c r="K514" s="129"/>
      <c r="L514" s="129"/>
      <c r="M514" s="123"/>
      <c r="N514" s="68">
        <v>0</v>
      </c>
      <c r="O514" s="73"/>
      <c r="P514" s="78">
        <v>3.3</v>
      </c>
      <c r="Q514" s="58"/>
      <c r="R514" s="63">
        <f t="shared" si="93"/>
        <v>2767737</v>
      </c>
      <c r="S514" s="73"/>
      <c r="T514" s="99">
        <v>57161</v>
      </c>
      <c r="U514" s="58"/>
      <c r="V514" s="130">
        <v>25</v>
      </c>
      <c r="W514" s="58" t="s">
        <v>4</v>
      </c>
      <c r="X514" s="130" t="s">
        <v>314</v>
      </c>
      <c r="Y514" s="58"/>
      <c r="Z514" s="68">
        <v>29</v>
      </c>
      <c r="AA514" s="73"/>
      <c r="AB514" s="63">
        <v>2412360</v>
      </c>
      <c r="AC514" s="87"/>
      <c r="AD514" s="66">
        <v>2.88</v>
      </c>
      <c r="AE514" s="66"/>
      <c r="AF514" s="63">
        <f t="shared" si="94"/>
        <v>-355377</v>
      </c>
      <c r="AG514" s="52"/>
      <c r="AH514" s="52"/>
      <c r="AI514" s="33"/>
      <c r="AK514" s="37"/>
    </row>
    <row r="515" spans="1:37" s="38" customFormat="1" x14ac:dyDescent="0.25">
      <c r="A515" s="33">
        <v>344</v>
      </c>
      <c r="B515" s="33" t="s">
        <v>89</v>
      </c>
      <c r="D515" s="36">
        <v>38221666.560000002</v>
      </c>
      <c r="F515" s="36">
        <v>1315322.154046752</v>
      </c>
      <c r="H515" s="46">
        <v>53508</v>
      </c>
      <c r="J515" s="49" t="s">
        <v>303</v>
      </c>
      <c r="K515" s="72"/>
      <c r="L515" s="72"/>
      <c r="M515" s="21"/>
      <c r="N515" s="48">
        <v>0</v>
      </c>
      <c r="P515" s="76">
        <v>3.3</v>
      </c>
      <c r="R515" s="63">
        <f t="shared" ref="R515:R517" si="95">+ROUND(D515*P515/100,0)</f>
        <v>1261315</v>
      </c>
      <c r="T515" s="46">
        <v>57161</v>
      </c>
      <c r="U515" s="33"/>
      <c r="V515" s="47">
        <v>60</v>
      </c>
      <c r="W515" s="33" t="s">
        <v>4</v>
      </c>
      <c r="X515" s="47" t="s">
        <v>310</v>
      </c>
      <c r="Y515" s="33"/>
      <c r="Z515" s="48">
        <v>-3</v>
      </c>
      <c r="AB515" s="36">
        <v>1059972</v>
      </c>
      <c r="AC515" s="43"/>
      <c r="AD515" s="52">
        <v>2.77</v>
      </c>
      <c r="AE515" s="52"/>
      <c r="AF515" s="63">
        <f t="shared" si="94"/>
        <v>-201343</v>
      </c>
      <c r="AG515" s="52"/>
      <c r="AH515" s="52"/>
      <c r="AI515" s="33"/>
      <c r="AK515" s="37"/>
    </row>
    <row r="516" spans="1:37" s="38" customFormat="1" x14ac:dyDescent="0.25">
      <c r="A516" s="33">
        <v>345</v>
      </c>
      <c r="B516" s="33" t="s">
        <v>45</v>
      </c>
      <c r="D516" s="36">
        <v>60694880.549999997</v>
      </c>
      <c r="F516" s="36">
        <v>2088692.8334041825</v>
      </c>
      <c r="H516" s="46">
        <v>53508</v>
      </c>
      <c r="J516" s="49" t="s">
        <v>303</v>
      </c>
      <c r="K516" s="72"/>
      <c r="L516" s="72"/>
      <c r="M516" s="21"/>
      <c r="N516" s="48">
        <v>0</v>
      </c>
      <c r="P516" s="76">
        <v>3.3</v>
      </c>
      <c r="R516" s="63">
        <f t="shared" si="95"/>
        <v>2002931</v>
      </c>
      <c r="T516" s="46">
        <v>57161</v>
      </c>
      <c r="U516" s="33"/>
      <c r="V516" s="47">
        <v>50</v>
      </c>
      <c r="W516" s="33" t="s">
        <v>4</v>
      </c>
      <c r="X516" s="47" t="s">
        <v>315</v>
      </c>
      <c r="Y516" s="33"/>
      <c r="Z516" s="48">
        <v>-2</v>
      </c>
      <c r="AB516" s="36">
        <v>1686974</v>
      </c>
      <c r="AC516" s="43"/>
      <c r="AD516" s="52">
        <v>2.78</v>
      </c>
      <c r="AE516" s="52"/>
      <c r="AF516" s="63">
        <f t="shared" si="94"/>
        <v>-315957</v>
      </c>
      <c r="AG516" s="52"/>
      <c r="AH516" s="52"/>
      <c r="AI516" s="33"/>
      <c r="AK516" s="37"/>
    </row>
    <row r="517" spans="1:37" s="38" customFormat="1" x14ac:dyDescent="0.25">
      <c r="A517" s="33">
        <v>346</v>
      </c>
      <c r="B517" s="33" t="s">
        <v>291</v>
      </c>
      <c r="D517" s="32">
        <v>5607843.1799999997</v>
      </c>
      <c r="F517" s="32">
        <v>192982.698948907</v>
      </c>
      <c r="H517" s="46">
        <v>53508</v>
      </c>
      <c r="J517" s="49" t="s">
        <v>303</v>
      </c>
      <c r="K517" s="72"/>
      <c r="L517" s="72"/>
      <c r="M517" s="21"/>
      <c r="N517" s="48">
        <v>0</v>
      </c>
      <c r="P517" s="76">
        <v>3.3</v>
      </c>
      <c r="R517" s="64">
        <f t="shared" si="95"/>
        <v>185059</v>
      </c>
      <c r="T517" s="46">
        <v>57161</v>
      </c>
      <c r="U517" s="33"/>
      <c r="V517" s="47">
        <v>50</v>
      </c>
      <c r="W517" s="33" t="s">
        <v>4</v>
      </c>
      <c r="X517" s="47" t="s">
        <v>317</v>
      </c>
      <c r="Y517" s="33"/>
      <c r="Z517" s="48">
        <v>-2</v>
      </c>
      <c r="AB517" s="32">
        <v>163812</v>
      </c>
      <c r="AC517" s="43"/>
      <c r="AD517" s="52">
        <v>2.92</v>
      </c>
      <c r="AE517" s="52"/>
      <c r="AF517" s="64">
        <f t="shared" si="94"/>
        <v>-21247</v>
      </c>
      <c r="AG517" s="52"/>
      <c r="AH517" s="52"/>
      <c r="AI517" s="33"/>
      <c r="AK517" s="37"/>
    </row>
    <row r="518" spans="1:37" s="38" customFormat="1" x14ac:dyDescent="0.25">
      <c r="A518" s="33" t="s">
        <v>6</v>
      </c>
      <c r="B518" s="73" t="s">
        <v>302</v>
      </c>
      <c r="D518" s="23">
        <f>+SUBTOTAL(9,D511:D517)</f>
        <v>485148529.50000006</v>
      </c>
      <c r="F518" s="23">
        <f>+SUBTOTAL(9,F511:F517)</f>
        <v>16695415.618594998</v>
      </c>
      <c r="H518" s="46"/>
      <c r="J518" s="71"/>
      <c r="K518" s="72"/>
      <c r="L518" s="72"/>
      <c r="N518" s="48"/>
      <c r="P518" s="79">
        <f>+ROUND(R518/D518*100,1)</f>
        <v>3.3</v>
      </c>
      <c r="R518" s="83">
        <f>+SUBTOTAL(9,R511:R517)</f>
        <v>16009901</v>
      </c>
      <c r="T518" s="46"/>
      <c r="U518" s="33"/>
      <c r="V518" s="47"/>
      <c r="W518" s="33"/>
      <c r="X518" s="47"/>
      <c r="Y518" s="33"/>
      <c r="Z518" s="48"/>
      <c r="AB518" s="23">
        <f>+SUBTOTAL(9,AB511:AB517)</f>
        <v>14091404</v>
      </c>
      <c r="AC518" s="43"/>
      <c r="AD518" s="56">
        <f>+AB518/D518*100</f>
        <v>2.9045546143410497</v>
      </c>
      <c r="AE518" s="56"/>
      <c r="AF518" s="83">
        <f>+SUBTOTAL(9,AF511:AF517)</f>
        <v>-1918497</v>
      </c>
      <c r="AG518" s="52"/>
      <c r="AH518" s="52"/>
      <c r="AI518" s="33"/>
      <c r="AK518" s="37"/>
    </row>
    <row r="519" spans="1:37" x14ac:dyDescent="0.25">
      <c r="A519" s="33" t="s">
        <v>6</v>
      </c>
      <c r="H519" s="46"/>
      <c r="J519" s="71"/>
      <c r="K519" s="72"/>
      <c r="L519" s="72"/>
      <c r="N519" s="48"/>
      <c r="P519" s="75"/>
      <c r="T519" s="46"/>
      <c r="V519" s="47"/>
      <c r="X519" s="47"/>
      <c r="Z519" s="48"/>
      <c r="AD519" s="52"/>
      <c r="AE519" s="52"/>
      <c r="AG519" s="52"/>
      <c r="AH519" s="52"/>
      <c r="AI519" s="38"/>
      <c r="AK519" s="37"/>
    </row>
    <row r="520" spans="1:37" ht="13.8" thickBot="1" x14ac:dyDescent="0.3">
      <c r="A520" s="35" t="s">
        <v>265</v>
      </c>
      <c r="D520" s="15">
        <f>+SUBTOTAL(9,D492:D519)</f>
        <v>527598852.93000007</v>
      </c>
      <c r="F520" s="15">
        <f>+SUBTOTAL(9,F492:F519)</f>
        <v>25372077.49645083</v>
      </c>
      <c r="H520" s="46"/>
      <c r="J520" s="71"/>
      <c r="K520" s="72"/>
      <c r="L520" s="72"/>
      <c r="N520" s="48"/>
      <c r="P520" s="80">
        <f>+ROUND(R520/D520*100,1)</f>
        <v>3.3</v>
      </c>
      <c r="R520" s="90">
        <f>+SUBTOTAL(9,R492:R519)</f>
        <v>17181142</v>
      </c>
      <c r="T520" s="46"/>
      <c r="V520" s="47"/>
      <c r="X520" s="47"/>
      <c r="Z520" s="48"/>
      <c r="AB520" s="15">
        <f>+SUBTOTAL(9,AB492:AB519)</f>
        <v>17472743</v>
      </c>
      <c r="AC520" s="42"/>
      <c r="AD520" s="57">
        <f>+AB520/D520*100</f>
        <v>3.3117477232874539</v>
      </c>
      <c r="AE520" s="57"/>
      <c r="AF520" s="90">
        <f>+SUBTOTAL(9,AF492:AF519)</f>
        <v>291601</v>
      </c>
      <c r="AG520" s="52"/>
      <c r="AH520" s="52"/>
      <c r="AK520" s="37"/>
    </row>
    <row r="521" spans="1:37" ht="13.8" thickTop="1" x14ac:dyDescent="0.25">
      <c r="A521" s="35"/>
      <c r="B521" s="33" t="s">
        <v>6</v>
      </c>
      <c r="D521" s="42"/>
      <c r="F521" s="42"/>
      <c r="H521" s="46"/>
      <c r="J521" s="71"/>
      <c r="K521" s="72"/>
      <c r="L521" s="72"/>
      <c r="N521" s="48"/>
      <c r="P521" s="75"/>
      <c r="R521" s="84"/>
      <c r="T521" s="46"/>
      <c r="V521" s="47"/>
      <c r="X521" s="47"/>
      <c r="Z521" s="48"/>
      <c r="AB521" s="42"/>
      <c r="AC521" s="42"/>
      <c r="AD521" s="52"/>
      <c r="AE521" s="52"/>
      <c r="AF521" s="84"/>
      <c r="AG521" s="52"/>
      <c r="AH521" s="52"/>
      <c r="AK521" s="37"/>
    </row>
    <row r="522" spans="1:37" x14ac:dyDescent="0.25">
      <c r="D522" s="42"/>
      <c r="F522" s="42"/>
      <c r="H522" s="46"/>
      <c r="J522" s="71"/>
      <c r="K522" s="72"/>
      <c r="L522" s="72"/>
      <c r="N522" s="48"/>
      <c r="P522" s="75"/>
      <c r="R522" s="84"/>
      <c r="T522" s="46"/>
      <c r="V522" s="47"/>
      <c r="X522" s="47"/>
      <c r="Z522" s="48"/>
      <c r="AB522" s="42"/>
      <c r="AC522" s="42"/>
      <c r="AD522" s="52"/>
      <c r="AE522" s="52"/>
      <c r="AF522" s="84"/>
      <c r="AG522" s="52"/>
      <c r="AH522" s="52"/>
      <c r="AK522" s="37"/>
    </row>
    <row r="523" spans="1:37" x14ac:dyDescent="0.25">
      <c r="A523" s="35" t="s">
        <v>13</v>
      </c>
      <c r="D523" s="42"/>
      <c r="F523" s="42"/>
      <c r="H523" s="46"/>
      <c r="J523" s="71"/>
      <c r="K523" s="72"/>
      <c r="L523" s="72"/>
      <c r="N523" s="48"/>
      <c r="P523" s="75"/>
      <c r="R523" s="84"/>
      <c r="T523" s="46"/>
      <c r="V523" s="47"/>
      <c r="X523" s="47"/>
      <c r="Z523" s="48"/>
      <c r="AB523" s="42"/>
      <c r="AC523" s="42"/>
      <c r="AD523" s="52"/>
      <c r="AE523" s="52"/>
      <c r="AF523" s="84"/>
      <c r="AG523" s="52"/>
      <c r="AH523" s="52"/>
      <c r="AK523" s="37"/>
    </row>
    <row r="524" spans="1:37" x14ac:dyDescent="0.25">
      <c r="A524" s="35"/>
      <c r="B524" s="33" t="s">
        <v>6</v>
      </c>
      <c r="D524" s="42"/>
      <c r="F524" s="42"/>
      <c r="H524" s="46"/>
      <c r="J524" s="71"/>
      <c r="K524" s="72"/>
      <c r="L524" s="72"/>
      <c r="N524" s="48"/>
      <c r="P524" s="75"/>
      <c r="R524" s="84"/>
      <c r="T524" s="46"/>
      <c r="V524" s="47"/>
      <c r="X524" s="47"/>
      <c r="Z524" s="48"/>
      <c r="AB524" s="42"/>
      <c r="AC524" s="42"/>
      <c r="AD524" s="52"/>
      <c r="AE524" s="52"/>
      <c r="AF524" s="84"/>
      <c r="AG524" s="52"/>
      <c r="AH524" s="52"/>
      <c r="AK524" s="37"/>
    </row>
    <row r="525" spans="1:37" x14ac:dyDescent="0.25">
      <c r="A525" s="38"/>
      <c r="B525" s="38" t="s">
        <v>136</v>
      </c>
      <c r="D525" s="42"/>
      <c r="F525" s="42"/>
      <c r="H525" s="46"/>
      <c r="J525" s="71"/>
      <c r="K525" s="72"/>
      <c r="L525" s="72"/>
      <c r="N525" s="48"/>
      <c r="P525" s="75"/>
      <c r="R525" s="84"/>
      <c r="T525" s="46"/>
      <c r="V525" s="47"/>
      <c r="X525" s="47"/>
      <c r="Z525" s="48"/>
      <c r="AB525" s="42"/>
      <c r="AC525" s="42"/>
      <c r="AD525" s="52"/>
      <c r="AE525" s="52"/>
      <c r="AF525" s="84"/>
      <c r="AG525" s="52"/>
      <c r="AH525" s="52"/>
      <c r="AK525" s="37"/>
    </row>
    <row r="526" spans="1:37" x14ac:dyDescent="0.25">
      <c r="A526" s="33">
        <v>341</v>
      </c>
      <c r="B526" s="33" t="s">
        <v>42</v>
      </c>
      <c r="D526" s="36">
        <v>4651944.47</v>
      </c>
      <c r="F526" s="36">
        <v>1140422.4955350002</v>
      </c>
      <c r="H526" s="46">
        <v>50951</v>
      </c>
      <c r="J526" s="49" t="s">
        <v>303</v>
      </c>
      <c r="K526" s="72"/>
      <c r="L526" s="72"/>
      <c r="N526" s="48">
        <v>0</v>
      </c>
      <c r="P526" s="76">
        <v>3.3</v>
      </c>
      <c r="R526" s="63">
        <f t="shared" ref="R526:R528" si="96">+ROUND(D526*P526/100,0)</f>
        <v>153514</v>
      </c>
      <c r="T526" s="46">
        <v>50951</v>
      </c>
      <c r="V526" s="49" t="s">
        <v>303</v>
      </c>
      <c r="W526" s="44"/>
      <c r="X526" s="49"/>
      <c r="Z526" s="48">
        <v>0</v>
      </c>
      <c r="AB526" s="36">
        <v>163175</v>
      </c>
      <c r="AC526" s="36"/>
      <c r="AD526" s="52">
        <v>3.51</v>
      </c>
      <c r="AE526" s="52"/>
      <c r="AF526" s="63">
        <f>+AB526-R526</f>
        <v>9661</v>
      </c>
      <c r="AG526" s="52"/>
      <c r="AH526" s="52"/>
      <c r="AK526" s="37"/>
    </row>
    <row r="527" spans="1:37" x14ac:dyDescent="0.25">
      <c r="A527" s="33">
        <v>343</v>
      </c>
      <c r="B527" s="33" t="s">
        <v>88</v>
      </c>
      <c r="D527" s="36">
        <v>119117666.36</v>
      </c>
      <c r="F527" s="36">
        <v>32672680.641079996</v>
      </c>
      <c r="H527" s="46">
        <v>50951</v>
      </c>
      <c r="J527" s="49" t="s">
        <v>303</v>
      </c>
      <c r="K527" s="72"/>
      <c r="L527" s="72"/>
      <c r="N527" s="48">
        <v>0</v>
      </c>
      <c r="P527" s="76">
        <v>3.3</v>
      </c>
      <c r="R527" s="63">
        <f t="shared" si="96"/>
        <v>3930883</v>
      </c>
      <c r="T527" s="46">
        <v>50951</v>
      </c>
      <c r="V527" s="49" t="s">
        <v>303</v>
      </c>
      <c r="W527" s="44"/>
      <c r="X527" s="49"/>
      <c r="Z527" s="48">
        <v>0</v>
      </c>
      <c r="AB527" s="36">
        <v>4016960</v>
      </c>
      <c r="AC527" s="36"/>
      <c r="AD527" s="52">
        <v>3.37</v>
      </c>
      <c r="AE527" s="52"/>
      <c r="AF527" s="63">
        <f>+AB527-R527</f>
        <v>86077</v>
      </c>
      <c r="AG527" s="52"/>
      <c r="AH527" s="52"/>
      <c r="AK527" s="37"/>
    </row>
    <row r="528" spans="1:37" x14ac:dyDescent="0.25">
      <c r="A528" s="33">
        <v>345</v>
      </c>
      <c r="B528" s="33" t="s">
        <v>45</v>
      </c>
      <c r="D528" s="32">
        <v>27632355.41</v>
      </c>
      <c r="F528" s="32">
        <v>5776622.9478925001</v>
      </c>
      <c r="H528" s="46">
        <v>50951</v>
      </c>
      <c r="J528" s="49" t="s">
        <v>303</v>
      </c>
      <c r="K528" s="72"/>
      <c r="L528" s="72"/>
      <c r="N528" s="48">
        <v>0</v>
      </c>
      <c r="P528" s="76">
        <v>3.3</v>
      </c>
      <c r="R528" s="64">
        <f t="shared" si="96"/>
        <v>911868</v>
      </c>
      <c r="T528" s="46">
        <v>50951</v>
      </c>
      <c r="V528" s="49" t="s">
        <v>303</v>
      </c>
      <c r="W528" s="44"/>
      <c r="X528" s="49"/>
      <c r="Z528" s="48">
        <v>0</v>
      </c>
      <c r="AB528" s="32">
        <v>1015601</v>
      </c>
      <c r="AC528" s="54"/>
      <c r="AD528" s="52">
        <v>3.68</v>
      </c>
      <c r="AE528" s="52"/>
      <c r="AF528" s="64">
        <f>+AB528-R528</f>
        <v>103733</v>
      </c>
      <c r="AG528" s="52"/>
      <c r="AH528" s="52"/>
      <c r="AK528" s="37"/>
    </row>
    <row r="529" spans="1:37" x14ac:dyDescent="0.25">
      <c r="B529" s="38" t="s">
        <v>137</v>
      </c>
      <c r="D529" s="39">
        <f>+SUBTOTAL(9,D524:D528)</f>
        <v>151401966.24000001</v>
      </c>
      <c r="E529" s="38"/>
      <c r="F529" s="39">
        <f>+SUBTOTAL(9,F524:F528)</f>
        <v>39589726.084507495</v>
      </c>
      <c r="G529" s="38"/>
      <c r="H529" s="46"/>
      <c r="I529" s="38"/>
      <c r="J529" s="49"/>
      <c r="K529" s="72"/>
      <c r="L529" s="72"/>
      <c r="M529" s="38"/>
      <c r="N529" s="48"/>
      <c r="P529" s="79">
        <f>+ROUND(R529/D529*100,1)</f>
        <v>3.3</v>
      </c>
      <c r="R529" s="65">
        <f>+SUBTOTAL(9,R524:R528)</f>
        <v>4996265</v>
      </c>
      <c r="T529" s="46"/>
      <c r="V529" s="49"/>
      <c r="W529" s="44"/>
      <c r="X529" s="49"/>
      <c r="Z529" s="48"/>
      <c r="AB529" s="39">
        <f>+SUBTOTAL(9,AB524:AB528)</f>
        <v>5195736</v>
      </c>
      <c r="AC529" s="39"/>
      <c r="AD529" s="56">
        <f>+AB529/D529*100</f>
        <v>3.4317493550670286</v>
      </c>
      <c r="AE529" s="56"/>
      <c r="AF529" s="65">
        <f>+SUBTOTAL(9,AF524:AF528)</f>
        <v>199471</v>
      </c>
      <c r="AG529" s="52"/>
      <c r="AH529" s="52"/>
      <c r="AK529" s="37"/>
    </row>
    <row r="530" spans="1:37" x14ac:dyDescent="0.25">
      <c r="A530" s="35"/>
      <c r="B530" s="33" t="s">
        <v>6</v>
      </c>
      <c r="D530" s="39"/>
      <c r="E530" s="38"/>
      <c r="F530" s="39"/>
      <c r="G530" s="38"/>
      <c r="H530" s="46"/>
      <c r="I530" s="38"/>
      <c r="J530" s="49"/>
      <c r="K530" s="72"/>
      <c r="L530" s="72"/>
      <c r="M530" s="38"/>
      <c r="N530" s="48"/>
      <c r="P530" s="75"/>
      <c r="R530" s="65"/>
      <c r="T530" s="46"/>
      <c r="V530" s="49"/>
      <c r="W530" s="44"/>
      <c r="X530" s="49"/>
      <c r="Z530" s="48"/>
      <c r="AB530" s="39"/>
      <c r="AC530" s="39"/>
      <c r="AD530" s="52"/>
      <c r="AE530" s="52"/>
      <c r="AF530" s="65"/>
      <c r="AG530" s="52"/>
      <c r="AH530" s="52"/>
      <c r="AK530" s="37"/>
    </row>
    <row r="531" spans="1:37" x14ac:dyDescent="0.25">
      <c r="A531" s="38"/>
      <c r="B531" s="38" t="s">
        <v>138</v>
      </c>
      <c r="D531" s="42"/>
      <c r="F531" s="42"/>
      <c r="H531" s="46"/>
      <c r="J531" s="49"/>
      <c r="K531" s="72"/>
      <c r="L531" s="72"/>
      <c r="N531" s="48"/>
      <c r="P531" s="75"/>
      <c r="R531" s="84"/>
      <c r="T531" s="46"/>
      <c r="V531" s="49"/>
      <c r="W531" s="44"/>
      <c r="X531" s="49"/>
      <c r="Z531" s="48"/>
      <c r="AB531" s="42"/>
      <c r="AC531" s="42"/>
      <c r="AD531" s="52"/>
      <c r="AE531" s="52"/>
      <c r="AF531" s="84"/>
      <c r="AG531" s="52"/>
      <c r="AH531" s="52"/>
      <c r="AK531" s="37"/>
    </row>
    <row r="532" spans="1:37" x14ac:dyDescent="0.25">
      <c r="A532" s="33">
        <v>341</v>
      </c>
      <c r="B532" s="33" t="s">
        <v>42</v>
      </c>
      <c r="D532" s="36">
        <v>3995821.4</v>
      </c>
      <c r="F532" s="36">
        <v>877822.96292249986</v>
      </c>
      <c r="H532" s="46">
        <v>51317</v>
      </c>
      <c r="J532" s="49" t="s">
        <v>303</v>
      </c>
      <c r="K532" s="72"/>
      <c r="L532" s="72"/>
      <c r="N532" s="48">
        <v>0</v>
      </c>
      <c r="P532" s="76">
        <v>3.3</v>
      </c>
      <c r="R532" s="63">
        <f t="shared" ref="R532:R534" si="97">+ROUND(D532*P532/100,0)</f>
        <v>131862</v>
      </c>
      <c r="T532" s="46">
        <v>51317</v>
      </c>
      <c r="V532" s="49" t="s">
        <v>303</v>
      </c>
      <c r="W532" s="44"/>
      <c r="X532" s="49"/>
      <c r="Z532" s="48">
        <v>0</v>
      </c>
      <c r="AB532" s="36">
        <v>138455</v>
      </c>
      <c r="AC532" s="36"/>
      <c r="AD532" s="52">
        <v>3.46</v>
      </c>
      <c r="AE532" s="52"/>
      <c r="AF532" s="63">
        <f>+AB532-R532</f>
        <v>6593</v>
      </c>
      <c r="AG532" s="52"/>
      <c r="AH532" s="52"/>
      <c r="AK532" s="37"/>
    </row>
    <row r="533" spans="1:37" x14ac:dyDescent="0.25">
      <c r="A533" s="33">
        <v>343</v>
      </c>
      <c r="B533" s="33" t="s">
        <v>88</v>
      </c>
      <c r="D533" s="36">
        <v>52975941.5</v>
      </c>
      <c r="F533" s="36">
        <v>13541798.970190002</v>
      </c>
      <c r="H533" s="46">
        <v>51317</v>
      </c>
      <c r="J533" s="49" t="s">
        <v>303</v>
      </c>
      <c r="K533" s="72"/>
      <c r="L533" s="72"/>
      <c r="N533" s="48">
        <v>0</v>
      </c>
      <c r="P533" s="76">
        <v>3.3</v>
      </c>
      <c r="R533" s="63">
        <f t="shared" si="97"/>
        <v>1748206</v>
      </c>
      <c r="T533" s="46">
        <v>51317</v>
      </c>
      <c r="V533" s="49" t="s">
        <v>303</v>
      </c>
      <c r="W533" s="44"/>
      <c r="X533" s="49"/>
      <c r="Z533" s="48">
        <v>0</v>
      </c>
      <c r="AB533" s="36">
        <v>1751072</v>
      </c>
      <c r="AC533" s="36"/>
      <c r="AD533" s="52">
        <v>3.31</v>
      </c>
      <c r="AE533" s="52"/>
      <c r="AF533" s="63">
        <f>+AB533-R533</f>
        <v>2866</v>
      </c>
      <c r="AG533" s="52"/>
      <c r="AH533" s="52"/>
      <c r="AK533" s="37"/>
    </row>
    <row r="534" spans="1:37" x14ac:dyDescent="0.25">
      <c r="A534" s="33">
        <v>345</v>
      </c>
      <c r="B534" s="33" t="s">
        <v>45</v>
      </c>
      <c r="D534" s="32">
        <v>6295428.5</v>
      </c>
      <c r="F534" s="32">
        <v>1295516.33027</v>
      </c>
      <c r="H534" s="46">
        <v>51317</v>
      </c>
      <c r="J534" s="49" t="s">
        <v>303</v>
      </c>
      <c r="K534" s="72"/>
      <c r="L534" s="72"/>
      <c r="N534" s="48">
        <v>0</v>
      </c>
      <c r="P534" s="76">
        <v>3.3</v>
      </c>
      <c r="R534" s="64">
        <f t="shared" si="97"/>
        <v>207749</v>
      </c>
      <c r="T534" s="46">
        <v>51317</v>
      </c>
      <c r="V534" s="49" t="s">
        <v>303</v>
      </c>
      <c r="W534" s="44"/>
      <c r="X534" s="49"/>
      <c r="Z534" s="48">
        <v>0</v>
      </c>
      <c r="AB534" s="32">
        <v>222021</v>
      </c>
      <c r="AC534" s="54"/>
      <c r="AD534" s="52">
        <v>3.53</v>
      </c>
      <c r="AE534" s="52"/>
      <c r="AF534" s="64">
        <f>+AB534-R534</f>
        <v>14272</v>
      </c>
      <c r="AG534" s="52"/>
      <c r="AH534" s="52"/>
      <c r="AK534" s="37"/>
    </row>
    <row r="535" spans="1:37" x14ac:dyDescent="0.25">
      <c r="B535" s="38" t="s">
        <v>139</v>
      </c>
      <c r="D535" s="39">
        <f>+SUBTOTAL(9,D530:D534)</f>
        <v>63267191.399999999</v>
      </c>
      <c r="E535" s="38"/>
      <c r="F535" s="39">
        <f>+SUBTOTAL(9,F530:F534)</f>
        <v>15715138.263382502</v>
      </c>
      <c r="G535" s="38"/>
      <c r="H535" s="46"/>
      <c r="I535" s="38"/>
      <c r="J535" s="49"/>
      <c r="K535" s="72"/>
      <c r="L535" s="72"/>
      <c r="M535" s="38"/>
      <c r="N535" s="48"/>
      <c r="P535" s="79">
        <f>+ROUND(R535/D535*100,1)</f>
        <v>3.3</v>
      </c>
      <c r="R535" s="65">
        <f>+SUBTOTAL(9,R530:R534)</f>
        <v>2087817</v>
      </c>
      <c r="T535" s="46"/>
      <c r="V535" s="49"/>
      <c r="W535" s="44"/>
      <c r="X535" s="49"/>
      <c r="Z535" s="48"/>
      <c r="AB535" s="39">
        <f>+SUBTOTAL(9,AB530:AB534)</f>
        <v>2111548</v>
      </c>
      <c r="AC535" s="39"/>
      <c r="AD535" s="56">
        <f>+AB535/D535*100</f>
        <v>3.3375086727810714</v>
      </c>
      <c r="AE535" s="56"/>
      <c r="AF535" s="65">
        <f>+SUBTOTAL(9,AF530:AF534)</f>
        <v>23731</v>
      </c>
      <c r="AG535" s="52"/>
      <c r="AH535" s="52"/>
      <c r="AK535" s="37"/>
    </row>
    <row r="536" spans="1:37" x14ac:dyDescent="0.25">
      <c r="A536" s="35"/>
      <c r="B536" s="33" t="s">
        <v>6</v>
      </c>
      <c r="D536" s="39"/>
      <c r="E536" s="38"/>
      <c r="F536" s="39"/>
      <c r="G536" s="38"/>
      <c r="H536" s="46"/>
      <c r="I536" s="38"/>
      <c r="J536" s="49"/>
      <c r="K536" s="72"/>
      <c r="L536" s="72"/>
      <c r="M536" s="38"/>
      <c r="N536" s="48"/>
      <c r="P536" s="75"/>
      <c r="R536" s="65"/>
      <c r="T536" s="46"/>
      <c r="V536" s="49"/>
      <c r="W536" s="44"/>
      <c r="X536" s="49"/>
      <c r="Z536" s="48"/>
      <c r="AB536" s="39"/>
      <c r="AC536" s="39"/>
      <c r="AD536" s="52"/>
      <c r="AE536" s="52"/>
      <c r="AF536" s="65"/>
      <c r="AG536" s="52"/>
      <c r="AH536" s="52"/>
      <c r="AK536" s="37"/>
    </row>
    <row r="537" spans="1:37" x14ac:dyDescent="0.25">
      <c r="A537" s="38"/>
      <c r="B537" s="38" t="s">
        <v>140</v>
      </c>
      <c r="D537" s="42"/>
      <c r="F537" s="42"/>
      <c r="H537" s="46"/>
      <c r="J537" s="49"/>
      <c r="K537" s="72"/>
      <c r="L537" s="72"/>
      <c r="N537" s="48"/>
      <c r="P537" s="75"/>
      <c r="R537" s="84"/>
      <c r="T537" s="46"/>
      <c r="V537" s="49"/>
      <c r="W537" s="44"/>
      <c r="X537" s="49"/>
      <c r="Z537" s="48"/>
      <c r="AB537" s="42"/>
      <c r="AC537" s="42"/>
      <c r="AD537" s="52"/>
      <c r="AE537" s="52"/>
      <c r="AF537" s="84"/>
      <c r="AG537" s="52"/>
      <c r="AH537" s="52"/>
      <c r="AK537" s="37"/>
    </row>
    <row r="538" spans="1:37" x14ac:dyDescent="0.25">
      <c r="A538" s="33">
        <v>341</v>
      </c>
      <c r="B538" s="33" t="s">
        <v>42</v>
      </c>
      <c r="D538" s="36">
        <v>21390960.23</v>
      </c>
      <c r="F538" s="36">
        <v>3831142.9163124994</v>
      </c>
      <c r="H538" s="46">
        <v>51317</v>
      </c>
      <c r="J538" s="49" t="s">
        <v>303</v>
      </c>
      <c r="K538" s="72"/>
      <c r="L538" s="72"/>
      <c r="N538" s="48">
        <v>0</v>
      </c>
      <c r="P538" s="76">
        <v>3.3</v>
      </c>
      <c r="R538" s="63">
        <f t="shared" ref="R538:R541" si="98">+ROUND(D538*P538/100,0)</f>
        <v>705902</v>
      </c>
      <c r="T538" s="46">
        <v>53143</v>
      </c>
      <c r="V538" s="49" t="s">
        <v>303</v>
      </c>
      <c r="W538" s="44"/>
      <c r="X538" s="49"/>
      <c r="Z538" s="48">
        <v>0</v>
      </c>
      <c r="AB538" s="36">
        <v>639004</v>
      </c>
      <c r="AC538" s="36"/>
      <c r="AD538" s="52">
        <v>2.99</v>
      </c>
      <c r="AE538" s="52"/>
      <c r="AF538" s="63">
        <f>+AB538-R538</f>
        <v>-66898</v>
      </c>
      <c r="AG538" s="52"/>
      <c r="AH538" s="52"/>
      <c r="AK538" s="37"/>
    </row>
    <row r="539" spans="1:37" x14ac:dyDescent="0.25">
      <c r="A539" s="33">
        <v>343</v>
      </c>
      <c r="B539" s="33" t="s">
        <v>88</v>
      </c>
      <c r="D539" s="36">
        <v>407102089.06999999</v>
      </c>
      <c r="F539" s="36">
        <v>85750894.695528761</v>
      </c>
      <c r="H539" s="46">
        <v>51317</v>
      </c>
      <c r="J539" s="49" t="s">
        <v>303</v>
      </c>
      <c r="K539" s="72"/>
      <c r="L539" s="72"/>
      <c r="N539" s="48">
        <v>0</v>
      </c>
      <c r="P539" s="76">
        <v>3.3</v>
      </c>
      <c r="R539" s="63">
        <f t="shared" si="98"/>
        <v>13434369</v>
      </c>
      <c r="T539" s="46">
        <v>53143</v>
      </c>
      <c r="V539" s="49" t="s">
        <v>303</v>
      </c>
      <c r="W539" s="44"/>
      <c r="X539" s="49"/>
      <c r="Z539" s="48">
        <v>0</v>
      </c>
      <c r="AB539" s="36">
        <v>11698260</v>
      </c>
      <c r="AC539" s="36"/>
      <c r="AD539" s="52">
        <v>2.87</v>
      </c>
      <c r="AE539" s="52"/>
      <c r="AF539" s="63">
        <f>+AB539-R539</f>
        <v>-1736109</v>
      </c>
      <c r="AG539" s="52"/>
      <c r="AH539" s="52"/>
      <c r="AK539" s="37"/>
    </row>
    <row r="540" spans="1:37" x14ac:dyDescent="0.25">
      <c r="A540" s="33">
        <v>345</v>
      </c>
      <c r="B540" s="33" t="s">
        <v>45</v>
      </c>
      <c r="D540" s="36">
        <v>4253317.4400000004</v>
      </c>
      <c r="F540" s="36">
        <v>765959.53364375001</v>
      </c>
      <c r="H540" s="46">
        <v>51317</v>
      </c>
      <c r="J540" s="49" t="s">
        <v>303</v>
      </c>
      <c r="K540" s="72"/>
      <c r="L540" s="72"/>
      <c r="N540" s="48">
        <v>0</v>
      </c>
      <c r="P540" s="76">
        <v>3.3</v>
      </c>
      <c r="R540" s="67">
        <f t="shared" si="98"/>
        <v>140359</v>
      </c>
      <c r="T540" s="46">
        <v>53143</v>
      </c>
      <c r="V540" s="49" t="s">
        <v>303</v>
      </c>
      <c r="W540" s="44"/>
      <c r="X540" s="49"/>
      <c r="Z540" s="48"/>
      <c r="AB540" s="54">
        <v>126952</v>
      </c>
      <c r="AC540" s="36"/>
      <c r="AD540" s="52">
        <v>2.98</v>
      </c>
      <c r="AE540" s="52"/>
      <c r="AF540" s="67">
        <f>+AB540-R540</f>
        <v>-13407</v>
      </c>
      <c r="AG540" s="52"/>
      <c r="AH540" s="52"/>
      <c r="AK540" s="37"/>
    </row>
    <row r="541" spans="1:37" x14ac:dyDescent="0.25">
      <c r="A541" s="33">
        <v>346</v>
      </c>
      <c r="B541" s="33" t="s">
        <v>291</v>
      </c>
      <c r="D541" s="32">
        <v>1339.75</v>
      </c>
      <c r="F541" s="32">
        <v>298.56988250000001</v>
      </c>
      <c r="H541" s="46">
        <v>51317</v>
      </c>
      <c r="J541" s="49" t="s">
        <v>303</v>
      </c>
      <c r="K541" s="72"/>
      <c r="L541" s="72"/>
      <c r="N541" s="48">
        <v>0</v>
      </c>
      <c r="P541" s="76">
        <v>3.3</v>
      </c>
      <c r="R541" s="64">
        <f t="shared" si="98"/>
        <v>44</v>
      </c>
      <c r="T541" s="46">
        <v>53143</v>
      </c>
      <c r="V541" s="49" t="s">
        <v>303</v>
      </c>
      <c r="W541" s="44"/>
      <c r="X541" s="49"/>
      <c r="Z541" s="48">
        <v>0</v>
      </c>
      <c r="AB541" s="32">
        <v>38</v>
      </c>
      <c r="AC541" s="54"/>
      <c r="AD541" s="52">
        <v>2.84</v>
      </c>
      <c r="AE541" s="52"/>
      <c r="AF541" s="64">
        <f>+AB541-R541</f>
        <v>-6</v>
      </c>
      <c r="AG541" s="52"/>
      <c r="AH541" s="52"/>
      <c r="AI541" s="38"/>
      <c r="AK541" s="37"/>
    </row>
    <row r="542" spans="1:37" x14ac:dyDescent="0.25">
      <c r="B542" s="38" t="s">
        <v>141</v>
      </c>
      <c r="D542" s="39">
        <f>+SUBTOTAL(9,D536:D541)</f>
        <v>432747706.49000001</v>
      </c>
      <c r="E542" s="38"/>
      <c r="F542" s="39">
        <f>+SUBTOTAL(9,F536:F541)</f>
        <v>90348295.715367511</v>
      </c>
      <c r="G542" s="38"/>
      <c r="H542" s="38"/>
      <c r="I542" s="38"/>
      <c r="J542" s="49"/>
      <c r="M542" s="38"/>
      <c r="N542" s="48"/>
      <c r="P542" s="79">
        <f>+ROUND(R542/D542*100,1)</f>
        <v>3.3</v>
      </c>
      <c r="R542" s="65">
        <f>+SUBTOTAL(9,R536:R541)</f>
        <v>14280674</v>
      </c>
      <c r="T542" s="46"/>
      <c r="V542" s="49"/>
      <c r="W542" s="44"/>
      <c r="X542" s="49"/>
      <c r="Z542" s="48"/>
      <c r="AB542" s="39">
        <f>+SUBTOTAL(9,AB536:AB541)</f>
        <v>12464254</v>
      </c>
      <c r="AC542" s="39"/>
      <c r="AD542" s="56">
        <f>+AB542/D542*100</f>
        <v>2.8802588235757698</v>
      </c>
      <c r="AE542" s="56"/>
      <c r="AF542" s="65">
        <f>+SUBTOTAL(9,AF536:AF541)</f>
        <v>-1816420</v>
      </c>
      <c r="AG542" s="52"/>
      <c r="AH542" s="52"/>
      <c r="AK542" s="37"/>
    </row>
    <row r="543" spans="1:37" x14ac:dyDescent="0.25">
      <c r="B543" s="38" t="s">
        <v>6</v>
      </c>
      <c r="D543" s="39"/>
      <c r="E543" s="38"/>
      <c r="F543" s="39"/>
      <c r="G543" s="38"/>
      <c r="H543" s="38"/>
      <c r="I543" s="38"/>
      <c r="J543" s="49"/>
      <c r="M543" s="38"/>
      <c r="N543" s="48"/>
      <c r="P543" s="79"/>
      <c r="R543" s="65"/>
      <c r="T543" s="46"/>
      <c r="V543" s="49"/>
      <c r="W543" s="44"/>
      <c r="X543" s="49"/>
      <c r="Z543" s="48"/>
      <c r="AB543" s="39"/>
      <c r="AC543" s="39"/>
      <c r="AD543" s="56"/>
      <c r="AE543" s="56"/>
      <c r="AF543" s="65"/>
      <c r="AG543" s="52"/>
      <c r="AH543" s="52"/>
      <c r="AK543" s="37"/>
    </row>
    <row r="544" spans="1:37" x14ac:dyDescent="0.25">
      <c r="A544" s="38"/>
      <c r="B544" s="38" t="s">
        <v>320</v>
      </c>
      <c r="D544" s="42"/>
      <c r="F544" s="42"/>
      <c r="H544" s="46"/>
      <c r="J544" s="49"/>
      <c r="K544" s="72"/>
      <c r="L544" s="72"/>
      <c r="N544" s="48"/>
      <c r="P544" s="75"/>
      <c r="R544" s="84"/>
      <c r="T544" s="46"/>
      <c r="V544" s="49"/>
      <c r="W544" s="44"/>
      <c r="X544" s="49"/>
      <c r="Z544" s="48"/>
      <c r="AB544" s="42"/>
      <c r="AC544" s="42"/>
      <c r="AD544" s="52"/>
      <c r="AE544" s="52"/>
      <c r="AF544" s="84"/>
      <c r="AG544" s="52"/>
      <c r="AH544" s="52"/>
      <c r="AK544" s="37"/>
    </row>
    <row r="545" spans="1:37" x14ac:dyDescent="0.25">
      <c r="A545" s="33">
        <v>341</v>
      </c>
      <c r="B545" s="33" t="s">
        <v>42</v>
      </c>
      <c r="D545" s="36">
        <v>4078183.73</v>
      </c>
      <c r="F545" s="36">
        <v>151546.75376098501</v>
      </c>
      <c r="H545" s="46">
        <v>50951</v>
      </c>
      <c r="J545" s="49" t="s">
        <v>303</v>
      </c>
      <c r="K545" s="72"/>
      <c r="L545" s="72"/>
      <c r="N545" s="48">
        <v>0</v>
      </c>
      <c r="P545" s="76">
        <v>3.3</v>
      </c>
      <c r="R545" s="63">
        <f t="shared" ref="R545:R547" si="99">+ROUND(D545*P545/100,0)</f>
        <v>134580</v>
      </c>
      <c r="T545" s="46">
        <v>53508</v>
      </c>
      <c r="V545" s="49" t="s">
        <v>303</v>
      </c>
      <c r="W545" s="44"/>
      <c r="X545" s="49"/>
      <c r="Z545" s="48">
        <v>0</v>
      </c>
      <c r="AB545" s="36">
        <v>137632</v>
      </c>
      <c r="AC545" s="36"/>
      <c r="AD545" s="52">
        <v>3.37</v>
      </c>
      <c r="AE545" s="52"/>
      <c r="AF545" s="63">
        <f>+AB545-R545</f>
        <v>3052</v>
      </c>
      <c r="AG545" s="52"/>
      <c r="AH545" s="52"/>
      <c r="AK545" s="37"/>
    </row>
    <row r="546" spans="1:37" x14ac:dyDescent="0.25">
      <c r="A546" s="33">
        <v>343</v>
      </c>
      <c r="B546" s="33" t="s">
        <v>88</v>
      </c>
      <c r="D546" s="36">
        <v>104431380.3</v>
      </c>
      <c r="F546" s="36">
        <v>3880707.1292111403</v>
      </c>
      <c r="H546" s="46">
        <v>50951</v>
      </c>
      <c r="J546" s="49" t="s">
        <v>303</v>
      </c>
      <c r="K546" s="72"/>
      <c r="L546" s="72"/>
      <c r="N546" s="48">
        <v>0</v>
      </c>
      <c r="P546" s="76">
        <v>3.3</v>
      </c>
      <c r="R546" s="63">
        <f t="shared" si="99"/>
        <v>3446236</v>
      </c>
      <c r="T546" s="46">
        <v>53508</v>
      </c>
      <c r="V546" s="49" t="s">
        <v>303</v>
      </c>
      <c r="W546" s="44"/>
      <c r="X546" s="49"/>
      <c r="Z546" s="48">
        <v>0</v>
      </c>
      <c r="AB546" s="36">
        <v>3524384</v>
      </c>
      <c r="AC546" s="36"/>
      <c r="AD546" s="52">
        <v>3.37</v>
      </c>
      <c r="AE546" s="52"/>
      <c r="AF546" s="63">
        <f>+AB546-R546</f>
        <v>78148</v>
      </c>
      <c r="AG546" s="52"/>
      <c r="AH546" s="52"/>
      <c r="AK546" s="37"/>
    </row>
    <row r="547" spans="1:37" x14ac:dyDescent="0.25">
      <c r="A547" s="33">
        <v>345</v>
      </c>
      <c r="B547" s="33" t="s">
        <v>45</v>
      </c>
      <c r="D547" s="32">
        <v>24224241.09</v>
      </c>
      <c r="F547" s="32">
        <v>900181.39018787292</v>
      </c>
      <c r="H547" s="46">
        <v>50951</v>
      </c>
      <c r="J547" s="49" t="s">
        <v>303</v>
      </c>
      <c r="K547" s="72"/>
      <c r="L547" s="72"/>
      <c r="N547" s="48">
        <v>0</v>
      </c>
      <c r="P547" s="76">
        <v>3.3</v>
      </c>
      <c r="R547" s="64">
        <f t="shared" si="99"/>
        <v>799400</v>
      </c>
      <c r="T547" s="46">
        <v>53508</v>
      </c>
      <c r="V547" s="49" t="s">
        <v>303</v>
      </c>
      <c r="W547" s="44"/>
      <c r="X547" s="49"/>
      <c r="Z547" s="48">
        <v>0</v>
      </c>
      <c r="AB547" s="32">
        <v>817528</v>
      </c>
      <c r="AC547" s="54"/>
      <c r="AD547" s="52">
        <v>3.37</v>
      </c>
      <c r="AE547" s="52"/>
      <c r="AF547" s="64">
        <f>+AB547-R547</f>
        <v>18128</v>
      </c>
      <c r="AG547" s="52"/>
      <c r="AH547" s="52"/>
      <c r="AK547" s="37"/>
    </row>
    <row r="548" spans="1:37" x14ac:dyDescent="0.25">
      <c r="B548" s="38" t="s">
        <v>321</v>
      </c>
      <c r="D548" s="39">
        <f>+SUBTOTAL(9,D543:D547)</f>
        <v>132733805.12</v>
      </c>
      <c r="E548" s="38"/>
      <c r="F548" s="39">
        <f>+SUBTOTAL(9,F543:F547)</f>
        <v>4932435.2731599985</v>
      </c>
      <c r="G548" s="38"/>
      <c r="H548" s="46"/>
      <c r="I548" s="38"/>
      <c r="J548" s="49"/>
      <c r="K548" s="72"/>
      <c r="L548" s="72"/>
      <c r="M548" s="38"/>
      <c r="N548" s="48"/>
      <c r="P548" s="79">
        <f>+ROUND(R548/D548*100,1)</f>
        <v>3.3</v>
      </c>
      <c r="R548" s="65">
        <f>+SUBTOTAL(9,R543:R547)</f>
        <v>4380216</v>
      </c>
      <c r="T548" s="46"/>
      <c r="V548" s="49"/>
      <c r="W548" s="44"/>
      <c r="X548" s="49"/>
      <c r="Z548" s="48"/>
      <c r="AB548" s="39">
        <f>+SUBTOTAL(9,AB543:AB547)</f>
        <v>4479544</v>
      </c>
      <c r="AC548" s="39"/>
      <c r="AD548" s="56">
        <f>+AB548/D548*100</f>
        <v>3.3748328061191346</v>
      </c>
      <c r="AE548" s="56"/>
      <c r="AF548" s="65">
        <f>+SUBTOTAL(9,AF543:AF547)</f>
        <v>99328</v>
      </c>
      <c r="AG548" s="52"/>
      <c r="AH548" s="52"/>
      <c r="AK548" s="37"/>
    </row>
    <row r="549" spans="1:37" x14ac:dyDescent="0.25">
      <c r="A549" s="35"/>
      <c r="B549" s="33" t="s">
        <v>6</v>
      </c>
      <c r="D549" s="39"/>
      <c r="E549" s="38"/>
      <c r="F549" s="39"/>
      <c r="G549" s="38"/>
      <c r="H549" s="46"/>
      <c r="I549" s="38"/>
      <c r="J549" s="49"/>
      <c r="K549" s="72"/>
      <c r="L549" s="72"/>
      <c r="M549" s="38"/>
      <c r="N549" s="48"/>
      <c r="P549" s="75"/>
      <c r="R549" s="65"/>
      <c r="T549" s="46"/>
      <c r="V549" s="49"/>
      <c r="W549" s="44"/>
      <c r="X549" s="49"/>
      <c r="Z549" s="48"/>
      <c r="AB549" s="39"/>
      <c r="AC549" s="39"/>
      <c r="AD549" s="52"/>
      <c r="AE549" s="52"/>
      <c r="AF549" s="65"/>
      <c r="AG549" s="52"/>
      <c r="AH549" s="52"/>
      <c r="AK549" s="37"/>
    </row>
    <row r="550" spans="1:37" x14ac:dyDescent="0.25">
      <c r="A550" s="38"/>
      <c r="B550" s="38" t="s">
        <v>142</v>
      </c>
      <c r="D550" s="42"/>
      <c r="F550" s="42"/>
      <c r="H550" s="46"/>
      <c r="J550" s="49"/>
      <c r="K550" s="72"/>
      <c r="L550" s="72"/>
      <c r="N550" s="48"/>
      <c r="P550" s="75"/>
      <c r="R550" s="84"/>
      <c r="T550" s="46"/>
      <c r="V550" s="49"/>
      <c r="W550" s="44"/>
      <c r="X550" s="49"/>
      <c r="Z550" s="48"/>
      <c r="AB550" s="42"/>
      <c r="AC550" s="42"/>
      <c r="AD550" s="52"/>
      <c r="AE550" s="52"/>
      <c r="AF550" s="84"/>
      <c r="AG550" s="52"/>
      <c r="AH550" s="52"/>
      <c r="AK550" s="37"/>
    </row>
    <row r="551" spans="1:37" x14ac:dyDescent="0.25">
      <c r="A551" s="33">
        <v>341</v>
      </c>
      <c r="B551" s="33" t="s">
        <v>42</v>
      </c>
      <c r="D551" s="36">
        <v>4118678.93</v>
      </c>
      <c r="F551" s="36">
        <v>142042.10528323136</v>
      </c>
      <c r="H551" s="46">
        <v>51317</v>
      </c>
      <c r="J551" s="49" t="s">
        <v>303</v>
      </c>
      <c r="K551" s="72"/>
      <c r="L551" s="72"/>
      <c r="N551" s="48">
        <v>0</v>
      </c>
      <c r="P551" s="76">
        <v>3.3</v>
      </c>
      <c r="R551" s="63">
        <f t="shared" ref="R551:R553" si="100">+ROUND(D551*P551/100,0)</f>
        <v>135916</v>
      </c>
      <c r="T551" s="46">
        <v>53508</v>
      </c>
      <c r="V551" s="49" t="s">
        <v>303</v>
      </c>
      <c r="W551" s="44"/>
      <c r="X551" s="49"/>
      <c r="Z551" s="48">
        <v>0</v>
      </c>
      <c r="AB551" s="36">
        <v>139384</v>
      </c>
      <c r="AC551" s="36"/>
      <c r="AD551" s="52">
        <v>3.38</v>
      </c>
      <c r="AE551" s="52"/>
      <c r="AF551" s="63">
        <f>+AB551-R551</f>
        <v>3468</v>
      </c>
      <c r="AG551" s="52"/>
      <c r="AH551" s="52"/>
      <c r="AK551" s="37"/>
    </row>
    <row r="552" spans="1:37" x14ac:dyDescent="0.25">
      <c r="A552" s="33">
        <v>343</v>
      </c>
      <c r="B552" s="33" t="s">
        <v>88</v>
      </c>
      <c r="D552" s="36">
        <v>105468354.02</v>
      </c>
      <c r="F552" s="36">
        <v>3637318.4946848857</v>
      </c>
      <c r="H552" s="46">
        <v>51317</v>
      </c>
      <c r="J552" s="49" t="s">
        <v>303</v>
      </c>
      <c r="K552" s="72"/>
      <c r="L552" s="72"/>
      <c r="N552" s="48">
        <v>0</v>
      </c>
      <c r="P552" s="76">
        <v>3.3</v>
      </c>
      <c r="R552" s="63">
        <f t="shared" si="100"/>
        <v>3480456</v>
      </c>
      <c r="T552" s="46">
        <v>53508</v>
      </c>
      <c r="V552" s="49" t="s">
        <v>303</v>
      </c>
      <c r="W552" s="44"/>
      <c r="X552" s="49"/>
      <c r="Z552" s="48">
        <v>0</v>
      </c>
      <c r="AB552" s="36">
        <v>3569262</v>
      </c>
      <c r="AC552" s="36"/>
      <c r="AD552" s="52">
        <v>3.38</v>
      </c>
      <c r="AE552" s="52"/>
      <c r="AF552" s="63">
        <f>+AB552-R552</f>
        <v>88806</v>
      </c>
      <c r="AG552" s="52"/>
      <c r="AH552" s="52"/>
      <c r="AK552" s="37"/>
    </row>
    <row r="553" spans="1:37" x14ac:dyDescent="0.25">
      <c r="A553" s="33">
        <v>345</v>
      </c>
      <c r="B553" s="33" t="s">
        <v>45</v>
      </c>
      <c r="D553" s="32">
        <v>24464780.879999999</v>
      </c>
      <c r="F553" s="32">
        <v>843724.17480188119</v>
      </c>
      <c r="H553" s="46">
        <v>51317</v>
      </c>
      <c r="J553" s="49" t="s">
        <v>303</v>
      </c>
      <c r="K553" s="72"/>
      <c r="L553" s="72"/>
      <c r="N553" s="48">
        <v>0</v>
      </c>
      <c r="P553" s="76">
        <v>3.3</v>
      </c>
      <c r="R553" s="64">
        <f t="shared" si="100"/>
        <v>807338</v>
      </c>
      <c r="T553" s="46">
        <v>53508</v>
      </c>
      <c r="V553" s="49" t="s">
        <v>303</v>
      </c>
      <c r="W553" s="44"/>
      <c r="X553" s="49"/>
      <c r="Z553" s="48">
        <v>0</v>
      </c>
      <c r="AB553" s="32">
        <v>827938</v>
      </c>
      <c r="AC553" s="54"/>
      <c r="AD553" s="52">
        <v>3.38</v>
      </c>
      <c r="AE553" s="52"/>
      <c r="AF553" s="64">
        <f>+AB553-R553</f>
        <v>20600</v>
      </c>
      <c r="AG553" s="52"/>
      <c r="AH553" s="52"/>
      <c r="AK553" s="37"/>
    </row>
    <row r="554" spans="1:37" x14ac:dyDescent="0.25">
      <c r="B554" s="38" t="s">
        <v>143</v>
      </c>
      <c r="D554" s="39">
        <f>+SUBTOTAL(9,D549:D553)</f>
        <v>134051813.83</v>
      </c>
      <c r="E554" s="38"/>
      <c r="F554" s="39">
        <f>+SUBTOTAL(9,F549:F553)</f>
        <v>4623084.7747699982</v>
      </c>
      <c r="G554" s="38"/>
      <c r="H554" s="46"/>
      <c r="I554" s="38"/>
      <c r="J554" s="49"/>
      <c r="K554" s="72"/>
      <c r="L554" s="72"/>
      <c r="M554" s="38"/>
      <c r="N554" s="48"/>
      <c r="P554" s="79">
        <f>+ROUND(R554/D554*100,1)</f>
        <v>3.3</v>
      </c>
      <c r="R554" s="65">
        <f>+SUBTOTAL(9,R549:R553)</f>
        <v>4423710</v>
      </c>
      <c r="T554" s="46"/>
      <c r="V554" s="49"/>
      <c r="W554" s="44"/>
      <c r="X554" s="49"/>
      <c r="Z554" s="48"/>
      <c r="AB554" s="39">
        <f>+SUBTOTAL(9,AB549:AB553)</f>
        <v>4536584</v>
      </c>
      <c r="AC554" s="39"/>
      <c r="AD554" s="56">
        <f>+AB554/D554*100</f>
        <v>3.3842018771585916</v>
      </c>
      <c r="AE554" s="56"/>
      <c r="AF554" s="65">
        <f>+SUBTOTAL(9,AF549:AF553)</f>
        <v>112874</v>
      </c>
      <c r="AG554" s="52"/>
      <c r="AH554" s="52"/>
      <c r="AK554" s="37"/>
    </row>
    <row r="555" spans="1:37" x14ac:dyDescent="0.25">
      <c r="A555" s="35"/>
      <c r="B555" s="33" t="s">
        <v>6</v>
      </c>
      <c r="D555" s="39"/>
      <c r="E555" s="38"/>
      <c r="F555" s="39"/>
      <c r="G555" s="38"/>
      <c r="H555" s="46"/>
      <c r="I555" s="38"/>
      <c r="J555" s="49"/>
      <c r="K555" s="72"/>
      <c r="L555" s="72"/>
      <c r="M555" s="38"/>
      <c r="N555" s="48"/>
      <c r="P555" s="75"/>
      <c r="R555" s="65"/>
      <c r="T555" s="46"/>
      <c r="V555" s="49"/>
      <c r="W555" s="44"/>
      <c r="X555" s="49"/>
      <c r="Z555" s="48"/>
      <c r="AB555" s="39"/>
      <c r="AC555" s="39"/>
      <c r="AD555" s="52"/>
      <c r="AE555" s="52"/>
      <c r="AF555" s="65"/>
      <c r="AG555" s="52"/>
      <c r="AH555" s="52"/>
      <c r="AK555" s="37"/>
    </row>
    <row r="556" spans="1:37" x14ac:dyDescent="0.25">
      <c r="A556" s="38"/>
      <c r="B556" s="38" t="s">
        <v>322</v>
      </c>
      <c r="D556" s="42"/>
      <c r="F556" s="42"/>
      <c r="H556" s="46"/>
      <c r="J556" s="49"/>
      <c r="K556" s="72"/>
      <c r="L556" s="72"/>
      <c r="N556" s="48"/>
      <c r="P556" s="75"/>
      <c r="R556" s="84"/>
      <c r="T556" s="46"/>
      <c r="V556" s="49"/>
      <c r="W556" s="44"/>
      <c r="X556" s="49"/>
      <c r="Z556" s="48"/>
      <c r="AB556" s="42"/>
      <c r="AC556" s="42"/>
      <c r="AD556" s="52"/>
      <c r="AE556" s="52"/>
      <c r="AF556" s="84"/>
      <c r="AG556" s="52"/>
      <c r="AH556" s="52"/>
      <c r="AK556" s="37"/>
    </row>
    <row r="557" spans="1:37" x14ac:dyDescent="0.25">
      <c r="A557" s="33">
        <v>341</v>
      </c>
      <c r="B557" s="33" t="s">
        <v>42</v>
      </c>
      <c r="D557" s="36">
        <v>4207181.04</v>
      </c>
      <c r="F557" s="36">
        <v>156213.68168965142</v>
      </c>
      <c r="H557" s="46">
        <v>51317</v>
      </c>
      <c r="J557" s="49" t="s">
        <v>303</v>
      </c>
      <c r="K557" s="72"/>
      <c r="L557" s="72"/>
      <c r="N557" s="48">
        <v>0</v>
      </c>
      <c r="P557" s="76">
        <v>3.3</v>
      </c>
      <c r="R557" s="63">
        <f t="shared" ref="R557:R559" si="101">+ROUND(D557*P557/100,0)</f>
        <v>138837</v>
      </c>
      <c r="T557" s="46">
        <v>53508</v>
      </c>
      <c r="V557" s="49" t="s">
        <v>303</v>
      </c>
      <c r="W557" s="44"/>
      <c r="X557" s="49"/>
      <c r="Z557" s="48">
        <v>0</v>
      </c>
      <c r="AB557" s="36">
        <v>141990</v>
      </c>
      <c r="AC557" s="36"/>
      <c r="AD557" s="52">
        <v>3.37</v>
      </c>
      <c r="AE557" s="52"/>
      <c r="AF557" s="63">
        <f>+AB557-R557</f>
        <v>3153</v>
      </c>
      <c r="AG557" s="52"/>
      <c r="AH557" s="52"/>
      <c r="AK557" s="37"/>
    </row>
    <row r="558" spans="1:37" x14ac:dyDescent="0.25">
      <c r="A558" s="33">
        <v>343</v>
      </c>
      <c r="B558" s="33" t="s">
        <v>88</v>
      </c>
      <c r="D558" s="36">
        <v>107734656.63</v>
      </c>
      <c r="F558" s="36">
        <v>4000214.6800278206</v>
      </c>
      <c r="H558" s="46">
        <v>51317</v>
      </c>
      <c r="J558" s="49" t="s">
        <v>303</v>
      </c>
      <c r="K558" s="72"/>
      <c r="L558" s="72"/>
      <c r="N558" s="48">
        <v>0</v>
      </c>
      <c r="P558" s="76">
        <v>3.3</v>
      </c>
      <c r="R558" s="63">
        <f t="shared" si="101"/>
        <v>3555244</v>
      </c>
      <c r="T558" s="46">
        <v>53508</v>
      </c>
      <c r="V558" s="49" t="s">
        <v>303</v>
      </c>
      <c r="W558" s="44"/>
      <c r="X558" s="49"/>
      <c r="Z558" s="48">
        <v>0</v>
      </c>
      <c r="AB558" s="36">
        <v>3635978</v>
      </c>
      <c r="AC558" s="36"/>
      <c r="AD558" s="52">
        <v>3.37</v>
      </c>
      <c r="AE558" s="52"/>
      <c r="AF558" s="63">
        <f>+AB558-R558</f>
        <v>80734</v>
      </c>
      <c r="AG558" s="52"/>
      <c r="AH558" s="52"/>
      <c r="AK558" s="37"/>
    </row>
    <row r="559" spans="1:37" x14ac:dyDescent="0.25">
      <c r="A559" s="33">
        <v>345</v>
      </c>
      <c r="B559" s="33" t="s">
        <v>45</v>
      </c>
      <c r="D559" s="32">
        <v>24990479.77</v>
      </c>
      <c r="F559" s="32">
        <v>927902.74888252805</v>
      </c>
      <c r="H559" s="46">
        <v>51317</v>
      </c>
      <c r="J559" s="49" t="s">
        <v>303</v>
      </c>
      <c r="K559" s="72"/>
      <c r="L559" s="72"/>
      <c r="N559" s="48">
        <v>0</v>
      </c>
      <c r="P559" s="76">
        <v>3.3</v>
      </c>
      <c r="R559" s="64">
        <f t="shared" si="101"/>
        <v>824686</v>
      </c>
      <c r="T559" s="46">
        <v>53508</v>
      </c>
      <c r="V559" s="49" t="s">
        <v>303</v>
      </c>
      <c r="W559" s="44"/>
      <c r="X559" s="49"/>
      <c r="Z559" s="48"/>
      <c r="AB559" s="32">
        <v>843413</v>
      </c>
      <c r="AC559" s="36"/>
      <c r="AD559" s="52">
        <v>3.37</v>
      </c>
      <c r="AE559" s="52"/>
      <c r="AF559" s="64">
        <f>+AB559-R559</f>
        <v>18727</v>
      </c>
      <c r="AG559" s="52"/>
      <c r="AH559" s="52"/>
      <c r="AK559" s="37"/>
    </row>
    <row r="560" spans="1:37" x14ac:dyDescent="0.25">
      <c r="B560" s="38" t="s">
        <v>323</v>
      </c>
      <c r="D560" s="23">
        <f>+SUBTOTAL(9,D555:D559)</f>
        <v>136932317.44</v>
      </c>
      <c r="E560" s="38"/>
      <c r="F560" s="23">
        <f>+SUBTOTAL(9,F555:F559)</f>
        <v>5084331.1106000002</v>
      </c>
      <c r="G560" s="38"/>
      <c r="H560" s="46"/>
      <c r="I560" s="38"/>
      <c r="J560" s="71"/>
      <c r="K560" s="72"/>
      <c r="L560" s="72"/>
      <c r="M560" s="38"/>
      <c r="N560" s="48"/>
      <c r="P560" s="79">
        <f>+ROUND(R560/D560*100,1)</f>
        <v>3.3</v>
      </c>
      <c r="R560" s="83">
        <f>+SUBTOTAL(9,R555:R559)</f>
        <v>4518767</v>
      </c>
      <c r="T560" s="46"/>
      <c r="V560" s="47"/>
      <c r="X560" s="47"/>
      <c r="Z560" s="48"/>
      <c r="AB560" s="23">
        <f>+SUBTOTAL(9,AB555:AB559)</f>
        <v>4621381</v>
      </c>
      <c r="AC560" s="39"/>
      <c r="AD560" s="56">
        <f>+AB560/D560*100</f>
        <v>3.3749381346919529</v>
      </c>
      <c r="AE560" s="56"/>
      <c r="AF560" s="83">
        <f>+SUBTOTAL(9,AF555:AF559)</f>
        <v>102614</v>
      </c>
      <c r="AG560" s="52"/>
      <c r="AH560" s="52"/>
      <c r="AK560" s="37"/>
    </row>
    <row r="561" spans="1:37" x14ac:dyDescent="0.25">
      <c r="B561" s="38" t="s">
        <v>6</v>
      </c>
      <c r="D561" s="39"/>
      <c r="E561" s="38"/>
      <c r="F561" s="39"/>
      <c r="G561" s="38"/>
      <c r="H561" s="38"/>
      <c r="I561" s="38"/>
      <c r="J561" s="47"/>
      <c r="M561" s="38"/>
      <c r="N561" s="48"/>
      <c r="P561" s="79"/>
      <c r="R561" s="65"/>
      <c r="T561" s="46"/>
      <c r="V561" s="47"/>
      <c r="X561" s="47"/>
      <c r="Z561" s="48"/>
      <c r="AB561" s="39"/>
      <c r="AC561" s="39"/>
      <c r="AD561" s="56"/>
      <c r="AE561" s="56"/>
      <c r="AF561" s="65"/>
      <c r="AG561" s="52"/>
      <c r="AH561" s="52"/>
      <c r="AK561" s="37"/>
    </row>
    <row r="562" spans="1:37" x14ac:dyDescent="0.25">
      <c r="A562" s="35" t="s">
        <v>16</v>
      </c>
      <c r="D562" s="14">
        <f>+SUBTOTAL(9,D526:D561)</f>
        <v>1051134800.52</v>
      </c>
      <c r="F562" s="14">
        <f>+SUBTOTAL(9,F526:F561)</f>
        <v>160293011.22178748</v>
      </c>
      <c r="J562" s="47"/>
      <c r="N562" s="48"/>
      <c r="P562" s="80">
        <f>+ROUND(R562/D562*100,1)</f>
        <v>3.3</v>
      </c>
      <c r="R562" s="179">
        <f>+SUBTOTAL(9,R526:R561)</f>
        <v>34687449</v>
      </c>
      <c r="T562" s="46"/>
      <c r="V562" s="47"/>
      <c r="X562" s="47"/>
      <c r="Z562" s="48"/>
      <c r="AB562" s="14">
        <f>+SUBTOTAL(9,AB526:AB561)</f>
        <v>33409047</v>
      </c>
      <c r="AC562" s="42"/>
      <c r="AD562" s="57">
        <f>+AB562/D562*100</f>
        <v>3.1783789275621386</v>
      </c>
      <c r="AE562" s="57"/>
      <c r="AF562" s="179">
        <f>+SUBTOTAL(9,AF526:AF561)</f>
        <v>-1278402</v>
      </c>
      <c r="AG562" s="52"/>
      <c r="AH562" s="52"/>
      <c r="AI562" s="37"/>
      <c r="AJ562" s="29"/>
      <c r="AK562" s="37"/>
    </row>
    <row r="563" spans="1:37" x14ac:dyDescent="0.25">
      <c r="A563" s="35"/>
      <c r="B563" s="33" t="s">
        <v>6</v>
      </c>
      <c r="D563" s="42"/>
      <c r="F563" s="42"/>
      <c r="J563" s="47"/>
      <c r="N563" s="48"/>
      <c r="P563" s="75"/>
      <c r="R563" s="84"/>
      <c r="T563" s="46"/>
      <c r="V563" s="47"/>
      <c r="X563" s="47"/>
      <c r="Z563" s="48"/>
      <c r="AB563" s="42"/>
      <c r="AC563" s="42"/>
      <c r="AD563" s="52"/>
      <c r="AE563" s="52"/>
      <c r="AF563" s="84"/>
      <c r="AG563" s="52"/>
      <c r="AH563" s="52"/>
      <c r="AJ563" s="37"/>
      <c r="AK563" s="37"/>
    </row>
    <row r="564" spans="1:37" ht="13.8" thickBot="1" x14ac:dyDescent="0.3">
      <c r="A564" s="35" t="s">
        <v>14</v>
      </c>
      <c r="D564" s="15">
        <f>+SUBTOTAL(9,D16:D563)</f>
        <v>23528808008.330017</v>
      </c>
      <c r="F564" s="15">
        <f>+SUBTOTAL(9,F16:F563)</f>
        <v>5984853374.8645096</v>
      </c>
      <c r="J564" s="47"/>
      <c r="N564" s="48"/>
      <c r="P564" s="80">
        <f>+ROUND(R564/D564*100,1)</f>
        <v>3</v>
      </c>
      <c r="R564" s="90">
        <f>+SUBTOTAL(9,R16:R563)</f>
        <v>704797725</v>
      </c>
      <c r="T564" s="46"/>
      <c r="V564" s="47"/>
      <c r="X564" s="47"/>
      <c r="Z564" s="48"/>
      <c r="AB564" s="15">
        <f>+SUBTOTAL(9,AB16:AB563)</f>
        <v>970091281</v>
      </c>
      <c r="AC564" s="42"/>
      <c r="AD564" s="57">
        <f>+AB564/D564*100</f>
        <v>4.1229937388096918</v>
      </c>
      <c r="AE564" s="57"/>
      <c r="AF564" s="90">
        <f>+SUBTOTAL(9,AF16:AF563)</f>
        <v>265293556</v>
      </c>
      <c r="AG564" s="52"/>
      <c r="AH564" s="52"/>
      <c r="AI564" s="37"/>
      <c r="AJ564" s="29"/>
      <c r="AK564" s="37"/>
    </row>
    <row r="565" spans="1:37" ht="13.8" thickTop="1" x14ac:dyDescent="0.25">
      <c r="B565" s="33" t="s">
        <v>6</v>
      </c>
      <c r="J565" s="47"/>
      <c r="N565" s="48"/>
      <c r="P565" s="75"/>
      <c r="T565" s="46"/>
      <c r="V565" s="47"/>
      <c r="X565" s="47"/>
      <c r="Z565" s="48"/>
      <c r="AD565" s="52"/>
      <c r="AE565" s="52"/>
      <c r="AG565" s="52"/>
      <c r="AH565" s="52"/>
      <c r="AJ565" s="37"/>
    </row>
    <row r="566" spans="1:37" x14ac:dyDescent="0.25">
      <c r="B566" s="33" t="s">
        <v>6</v>
      </c>
      <c r="J566" s="47"/>
      <c r="N566" s="48"/>
      <c r="P566" s="75"/>
      <c r="T566" s="46"/>
      <c r="V566" s="47"/>
      <c r="X566" s="47"/>
      <c r="Z566" s="48"/>
      <c r="AD566" s="52"/>
      <c r="AE566" s="52"/>
      <c r="AG566" s="52"/>
      <c r="AH566" s="52"/>
      <c r="AJ566" s="37"/>
    </row>
    <row r="567" spans="1:37" x14ac:dyDescent="0.25">
      <c r="A567" s="35" t="s">
        <v>11</v>
      </c>
      <c r="D567" s="7"/>
      <c r="E567" s="7"/>
      <c r="F567" s="7"/>
      <c r="G567" s="7"/>
      <c r="H567" s="7"/>
      <c r="I567" s="7"/>
      <c r="J567" s="47"/>
      <c r="M567" s="7"/>
      <c r="N567" s="48"/>
      <c r="P567" s="75"/>
      <c r="R567" s="173"/>
      <c r="T567" s="46"/>
      <c r="V567" s="47"/>
      <c r="X567" s="47"/>
      <c r="Z567" s="48"/>
      <c r="AB567" s="7"/>
      <c r="AC567" s="7"/>
      <c r="AD567" s="52"/>
      <c r="AE567" s="52"/>
      <c r="AF567" s="173"/>
      <c r="AG567" s="52"/>
      <c r="AH567" s="52"/>
      <c r="AJ567" s="37"/>
    </row>
    <row r="568" spans="1:37" x14ac:dyDescent="0.25">
      <c r="B568" s="33" t="s">
        <v>6</v>
      </c>
      <c r="D568" s="7"/>
      <c r="E568" s="7"/>
      <c r="F568" s="7"/>
      <c r="G568" s="7"/>
      <c r="H568" s="7"/>
      <c r="I568" s="7"/>
      <c r="J568" s="47"/>
      <c r="M568" s="7"/>
      <c r="N568" s="48"/>
      <c r="P568" s="75"/>
      <c r="R568" s="173"/>
      <c r="T568" s="46"/>
      <c r="V568" s="47"/>
      <c r="X568" s="47"/>
      <c r="Z568" s="48"/>
      <c r="AB568" s="7"/>
      <c r="AC568" s="7"/>
      <c r="AD568" s="52"/>
      <c r="AE568" s="52"/>
      <c r="AF568" s="173"/>
      <c r="AG568" s="52"/>
      <c r="AH568" s="52"/>
    </row>
    <row r="569" spans="1:37" x14ac:dyDescent="0.25">
      <c r="A569" s="35"/>
      <c r="B569" s="35" t="s">
        <v>144</v>
      </c>
      <c r="J569" s="47"/>
      <c r="N569" s="48"/>
      <c r="P569" s="75"/>
      <c r="T569" s="46"/>
      <c r="V569" s="47"/>
      <c r="X569" s="47"/>
      <c r="Z569" s="48"/>
      <c r="AD569" s="52"/>
      <c r="AE569" s="52"/>
      <c r="AG569" s="52"/>
      <c r="AH569" s="52"/>
    </row>
    <row r="570" spans="1:37" x14ac:dyDescent="0.25">
      <c r="A570" s="33">
        <v>350.2</v>
      </c>
      <c r="B570" s="33" t="s">
        <v>145</v>
      </c>
      <c r="D570" s="36">
        <v>256062200.68000001</v>
      </c>
      <c r="F570" s="36">
        <v>83384302.848000005</v>
      </c>
      <c r="J570" s="47">
        <v>75</v>
      </c>
      <c r="K570" s="33" t="s">
        <v>4</v>
      </c>
      <c r="L570" s="47" t="s">
        <v>22</v>
      </c>
      <c r="N570" s="48">
        <v>0</v>
      </c>
      <c r="P570" s="76">
        <v>1.3</v>
      </c>
      <c r="R570" s="63">
        <f t="shared" ref="R570:R579" si="102">+ROUND(D570*P570/100,0)</f>
        <v>3328809</v>
      </c>
      <c r="T570" s="46"/>
      <c r="V570" s="47">
        <v>75</v>
      </c>
      <c r="W570" s="33" t="s">
        <v>4</v>
      </c>
      <c r="X570" s="47" t="s">
        <v>22</v>
      </c>
      <c r="Z570" s="48">
        <v>0</v>
      </c>
      <c r="AB570" s="36">
        <v>3222805</v>
      </c>
      <c r="AC570" s="36"/>
      <c r="AD570" s="52">
        <v>1.26</v>
      </c>
      <c r="AE570" s="52"/>
      <c r="AF570" s="63">
        <f t="shared" ref="AF570:AF579" si="103">+AB570-R570</f>
        <v>-106004</v>
      </c>
      <c r="AG570" s="52"/>
      <c r="AH570" s="52"/>
      <c r="AI570" s="40"/>
    </row>
    <row r="571" spans="1:37" x14ac:dyDescent="0.25">
      <c r="A571" s="33">
        <v>352</v>
      </c>
      <c r="B571" s="33" t="s">
        <v>42</v>
      </c>
      <c r="D571" s="36">
        <v>164509018.69</v>
      </c>
      <c r="F571" s="36">
        <v>42940285.587999992</v>
      </c>
      <c r="J571" s="47">
        <v>60</v>
      </c>
      <c r="K571" s="33" t="s">
        <v>4</v>
      </c>
      <c r="L571" s="47" t="s">
        <v>23</v>
      </c>
      <c r="N571" s="48">
        <v>-15</v>
      </c>
      <c r="P571" s="76">
        <v>1.9</v>
      </c>
      <c r="R571" s="63">
        <f t="shared" si="102"/>
        <v>3125671</v>
      </c>
      <c r="T571" s="46"/>
      <c r="V571" s="47">
        <v>65</v>
      </c>
      <c r="W571" s="33" t="s">
        <v>4</v>
      </c>
      <c r="X571" s="47" t="s">
        <v>23</v>
      </c>
      <c r="Z571" s="48">
        <v>-15</v>
      </c>
      <c r="AB571" s="36">
        <v>2796273</v>
      </c>
      <c r="AC571" s="36"/>
      <c r="AD571" s="52">
        <v>1.7</v>
      </c>
      <c r="AE571" s="52"/>
      <c r="AF571" s="63">
        <f t="shared" si="103"/>
        <v>-329398</v>
      </c>
      <c r="AG571" s="52"/>
      <c r="AH571" s="52"/>
      <c r="AI571" s="40"/>
    </row>
    <row r="572" spans="1:37" x14ac:dyDescent="0.25">
      <c r="A572" s="33">
        <v>353</v>
      </c>
      <c r="B572" s="33" t="s">
        <v>146</v>
      </c>
      <c r="D572" s="36">
        <v>1836156315.26</v>
      </c>
      <c r="F572" s="36">
        <v>535313220.12125248</v>
      </c>
      <c r="J572" s="47">
        <v>40</v>
      </c>
      <c r="K572" s="33" t="s">
        <v>4</v>
      </c>
      <c r="L572" s="47" t="s">
        <v>24</v>
      </c>
      <c r="N572" s="48">
        <v>-2</v>
      </c>
      <c r="P572" s="76">
        <v>2.6</v>
      </c>
      <c r="R572" s="63">
        <f t="shared" si="102"/>
        <v>47740064</v>
      </c>
      <c r="T572" s="46"/>
      <c r="V572" s="47">
        <v>40</v>
      </c>
      <c r="W572" s="33" t="s">
        <v>4</v>
      </c>
      <c r="X572" s="47" t="s">
        <v>21</v>
      </c>
      <c r="Z572" s="48">
        <v>-2</v>
      </c>
      <c r="AB572" s="36">
        <v>43385216</v>
      </c>
      <c r="AC572" s="36"/>
      <c r="AD572" s="52">
        <v>2.36</v>
      </c>
      <c r="AE572" s="52"/>
      <c r="AF572" s="63">
        <f t="shared" si="103"/>
        <v>-4354848</v>
      </c>
      <c r="AG572" s="52"/>
      <c r="AH572" s="52"/>
      <c r="AI572" s="40"/>
    </row>
    <row r="573" spans="1:37" x14ac:dyDescent="0.25">
      <c r="A573" s="33">
        <v>353.1</v>
      </c>
      <c r="B573" s="33" t="s">
        <v>147</v>
      </c>
      <c r="D573" s="36">
        <v>416112312.94999999</v>
      </c>
      <c r="F573" s="36">
        <v>69487768.060000002</v>
      </c>
      <c r="J573" s="47">
        <v>35</v>
      </c>
      <c r="K573" s="33" t="s">
        <v>4</v>
      </c>
      <c r="L573" s="47" t="s">
        <v>25</v>
      </c>
      <c r="N573" s="48">
        <v>0</v>
      </c>
      <c r="P573" s="76">
        <v>2.9</v>
      </c>
      <c r="R573" s="63">
        <f t="shared" si="102"/>
        <v>12067257</v>
      </c>
      <c r="T573" s="46"/>
      <c r="V573" s="47">
        <v>30</v>
      </c>
      <c r="W573" s="33" t="s">
        <v>4</v>
      </c>
      <c r="X573" s="47" t="s">
        <v>21</v>
      </c>
      <c r="Z573" s="48">
        <v>0</v>
      </c>
      <c r="AB573" s="36">
        <v>14731175</v>
      </c>
      <c r="AC573" s="36"/>
      <c r="AD573" s="52">
        <v>3.54</v>
      </c>
      <c r="AE573" s="52"/>
      <c r="AF573" s="63">
        <f t="shared" si="103"/>
        <v>2663918</v>
      </c>
      <c r="AG573" s="52"/>
      <c r="AH573" s="52"/>
      <c r="AI573" s="40"/>
    </row>
    <row r="574" spans="1:37" x14ac:dyDescent="0.25">
      <c r="A574" s="33">
        <v>354</v>
      </c>
      <c r="B574" s="33" t="s">
        <v>148</v>
      </c>
      <c r="D574" s="36">
        <v>371412402.08999997</v>
      </c>
      <c r="F574" s="36">
        <v>232954144.354</v>
      </c>
      <c r="J574" s="47">
        <v>52</v>
      </c>
      <c r="K574" s="33" t="s">
        <v>4</v>
      </c>
      <c r="L574" s="47" t="s">
        <v>26</v>
      </c>
      <c r="N574" s="48">
        <v>-15</v>
      </c>
      <c r="P574" s="76">
        <v>2.2000000000000002</v>
      </c>
      <c r="R574" s="63">
        <f t="shared" si="102"/>
        <v>8171073</v>
      </c>
      <c r="T574" s="46"/>
      <c r="V574" s="47">
        <v>60</v>
      </c>
      <c r="W574" s="33" t="s">
        <v>4</v>
      </c>
      <c r="X574" s="47" t="s">
        <v>27</v>
      </c>
      <c r="Z574" s="48">
        <v>-25</v>
      </c>
      <c r="AB574" s="36">
        <v>6344250</v>
      </c>
      <c r="AC574" s="36"/>
      <c r="AD574" s="52">
        <v>1.71</v>
      </c>
      <c r="AE574" s="52"/>
      <c r="AF574" s="63">
        <f t="shared" si="103"/>
        <v>-1826823</v>
      </c>
      <c r="AG574" s="52"/>
      <c r="AH574" s="52"/>
      <c r="AI574" s="40"/>
    </row>
    <row r="575" spans="1:37" x14ac:dyDescent="0.25">
      <c r="A575" s="33">
        <v>355</v>
      </c>
      <c r="B575" s="33" t="s">
        <v>149</v>
      </c>
      <c r="D575" s="36">
        <v>1315959900.5599999</v>
      </c>
      <c r="F575" s="36">
        <v>448901389.57800001</v>
      </c>
      <c r="J575" s="47">
        <v>44</v>
      </c>
      <c r="K575" s="33" t="s">
        <v>4</v>
      </c>
      <c r="L575" s="47" t="s">
        <v>25</v>
      </c>
      <c r="N575" s="48">
        <v>-50</v>
      </c>
      <c r="P575" s="76">
        <v>3.4</v>
      </c>
      <c r="R575" s="63">
        <f t="shared" si="102"/>
        <v>44742637</v>
      </c>
      <c r="T575" s="46"/>
      <c r="V575" s="47">
        <v>50</v>
      </c>
      <c r="W575" s="33" t="s">
        <v>4</v>
      </c>
      <c r="X575" s="47" t="s">
        <v>25</v>
      </c>
      <c r="Z575" s="48">
        <v>-50</v>
      </c>
      <c r="AB575" s="36">
        <v>38365747</v>
      </c>
      <c r="AC575" s="36"/>
      <c r="AD575" s="52">
        <v>2.92</v>
      </c>
      <c r="AE575" s="52"/>
      <c r="AF575" s="63">
        <f t="shared" si="103"/>
        <v>-6376890</v>
      </c>
      <c r="AG575" s="52"/>
      <c r="AH575" s="52"/>
      <c r="AI575" s="40"/>
    </row>
    <row r="576" spans="1:37" x14ac:dyDescent="0.25">
      <c r="A576" s="33">
        <v>356</v>
      </c>
      <c r="B576" s="33" t="s">
        <v>150</v>
      </c>
      <c r="D576" s="36">
        <v>905131018.38999999</v>
      </c>
      <c r="F576" s="36">
        <v>382405934.912</v>
      </c>
      <c r="J576" s="47">
        <v>47</v>
      </c>
      <c r="K576" s="33" t="s">
        <v>4</v>
      </c>
      <c r="L576" s="47" t="s">
        <v>24</v>
      </c>
      <c r="N576" s="48">
        <v>-50</v>
      </c>
      <c r="P576" s="76">
        <v>3.2</v>
      </c>
      <c r="R576" s="63">
        <f t="shared" si="102"/>
        <v>28964193</v>
      </c>
      <c r="T576" s="46"/>
      <c r="V576" s="47">
        <v>51</v>
      </c>
      <c r="W576" s="33" t="s">
        <v>4</v>
      </c>
      <c r="X576" s="47" t="s">
        <v>21</v>
      </c>
      <c r="Z576" s="48">
        <v>-55</v>
      </c>
      <c r="AB576" s="36">
        <v>25732404</v>
      </c>
      <c r="AC576" s="36"/>
      <c r="AD576" s="52">
        <v>2.84</v>
      </c>
      <c r="AE576" s="52"/>
      <c r="AF576" s="63">
        <f t="shared" si="103"/>
        <v>-3231789</v>
      </c>
      <c r="AG576" s="52"/>
      <c r="AH576" s="52"/>
      <c r="AI576" s="40"/>
    </row>
    <row r="577" spans="1:36" x14ac:dyDescent="0.25">
      <c r="A577" s="33">
        <v>357</v>
      </c>
      <c r="B577" s="33" t="s">
        <v>151</v>
      </c>
      <c r="D577" s="36">
        <v>80295444.120000005</v>
      </c>
      <c r="F577" s="36">
        <v>27751731.549999997</v>
      </c>
      <c r="J577" s="47">
        <v>60</v>
      </c>
      <c r="K577" s="33" t="s">
        <v>4</v>
      </c>
      <c r="L577" s="47" t="s">
        <v>27</v>
      </c>
      <c r="N577" s="48">
        <v>0</v>
      </c>
      <c r="P577" s="76">
        <v>1.7</v>
      </c>
      <c r="R577" s="63">
        <f t="shared" si="102"/>
        <v>1365023</v>
      </c>
      <c r="T577" s="46"/>
      <c r="V577" s="47">
        <v>65</v>
      </c>
      <c r="W577" s="33" t="s">
        <v>4</v>
      </c>
      <c r="X577" s="47" t="s">
        <v>27</v>
      </c>
      <c r="Z577" s="48">
        <v>0</v>
      </c>
      <c r="AB577" s="36">
        <v>1152022</v>
      </c>
      <c r="AC577" s="36"/>
      <c r="AD577" s="52">
        <v>1.43</v>
      </c>
      <c r="AE577" s="52"/>
      <c r="AF577" s="63">
        <f t="shared" si="103"/>
        <v>-213001</v>
      </c>
      <c r="AG577" s="52"/>
      <c r="AH577" s="52"/>
      <c r="AI577" s="40"/>
    </row>
    <row r="578" spans="1:36" x14ac:dyDescent="0.25">
      <c r="A578" s="33">
        <v>358</v>
      </c>
      <c r="B578" s="33" t="s">
        <v>152</v>
      </c>
      <c r="D578" s="36">
        <v>111203910.44</v>
      </c>
      <c r="F578" s="36">
        <v>31010192.599999998</v>
      </c>
      <c r="J578" s="47">
        <v>60</v>
      </c>
      <c r="K578" s="33" t="s">
        <v>4</v>
      </c>
      <c r="L578" s="47" t="s">
        <v>28</v>
      </c>
      <c r="N578" s="48">
        <v>-10</v>
      </c>
      <c r="P578" s="76">
        <v>1.8</v>
      </c>
      <c r="R578" s="63">
        <f t="shared" si="102"/>
        <v>2001670</v>
      </c>
      <c r="T578" s="46"/>
      <c r="V578" s="47">
        <v>65</v>
      </c>
      <c r="W578" s="33" t="s">
        <v>4</v>
      </c>
      <c r="X578" s="47" t="s">
        <v>23</v>
      </c>
      <c r="Z578" s="48">
        <v>-20</v>
      </c>
      <c r="AB578" s="36">
        <v>2075253</v>
      </c>
      <c r="AC578" s="36"/>
      <c r="AD578" s="52">
        <v>1.87</v>
      </c>
      <c r="AE578" s="52"/>
      <c r="AF578" s="63">
        <f t="shared" si="103"/>
        <v>73583</v>
      </c>
      <c r="AG578" s="52"/>
      <c r="AH578" s="52"/>
      <c r="AI578" s="40"/>
    </row>
    <row r="579" spans="1:36" x14ac:dyDescent="0.25">
      <c r="A579" s="33">
        <v>359</v>
      </c>
      <c r="B579" s="33" t="s">
        <v>153</v>
      </c>
      <c r="D579" s="32">
        <v>120783299.18000001</v>
      </c>
      <c r="F579" s="32">
        <v>44431827.413000003</v>
      </c>
      <c r="J579" s="47">
        <v>65</v>
      </c>
      <c r="K579" s="33" t="s">
        <v>4</v>
      </c>
      <c r="L579" s="47" t="s">
        <v>29</v>
      </c>
      <c r="N579" s="48">
        <v>-10</v>
      </c>
      <c r="P579" s="76">
        <v>1.7</v>
      </c>
      <c r="R579" s="64">
        <f t="shared" si="102"/>
        <v>2053316</v>
      </c>
      <c r="T579" s="46"/>
      <c r="V579" s="47">
        <v>75</v>
      </c>
      <c r="W579" s="33" t="s">
        <v>4</v>
      </c>
      <c r="X579" s="47" t="s">
        <v>27</v>
      </c>
      <c r="Z579" s="48">
        <v>-10</v>
      </c>
      <c r="AB579" s="32">
        <v>1612212</v>
      </c>
      <c r="AC579" s="54"/>
      <c r="AD579" s="52">
        <v>1.33</v>
      </c>
      <c r="AE579" s="52"/>
      <c r="AF579" s="64">
        <f t="shared" si="103"/>
        <v>-441104</v>
      </c>
      <c r="AG579" s="52"/>
      <c r="AH579" s="52"/>
      <c r="AI579" s="40"/>
    </row>
    <row r="580" spans="1:36" x14ac:dyDescent="0.25">
      <c r="J580" s="47"/>
      <c r="L580" s="47"/>
      <c r="N580" s="48"/>
      <c r="P580" s="75"/>
      <c r="T580" s="46"/>
      <c r="V580" s="47"/>
      <c r="X580" s="47"/>
      <c r="Z580" s="48"/>
      <c r="AD580" s="52"/>
      <c r="AE580" s="52"/>
      <c r="AG580" s="52"/>
      <c r="AH580" s="52"/>
    </row>
    <row r="581" spans="1:36" x14ac:dyDescent="0.25">
      <c r="A581" s="35"/>
      <c r="B581" s="35" t="s">
        <v>154</v>
      </c>
      <c r="D581" s="13">
        <f>+SUBTOTAL(9,D570:D580)</f>
        <v>5577625822.3599997</v>
      </c>
      <c r="F581" s="13">
        <f>+SUBTOTAL(9,F570:F580)</f>
        <v>1898580797.0242522</v>
      </c>
      <c r="J581" s="47"/>
      <c r="L581" s="47"/>
      <c r="N581" s="48"/>
      <c r="P581" s="80">
        <f>+ROUND(R581/D581*100,1)</f>
        <v>2.8</v>
      </c>
      <c r="R581" s="180">
        <f>+SUBTOTAL(9,R570:R580)</f>
        <v>153559713</v>
      </c>
      <c r="T581" s="46"/>
      <c r="V581" s="47"/>
      <c r="X581" s="47"/>
      <c r="Z581" s="48"/>
      <c r="AB581" s="13">
        <f>+SUBTOTAL(9,AB570:AB580)</f>
        <v>139417357</v>
      </c>
      <c r="AC581" s="13"/>
      <c r="AD581" s="57">
        <f>+AB581/D581*100</f>
        <v>2.499582464658948</v>
      </c>
      <c r="AE581" s="57"/>
      <c r="AF581" s="180">
        <f>+SUBTOTAL(9,AF570:AF580)</f>
        <v>-14142356</v>
      </c>
      <c r="AG581" s="52"/>
      <c r="AH581" s="52"/>
      <c r="AJ581" s="29"/>
    </row>
    <row r="582" spans="1:36" x14ac:dyDescent="0.25">
      <c r="A582" s="35"/>
      <c r="B582" s="35" t="s">
        <v>6</v>
      </c>
      <c r="J582" s="47"/>
      <c r="L582" s="47"/>
      <c r="N582" s="48"/>
      <c r="P582" s="75"/>
      <c r="T582" s="46"/>
      <c r="V582" s="47"/>
      <c r="X582" s="47"/>
      <c r="Z582" s="48"/>
      <c r="AD582" s="52"/>
      <c r="AE582" s="52"/>
      <c r="AG582" s="52"/>
      <c r="AH582" s="52"/>
    </row>
    <row r="583" spans="1:36" x14ac:dyDescent="0.25">
      <c r="A583" s="35"/>
      <c r="B583" s="35" t="s">
        <v>155</v>
      </c>
      <c r="J583" s="47"/>
      <c r="L583" s="47"/>
      <c r="N583" s="48"/>
      <c r="P583" s="75"/>
      <c r="T583" s="46"/>
      <c r="V583" s="47"/>
      <c r="X583" s="47"/>
      <c r="Z583" s="48"/>
      <c r="AD583" s="52"/>
      <c r="AE583" s="52"/>
      <c r="AG583" s="52"/>
      <c r="AH583" s="52"/>
    </row>
    <row r="584" spans="1:36" x14ac:dyDescent="0.25">
      <c r="A584" s="33">
        <v>361</v>
      </c>
      <c r="B584" s="33" t="s">
        <v>42</v>
      </c>
      <c r="D584" s="36">
        <v>205508712.61000001</v>
      </c>
      <c r="F584" s="36">
        <v>58619127.831</v>
      </c>
      <c r="J584" s="47">
        <v>60</v>
      </c>
      <c r="K584" s="33" t="s">
        <v>4</v>
      </c>
      <c r="L584" s="47" t="s">
        <v>23</v>
      </c>
      <c r="N584" s="48">
        <v>-15</v>
      </c>
      <c r="P584" s="76">
        <v>1.9</v>
      </c>
      <c r="R584" s="63">
        <f t="shared" ref="R584:R599" si="104">+ROUND(D584*P584/100,0)</f>
        <v>3904666</v>
      </c>
      <c r="T584" s="46"/>
      <c r="V584" s="47">
        <v>65</v>
      </c>
      <c r="W584" s="33" t="s">
        <v>4</v>
      </c>
      <c r="X584" s="47" t="s">
        <v>23</v>
      </c>
      <c r="Z584" s="48">
        <v>-15</v>
      </c>
      <c r="AB584" s="36">
        <v>3588770</v>
      </c>
      <c r="AC584" s="36"/>
      <c r="AD584" s="52">
        <v>1.75</v>
      </c>
      <c r="AE584" s="52"/>
      <c r="AF584" s="63">
        <f t="shared" ref="AF584:AF599" si="105">+AB584-R584</f>
        <v>-315896</v>
      </c>
      <c r="AG584" s="52"/>
      <c r="AH584" s="52"/>
      <c r="AI584" s="40"/>
    </row>
    <row r="585" spans="1:36" x14ac:dyDescent="0.25">
      <c r="A585" s="33">
        <v>362</v>
      </c>
      <c r="B585" s="33" t="s">
        <v>146</v>
      </c>
      <c r="D585" s="36">
        <v>1911232118.75</v>
      </c>
      <c r="F585" s="36">
        <v>565016144.5940001</v>
      </c>
      <c r="J585" s="47">
        <v>43</v>
      </c>
      <c r="K585" s="33" t="s">
        <v>4</v>
      </c>
      <c r="L585" s="47" t="s">
        <v>24</v>
      </c>
      <c r="N585" s="48">
        <v>-10</v>
      </c>
      <c r="P585" s="76">
        <v>2.6</v>
      </c>
      <c r="R585" s="63">
        <f t="shared" si="104"/>
        <v>49692035</v>
      </c>
      <c r="T585" s="46"/>
      <c r="V585" s="47">
        <v>45</v>
      </c>
      <c r="W585" s="33" t="s">
        <v>4</v>
      </c>
      <c r="X585" s="47" t="s">
        <v>24</v>
      </c>
      <c r="Z585" s="48">
        <v>-10</v>
      </c>
      <c r="AB585" s="36">
        <v>45136206</v>
      </c>
      <c r="AC585" s="36"/>
      <c r="AD585" s="52">
        <v>2.36</v>
      </c>
      <c r="AE585" s="52"/>
      <c r="AF585" s="63">
        <f t="shared" si="105"/>
        <v>-4555829</v>
      </c>
      <c r="AG585" s="52"/>
      <c r="AH585" s="52"/>
      <c r="AI585" s="40"/>
    </row>
    <row r="586" spans="1:36" x14ac:dyDescent="0.25">
      <c r="A586" s="33">
        <v>364.1</v>
      </c>
      <c r="B586" s="33" t="s">
        <v>156</v>
      </c>
      <c r="D586" s="36">
        <v>1152547582.3699999</v>
      </c>
      <c r="F586" s="36">
        <v>511487607.57485461</v>
      </c>
      <c r="J586" s="47">
        <v>39</v>
      </c>
      <c r="K586" s="33" t="s">
        <v>4</v>
      </c>
      <c r="L586" s="47" t="s">
        <v>25</v>
      </c>
      <c r="N586" s="48">
        <v>-60</v>
      </c>
      <c r="P586" s="76">
        <v>4.0999999999999996</v>
      </c>
      <c r="R586" s="63">
        <f t="shared" si="104"/>
        <v>47254451</v>
      </c>
      <c r="T586" s="46"/>
      <c r="V586" s="47">
        <v>40</v>
      </c>
      <c r="W586" s="33" t="s">
        <v>4</v>
      </c>
      <c r="X586" s="47" t="s">
        <v>25</v>
      </c>
      <c r="Z586" s="48">
        <v>-100</v>
      </c>
      <c r="AB586" s="36">
        <v>62019625</v>
      </c>
      <c r="AC586" s="36"/>
      <c r="AD586" s="52">
        <v>5.38</v>
      </c>
      <c r="AE586" s="52"/>
      <c r="AF586" s="63">
        <f t="shared" si="105"/>
        <v>14765174</v>
      </c>
      <c r="AG586" s="52"/>
      <c r="AH586" s="52"/>
      <c r="AI586" s="40"/>
    </row>
    <row r="587" spans="1:36" x14ac:dyDescent="0.25">
      <c r="A587" s="33">
        <v>364.2</v>
      </c>
      <c r="B587" s="33" t="s">
        <v>157</v>
      </c>
      <c r="D587" s="36">
        <v>931675387.74000001</v>
      </c>
      <c r="F587" s="36">
        <v>118841771.20514533</v>
      </c>
      <c r="J587" s="47">
        <v>39</v>
      </c>
      <c r="K587" s="33" t="s">
        <v>4</v>
      </c>
      <c r="L587" s="47" t="s">
        <v>25</v>
      </c>
      <c r="N587" s="48">
        <v>-60</v>
      </c>
      <c r="P587" s="76">
        <v>4.0999999999999996</v>
      </c>
      <c r="R587" s="63">
        <f t="shared" si="104"/>
        <v>38198691</v>
      </c>
      <c r="T587" s="46"/>
      <c r="V587" s="47">
        <v>50</v>
      </c>
      <c r="W587" s="33" t="s">
        <v>4</v>
      </c>
      <c r="X587" s="47" t="s">
        <v>24</v>
      </c>
      <c r="Z587" s="48">
        <v>-100</v>
      </c>
      <c r="AB587" s="54">
        <v>37907627</v>
      </c>
      <c r="AC587" s="36"/>
      <c r="AD587" s="52">
        <v>4.07</v>
      </c>
      <c r="AE587" s="52"/>
      <c r="AF587" s="63">
        <f t="shared" si="105"/>
        <v>-291064</v>
      </c>
      <c r="AG587" s="52"/>
      <c r="AH587" s="52"/>
      <c r="AI587" s="40"/>
    </row>
    <row r="588" spans="1:36" x14ac:dyDescent="0.25">
      <c r="A588" s="33">
        <v>365</v>
      </c>
      <c r="B588" s="33" t="s">
        <v>150</v>
      </c>
      <c r="D588" s="36">
        <v>2233914471.5</v>
      </c>
      <c r="F588" s="36">
        <v>797691076.36000001</v>
      </c>
      <c r="J588" s="47">
        <v>41</v>
      </c>
      <c r="K588" s="33" t="s">
        <v>4</v>
      </c>
      <c r="L588" s="47" t="s">
        <v>30</v>
      </c>
      <c r="N588" s="48">
        <v>-60</v>
      </c>
      <c r="P588" s="76">
        <v>3.9</v>
      </c>
      <c r="R588" s="63">
        <f t="shared" si="104"/>
        <v>87122664</v>
      </c>
      <c r="T588" s="46"/>
      <c r="V588" s="47">
        <v>48</v>
      </c>
      <c r="W588" s="33" t="s">
        <v>4</v>
      </c>
      <c r="X588" s="47" t="s">
        <v>21</v>
      </c>
      <c r="Z588" s="48">
        <v>-80</v>
      </c>
      <c r="AB588" s="36">
        <v>82040086</v>
      </c>
      <c r="AC588" s="36"/>
      <c r="AD588" s="52">
        <v>3.67</v>
      </c>
      <c r="AE588" s="52"/>
      <c r="AF588" s="63">
        <f t="shared" si="105"/>
        <v>-5082578</v>
      </c>
      <c r="AG588" s="52"/>
      <c r="AH588" s="52"/>
      <c r="AI588" s="40"/>
    </row>
    <row r="589" spans="1:36" x14ac:dyDescent="0.25">
      <c r="A589" s="33">
        <v>366.6</v>
      </c>
      <c r="B589" s="33" t="s">
        <v>158</v>
      </c>
      <c r="D589" s="36">
        <v>1527417261.03</v>
      </c>
      <c r="F589" s="36">
        <v>361940007.14999998</v>
      </c>
      <c r="J589" s="47">
        <v>70</v>
      </c>
      <c r="K589" s="33" t="s">
        <v>4</v>
      </c>
      <c r="L589" s="47" t="s">
        <v>31</v>
      </c>
      <c r="N589" s="48">
        <v>-2</v>
      </c>
      <c r="P589" s="76">
        <v>1.5</v>
      </c>
      <c r="R589" s="63">
        <f t="shared" si="104"/>
        <v>22911259</v>
      </c>
      <c r="T589" s="46"/>
      <c r="V589" s="47">
        <v>70</v>
      </c>
      <c r="W589" s="33" t="s">
        <v>4</v>
      </c>
      <c r="X589" s="47" t="s">
        <v>23</v>
      </c>
      <c r="Z589" s="48">
        <v>0</v>
      </c>
      <c r="AB589" s="36">
        <v>21715619</v>
      </c>
      <c r="AC589" s="36"/>
      <c r="AD589" s="52">
        <v>1.42</v>
      </c>
      <c r="AE589" s="52"/>
      <c r="AF589" s="63">
        <f t="shared" si="105"/>
        <v>-1195640</v>
      </c>
      <c r="AG589" s="52"/>
      <c r="AH589" s="52"/>
      <c r="AI589" s="40"/>
    </row>
    <row r="590" spans="1:36" x14ac:dyDescent="0.25">
      <c r="A590" s="33">
        <v>366.7</v>
      </c>
      <c r="B590" s="33" t="s">
        <v>159</v>
      </c>
      <c r="D590" s="36">
        <v>287479643.85000002</v>
      </c>
      <c r="F590" s="36">
        <v>31128709.419999994</v>
      </c>
      <c r="J590" s="47">
        <v>50</v>
      </c>
      <c r="K590" s="33" t="s">
        <v>4</v>
      </c>
      <c r="L590" s="47" t="s">
        <v>27</v>
      </c>
      <c r="N590" s="48">
        <v>0</v>
      </c>
      <c r="P590" s="76">
        <v>2</v>
      </c>
      <c r="R590" s="63">
        <f t="shared" si="104"/>
        <v>5749593</v>
      </c>
      <c r="T590" s="46"/>
      <c r="V590" s="47">
        <v>50</v>
      </c>
      <c r="W590" s="33" t="s">
        <v>4</v>
      </c>
      <c r="X590" s="47" t="s">
        <v>27</v>
      </c>
      <c r="Z590" s="48">
        <v>0</v>
      </c>
      <c r="AB590" s="36">
        <v>5761990</v>
      </c>
      <c r="AC590" s="36"/>
      <c r="AD590" s="52">
        <v>2</v>
      </c>
      <c r="AE590" s="52"/>
      <c r="AF590" s="63">
        <f t="shared" si="105"/>
        <v>12397</v>
      </c>
      <c r="AG590" s="52"/>
      <c r="AH590" s="52"/>
      <c r="AI590" s="40"/>
    </row>
    <row r="591" spans="1:36" x14ac:dyDescent="0.25">
      <c r="A591" s="33">
        <v>367.6</v>
      </c>
      <c r="B591" s="33" t="s">
        <v>325</v>
      </c>
      <c r="D591" s="36">
        <v>1707263746.8399999</v>
      </c>
      <c r="F591" s="36">
        <v>490906532.10000002</v>
      </c>
      <c r="J591" s="47">
        <v>38</v>
      </c>
      <c r="K591" s="33" t="s">
        <v>4</v>
      </c>
      <c r="L591" s="47" t="s">
        <v>30</v>
      </c>
      <c r="N591" s="48">
        <v>0</v>
      </c>
      <c r="P591" s="76">
        <v>2.6</v>
      </c>
      <c r="R591" s="63">
        <f t="shared" si="104"/>
        <v>44388857</v>
      </c>
      <c r="T591" s="46"/>
      <c r="V591" s="47">
        <v>42</v>
      </c>
      <c r="W591" s="33" t="s">
        <v>4</v>
      </c>
      <c r="X591" s="47" t="s">
        <v>30</v>
      </c>
      <c r="Z591" s="48">
        <v>-5</v>
      </c>
      <c r="AB591" s="36">
        <v>41668387</v>
      </c>
      <c r="AC591" s="36"/>
      <c r="AD591" s="52">
        <v>2.44</v>
      </c>
      <c r="AE591" s="52"/>
      <c r="AF591" s="63">
        <f t="shared" si="105"/>
        <v>-2720470</v>
      </c>
      <c r="AG591" s="52"/>
      <c r="AH591" s="52"/>
      <c r="AI591" s="40"/>
    </row>
    <row r="592" spans="1:36" x14ac:dyDescent="0.25">
      <c r="A592" s="33">
        <v>367.7</v>
      </c>
      <c r="B592" s="33" t="s">
        <v>326</v>
      </c>
      <c r="D592" s="36">
        <v>936987533.87</v>
      </c>
      <c r="F592" s="36">
        <v>309852422.01999998</v>
      </c>
      <c r="J592" s="47">
        <v>35</v>
      </c>
      <c r="K592" s="33" t="s">
        <v>4</v>
      </c>
      <c r="L592" s="47" t="s">
        <v>25</v>
      </c>
      <c r="N592" s="48">
        <v>0</v>
      </c>
      <c r="P592" s="76">
        <v>2.9</v>
      </c>
      <c r="R592" s="63">
        <f t="shared" si="104"/>
        <v>27172638</v>
      </c>
      <c r="T592" s="46"/>
      <c r="V592" s="47">
        <v>35</v>
      </c>
      <c r="W592" s="33" t="s">
        <v>4</v>
      </c>
      <c r="X592" s="47" t="s">
        <v>25</v>
      </c>
      <c r="Z592" s="48">
        <v>0</v>
      </c>
      <c r="AB592" s="36">
        <v>25025344</v>
      </c>
      <c r="AC592" s="36"/>
      <c r="AD592" s="52">
        <v>2.67</v>
      </c>
      <c r="AE592" s="52"/>
      <c r="AF592" s="63">
        <f t="shared" si="105"/>
        <v>-2147294</v>
      </c>
      <c r="AG592" s="52"/>
      <c r="AH592" s="52"/>
      <c r="AI592" s="40"/>
    </row>
    <row r="593" spans="1:36" x14ac:dyDescent="0.25">
      <c r="A593" s="33">
        <v>368</v>
      </c>
      <c r="B593" s="33" t="s">
        <v>162</v>
      </c>
      <c r="D593" s="36">
        <v>2222715382.7600002</v>
      </c>
      <c r="F593" s="36">
        <v>1015547475.5999999</v>
      </c>
      <c r="J593" s="47">
        <v>33</v>
      </c>
      <c r="K593" s="33" t="s">
        <v>4</v>
      </c>
      <c r="L593" s="47" t="s">
        <v>32</v>
      </c>
      <c r="N593" s="48">
        <v>-25</v>
      </c>
      <c r="P593" s="76">
        <v>3.8</v>
      </c>
      <c r="R593" s="63">
        <f t="shared" si="104"/>
        <v>84463185</v>
      </c>
      <c r="T593" s="46"/>
      <c r="V593" s="47">
        <v>34</v>
      </c>
      <c r="W593" s="33" t="s">
        <v>4</v>
      </c>
      <c r="X593" s="47" t="s">
        <v>30</v>
      </c>
      <c r="Z593" s="48">
        <v>-15</v>
      </c>
      <c r="AB593" s="36">
        <v>65921062</v>
      </c>
      <c r="AC593" s="36"/>
      <c r="AD593" s="52">
        <v>2.97</v>
      </c>
      <c r="AE593" s="52"/>
      <c r="AF593" s="63">
        <f t="shared" si="105"/>
        <v>-18542123</v>
      </c>
      <c r="AG593" s="52"/>
      <c r="AH593" s="52"/>
      <c r="AI593" s="40"/>
    </row>
    <row r="594" spans="1:36" x14ac:dyDescent="0.25">
      <c r="A594" s="33">
        <v>369.1</v>
      </c>
      <c r="B594" s="33" t="s">
        <v>163</v>
      </c>
      <c r="D594" s="36">
        <v>583179472.33000004</v>
      </c>
      <c r="F594" s="36">
        <v>132503973.38999999</v>
      </c>
      <c r="J594" s="47">
        <v>48</v>
      </c>
      <c r="K594" s="33" t="s">
        <v>4</v>
      </c>
      <c r="L594" s="47" t="s">
        <v>21</v>
      </c>
      <c r="N594" s="48">
        <v>-85</v>
      </c>
      <c r="P594" s="76">
        <v>3.9</v>
      </c>
      <c r="R594" s="63">
        <f t="shared" si="104"/>
        <v>22743999</v>
      </c>
      <c r="T594" s="46"/>
      <c r="V594" s="47">
        <v>53</v>
      </c>
      <c r="W594" s="33" t="s">
        <v>4</v>
      </c>
      <c r="X594" s="47" t="s">
        <v>21</v>
      </c>
      <c r="Z594" s="48">
        <v>-125</v>
      </c>
      <c r="AB594" s="36">
        <v>25050963</v>
      </c>
      <c r="AC594" s="36"/>
      <c r="AD594" s="52">
        <v>4.3</v>
      </c>
      <c r="AE594" s="52"/>
      <c r="AF594" s="63">
        <f t="shared" si="105"/>
        <v>2306964</v>
      </c>
      <c r="AG594" s="52"/>
      <c r="AH594" s="52"/>
      <c r="AI594" s="40"/>
    </row>
    <row r="595" spans="1:36" x14ac:dyDescent="0.25">
      <c r="A595" s="33">
        <v>369.6</v>
      </c>
      <c r="B595" s="33" t="s">
        <v>164</v>
      </c>
      <c r="D595" s="36">
        <v>815647717.33000004</v>
      </c>
      <c r="F595" s="36">
        <v>334839861.48000002</v>
      </c>
      <c r="J595" s="47">
        <v>38</v>
      </c>
      <c r="K595" s="33" t="s">
        <v>4</v>
      </c>
      <c r="L595" s="47" t="s">
        <v>25</v>
      </c>
      <c r="N595" s="48">
        <v>-5</v>
      </c>
      <c r="P595" s="76">
        <v>2.8</v>
      </c>
      <c r="R595" s="63">
        <f t="shared" si="104"/>
        <v>22838136</v>
      </c>
      <c r="T595" s="46"/>
      <c r="V595" s="47">
        <v>45</v>
      </c>
      <c r="W595" s="33" t="s">
        <v>4</v>
      </c>
      <c r="X595" s="47" t="s">
        <v>25</v>
      </c>
      <c r="Z595" s="48">
        <v>-15</v>
      </c>
      <c r="AB595" s="36">
        <v>19469174</v>
      </c>
      <c r="AC595" s="36"/>
      <c r="AD595" s="52">
        <v>2.39</v>
      </c>
      <c r="AE595" s="52"/>
      <c r="AF595" s="63">
        <f t="shared" si="105"/>
        <v>-3368962</v>
      </c>
      <c r="AG595" s="52"/>
      <c r="AH595" s="52"/>
      <c r="AI595" s="40"/>
    </row>
    <row r="596" spans="1:36" x14ac:dyDescent="0.25">
      <c r="A596" s="33">
        <v>370</v>
      </c>
      <c r="B596" s="33" t="s">
        <v>165</v>
      </c>
      <c r="D596" s="36">
        <v>90547257.879999995</v>
      </c>
      <c r="F596" s="36">
        <v>66395671.999999963</v>
      </c>
      <c r="J596" s="47">
        <v>36</v>
      </c>
      <c r="K596" s="33" t="s">
        <v>4</v>
      </c>
      <c r="L596" s="47" t="s">
        <v>33</v>
      </c>
      <c r="N596" s="48">
        <v>-30</v>
      </c>
      <c r="P596" s="76">
        <v>3.6</v>
      </c>
      <c r="R596" s="63">
        <f t="shared" si="104"/>
        <v>3259701</v>
      </c>
      <c r="T596" s="46"/>
      <c r="V596" s="47">
        <v>38</v>
      </c>
      <c r="W596" s="33" t="s">
        <v>4</v>
      </c>
      <c r="X596" s="47" t="s">
        <v>25</v>
      </c>
      <c r="Z596" s="48">
        <v>-30</v>
      </c>
      <c r="AB596" s="36">
        <v>3095040</v>
      </c>
      <c r="AC596" s="36"/>
      <c r="AD596" s="52">
        <v>3.42</v>
      </c>
      <c r="AE596" s="52"/>
      <c r="AF596" s="63">
        <f t="shared" si="105"/>
        <v>-164661</v>
      </c>
      <c r="AG596" s="52"/>
      <c r="AH596" s="52"/>
      <c r="AI596" s="40"/>
    </row>
    <row r="597" spans="1:36" x14ac:dyDescent="0.25">
      <c r="A597" s="33">
        <v>370.1</v>
      </c>
      <c r="B597" s="33" t="s">
        <v>166</v>
      </c>
      <c r="D597" s="36">
        <v>840946337.94000006</v>
      </c>
      <c r="F597" s="36">
        <v>234993270.98549029</v>
      </c>
      <c r="J597" s="47">
        <v>20</v>
      </c>
      <c r="K597" s="33" t="s">
        <v>4</v>
      </c>
      <c r="L597" s="47" t="s">
        <v>33</v>
      </c>
      <c r="N597" s="48">
        <v>-30</v>
      </c>
      <c r="P597" s="76">
        <v>6.5</v>
      </c>
      <c r="R597" s="63">
        <f t="shared" si="104"/>
        <v>54661512</v>
      </c>
      <c r="T597" s="46"/>
      <c r="V597" s="47">
        <v>20</v>
      </c>
      <c r="W597" s="33" t="s">
        <v>4</v>
      </c>
      <c r="X597" s="47" t="s">
        <v>33</v>
      </c>
      <c r="Z597" s="48">
        <v>-30</v>
      </c>
      <c r="AB597" s="36">
        <v>56130606</v>
      </c>
      <c r="AC597" s="36"/>
      <c r="AD597" s="52">
        <v>6.67</v>
      </c>
      <c r="AE597" s="52"/>
      <c r="AF597" s="63">
        <f t="shared" si="105"/>
        <v>1469094</v>
      </c>
      <c r="AG597" s="52"/>
      <c r="AH597" s="52"/>
      <c r="AI597" s="40"/>
    </row>
    <row r="598" spans="1:36" x14ac:dyDescent="0.25">
      <c r="A598" s="33">
        <v>371</v>
      </c>
      <c r="B598" s="33" t="s">
        <v>324</v>
      </c>
      <c r="D598" s="36">
        <v>82197777.310000002</v>
      </c>
      <c r="F598" s="36">
        <v>34707238.769999996</v>
      </c>
      <c r="J598" s="47">
        <v>30</v>
      </c>
      <c r="K598" s="33" t="s">
        <v>4</v>
      </c>
      <c r="L598" s="47" t="s">
        <v>34</v>
      </c>
      <c r="N598" s="48">
        <v>-20</v>
      </c>
      <c r="P598" s="76">
        <v>4</v>
      </c>
      <c r="R598" s="63">
        <f t="shared" si="104"/>
        <v>3287911</v>
      </c>
      <c r="T598" s="46"/>
      <c r="V598" s="47">
        <v>30</v>
      </c>
      <c r="W598" s="33" t="s">
        <v>4</v>
      </c>
      <c r="X598" s="47" t="s">
        <v>34</v>
      </c>
      <c r="Z598" s="48">
        <v>-15</v>
      </c>
      <c r="AB598" s="36">
        <v>2710476</v>
      </c>
      <c r="AC598" s="36"/>
      <c r="AD598" s="52">
        <v>3.3</v>
      </c>
      <c r="AE598" s="52"/>
      <c r="AF598" s="63">
        <f t="shared" si="105"/>
        <v>-577435</v>
      </c>
      <c r="AG598" s="52"/>
      <c r="AH598" s="52"/>
      <c r="AI598" s="40"/>
    </row>
    <row r="599" spans="1:36" x14ac:dyDescent="0.25">
      <c r="A599" s="33">
        <v>373</v>
      </c>
      <c r="B599" s="33" t="s">
        <v>167</v>
      </c>
      <c r="D599" s="32">
        <v>486691167.85000002</v>
      </c>
      <c r="F599" s="32">
        <v>185439324.44999999</v>
      </c>
      <c r="J599" s="47">
        <v>30</v>
      </c>
      <c r="K599" s="33" t="s">
        <v>4</v>
      </c>
      <c r="L599" s="47" t="s">
        <v>35</v>
      </c>
      <c r="N599" s="48">
        <v>-20</v>
      </c>
      <c r="P599" s="76">
        <v>4</v>
      </c>
      <c r="R599" s="64">
        <f t="shared" si="104"/>
        <v>19467647</v>
      </c>
      <c r="T599" s="46"/>
      <c r="V599" s="47">
        <v>35</v>
      </c>
      <c r="W599" s="33" t="s">
        <v>4</v>
      </c>
      <c r="X599" s="47" t="s">
        <v>318</v>
      </c>
      <c r="Z599" s="48">
        <v>-15</v>
      </c>
      <c r="AB599" s="32">
        <v>13683931</v>
      </c>
      <c r="AC599" s="54"/>
      <c r="AD599" s="52">
        <v>2.81</v>
      </c>
      <c r="AE599" s="52"/>
      <c r="AF599" s="64">
        <f t="shared" si="105"/>
        <v>-5783716</v>
      </c>
      <c r="AG599" s="52"/>
      <c r="AH599" s="52"/>
      <c r="AI599" s="40"/>
    </row>
    <row r="600" spans="1:36" x14ac:dyDescent="0.25">
      <c r="B600" s="33" t="s">
        <v>6</v>
      </c>
      <c r="J600" s="47"/>
      <c r="L600" s="47"/>
      <c r="N600" s="48"/>
      <c r="P600" s="75"/>
      <c r="T600" s="46"/>
      <c r="V600" s="47"/>
      <c r="X600" s="47"/>
      <c r="Z600" s="48"/>
      <c r="AD600" s="52"/>
      <c r="AE600" s="52"/>
      <c r="AG600" s="52"/>
      <c r="AH600" s="52"/>
    </row>
    <row r="601" spans="1:36" x14ac:dyDescent="0.25">
      <c r="A601" s="35"/>
      <c r="B601" s="35" t="s">
        <v>168</v>
      </c>
      <c r="D601" s="13">
        <f>+SUBTOTAL(9,D584:D600)</f>
        <v>16015951571.960001</v>
      </c>
      <c r="F601" s="13">
        <f>+SUBTOTAL(9,F584:F600)</f>
        <v>5249910214.9304905</v>
      </c>
      <c r="J601" s="47"/>
      <c r="L601" s="47"/>
      <c r="N601" s="48"/>
      <c r="P601" s="80">
        <f>+ROUND(R601/D601*100,1)</f>
        <v>3.4</v>
      </c>
      <c r="R601" s="180">
        <f>+SUBTOTAL(9,R584:R600)</f>
        <v>537116945</v>
      </c>
      <c r="T601" s="46"/>
      <c r="V601" s="47"/>
      <c r="X601" s="47"/>
      <c r="Z601" s="48"/>
      <c r="AB601" s="13">
        <f>+SUBTOTAL(9,AB584:AB600)</f>
        <v>510924906</v>
      </c>
      <c r="AC601" s="13"/>
      <c r="AD601" s="57">
        <f>+AB601/D601*100</f>
        <v>3.1901002179258833</v>
      </c>
      <c r="AE601" s="57"/>
      <c r="AF601" s="180">
        <f>+SUBTOTAL(9,AF584:AF600)</f>
        <v>-26192039</v>
      </c>
      <c r="AG601" s="52"/>
      <c r="AH601" s="52"/>
      <c r="AJ601" s="29"/>
    </row>
    <row r="602" spans="1:36" x14ac:dyDescent="0.25">
      <c r="A602" s="35"/>
      <c r="B602" s="35" t="s">
        <v>6</v>
      </c>
      <c r="J602" s="47"/>
      <c r="L602" s="47"/>
      <c r="N602" s="48"/>
      <c r="P602" s="75"/>
      <c r="T602" s="46"/>
      <c r="V602" s="47"/>
      <c r="X602" s="47"/>
      <c r="Z602" s="48"/>
      <c r="AD602" s="52"/>
      <c r="AE602" s="52"/>
      <c r="AG602" s="52"/>
      <c r="AH602" s="52"/>
      <c r="AJ602" s="37"/>
    </row>
    <row r="603" spans="1:36" x14ac:dyDescent="0.25">
      <c r="A603" s="35"/>
      <c r="B603" s="35" t="s">
        <v>169</v>
      </c>
      <c r="J603" s="47"/>
      <c r="L603" s="47"/>
      <c r="N603" s="48"/>
      <c r="P603" s="75"/>
      <c r="T603" s="46"/>
      <c r="V603" s="47"/>
      <c r="X603" s="47"/>
      <c r="Z603" s="48"/>
      <c r="AD603" s="52"/>
      <c r="AE603" s="52"/>
      <c r="AG603" s="52"/>
      <c r="AH603" s="52"/>
    </row>
    <row r="604" spans="1:36" x14ac:dyDescent="0.25">
      <c r="A604" s="33">
        <v>390</v>
      </c>
      <c r="B604" s="33" t="s">
        <v>42</v>
      </c>
      <c r="D604" s="36">
        <v>498029542.85000002</v>
      </c>
      <c r="F604" s="36">
        <v>128926295.48</v>
      </c>
      <c r="J604" s="47">
        <v>50</v>
      </c>
      <c r="K604" s="33" t="s">
        <v>4</v>
      </c>
      <c r="L604" s="47" t="s">
        <v>24</v>
      </c>
      <c r="N604" s="48">
        <v>-5</v>
      </c>
      <c r="P604" s="76">
        <v>2.1</v>
      </c>
      <c r="R604" s="63">
        <f t="shared" ref="R604:R611" si="106">+ROUND(D604*P604/100,0)</f>
        <v>10458620</v>
      </c>
      <c r="T604" s="46"/>
      <c r="V604" s="47">
        <v>55</v>
      </c>
      <c r="W604" s="33" t="s">
        <v>4</v>
      </c>
      <c r="X604" s="47" t="s">
        <v>24</v>
      </c>
      <c r="Z604" s="48">
        <v>-10</v>
      </c>
      <c r="AB604" s="36">
        <v>9900879</v>
      </c>
      <c r="AC604" s="36"/>
      <c r="AD604" s="52">
        <v>1.99</v>
      </c>
      <c r="AE604" s="52"/>
      <c r="AF604" s="63">
        <f t="shared" ref="AF604:AF611" si="107">+AB604-R604</f>
        <v>-557741</v>
      </c>
      <c r="AG604" s="52"/>
      <c r="AH604" s="52"/>
      <c r="AI604" s="40"/>
      <c r="AJ604" s="29"/>
    </row>
    <row r="605" spans="1:36" x14ac:dyDescent="0.25">
      <c r="A605" s="33">
        <v>392.1</v>
      </c>
      <c r="B605" s="33" t="s">
        <v>170</v>
      </c>
      <c r="D605" s="36">
        <v>9553997.9000000004</v>
      </c>
      <c r="F605" s="36">
        <v>2860934.89</v>
      </c>
      <c r="J605" s="47">
        <v>6</v>
      </c>
      <c r="K605" s="33" t="s">
        <v>4</v>
      </c>
      <c r="L605" s="47" t="s">
        <v>36</v>
      </c>
      <c r="N605" s="48">
        <v>15</v>
      </c>
      <c r="P605" s="76">
        <v>14.2</v>
      </c>
      <c r="R605" s="63">
        <f t="shared" si="106"/>
        <v>1356668</v>
      </c>
      <c r="T605" s="46"/>
      <c r="V605" s="47">
        <v>6</v>
      </c>
      <c r="W605" s="33" t="s">
        <v>4</v>
      </c>
      <c r="X605" s="47" t="s">
        <v>38</v>
      </c>
      <c r="Z605" s="48">
        <v>15</v>
      </c>
      <c r="AB605" s="36">
        <v>1477518</v>
      </c>
      <c r="AC605" s="36"/>
      <c r="AD605" s="52">
        <v>15.46</v>
      </c>
      <c r="AE605" s="52"/>
      <c r="AF605" s="63">
        <f t="shared" si="107"/>
        <v>120850</v>
      </c>
      <c r="AG605" s="52"/>
      <c r="AH605" s="52"/>
      <c r="AI605" s="40"/>
    </row>
    <row r="606" spans="1:36" x14ac:dyDescent="0.25">
      <c r="A606" s="33">
        <v>392.2</v>
      </c>
      <c r="B606" s="33" t="s">
        <v>171</v>
      </c>
      <c r="D606" s="36">
        <v>49640483.380000003</v>
      </c>
      <c r="F606" s="36">
        <v>14686874.99</v>
      </c>
      <c r="J606" s="47">
        <v>9</v>
      </c>
      <c r="K606" s="33" t="s">
        <v>4</v>
      </c>
      <c r="L606" s="47" t="s">
        <v>28</v>
      </c>
      <c r="N606" s="48">
        <v>15</v>
      </c>
      <c r="P606" s="76">
        <v>9.4</v>
      </c>
      <c r="R606" s="63">
        <f t="shared" si="106"/>
        <v>4666205</v>
      </c>
      <c r="T606" s="46"/>
      <c r="V606" s="47">
        <v>9</v>
      </c>
      <c r="W606" s="33" t="s">
        <v>4</v>
      </c>
      <c r="X606" s="47" t="s">
        <v>28</v>
      </c>
      <c r="Z606" s="48">
        <v>15</v>
      </c>
      <c r="AB606" s="36">
        <v>4974238</v>
      </c>
      <c r="AC606" s="36"/>
      <c r="AD606" s="52">
        <v>10.02</v>
      </c>
      <c r="AE606" s="52"/>
      <c r="AF606" s="63">
        <f t="shared" si="107"/>
        <v>308033</v>
      </c>
      <c r="AG606" s="52"/>
      <c r="AH606" s="52"/>
      <c r="AI606" s="40"/>
    </row>
    <row r="607" spans="1:36" x14ac:dyDescent="0.25">
      <c r="A607" s="33">
        <v>392.3</v>
      </c>
      <c r="B607" s="33" t="s">
        <v>172</v>
      </c>
      <c r="D607" s="36">
        <v>258262874.08000001</v>
      </c>
      <c r="F607" s="36">
        <v>110025531.16</v>
      </c>
      <c r="J607" s="47">
        <v>12</v>
      </c>
      <c r="K607" s="33" t="s">
        <v>4</v>
      </c>
      <c r="L607" s="47" t="s">
        <v>37</v>
      </c>
      <c r="N607" s="48">
        <v>15</v>
      </c>
      <c r="P607" s="76">
        <v>7.1</v>
      </c>
      <c r="R607" s="63">
        <f t="shared" si="106"/>
        <v>18336664</v>
      </c>
      <c r="T607" s="46"/>
      <c r="V607" s="47">
        <v>12</v>
      </c>
      <c r="W607" s="33" t="s">
        <v>4</v>
      </c>
      <c r="X607" s="47" t="s">
        <v>37</v>
      </c>
      <c r="Z607" s="48">
        <v>15</v>
      </c>
      <c r="AB607" s="36">
        <v>15687380</v>
      </c>
      <c r="AC607" s="36"/>
      <c r="AD607" s="52">
        <v>6.07</v>
      </c>
      <c r="AE607" s="52"/>
      <c r="AF607" s="63">
        <f t="shared" si="107"/>
        <v>-2649284</v>
      </c>
      <c r="AG607" s="52"/>
      <c r="AH607" s="52"/>
      <c r="AI607" s="40"/>
    </row>
    <row r="608" spans="1:36" x14ac:dyDescent="0.25">
      <c r="A608" s="33">
        <v>392.4</v>
      </c>
      <c r="B608" s="33" t="s">
        <v>173</v>
      </c>
      <c r="D608" s="36">
        <v>823115.49</v>
      </c>
      <c r="F608" s="36">
        <v>702528.90999999992</v>
      </c>
      <c r="J608" s="47">
        <v>9</v>
      </c>
      <c r="K608" s="33" t="s">
        <v>4</v>
      </c>
      <c r="L608" s="47" t="s">
        <v>38</v>
      </c>
      <c r="N608" s="48">
        <v>0</v>
      </c>
      <c r="P608" s="76">
        <v>11.1</v>
      </c>
      <c r="R608" s="63">
        <f t="shared" si="106"/>
        <v>91366</v>
      </c>
      <c r="T608" s="46"/>
      <c r="V608" s="47">
        <v>9</v>
      </c>
      <c r="W608" s="33" t="s">
        <v>4</v>
      </c>
      <c r="X608" s="47" t="s">
        <v>38</v>
      </c>
      <c r="Z608" s="48">
        <v>5</v>
      </c>
      <c r="AB608" s="36">
        <v>17810</v>
      </c>
      <c r="AC608" s="36"/>
      <c r="AD608" s="52">
        <v>2.16</v>
      </c>
      <c r="AE608" s="52"/>
      <c r="AF608" s="63">
        <f t="shared" si="107"/>
        <v>-73556</v>
      </c>
      <c r="AG608" s="52"/>
      <c r="AH608" s="52"/>
      <c r="AI608" s="40"/>
    </row>
    <row r="609" spans="1:36" x14ac:dyDescent="0.25">
      <c r="A609" s="33">
        <v>392.9</v>
      </c>
      <c r="B609" s="33" t="s">
        <v>174</v>
      </c>
      <c r="D609" s="36">
        <v>22842250.530000001</v>
      </c>
      <c r="F609" s="36">
        <v>3130952.5299999993</v>
      </c>
      <c r="J609" s="47">
        <v>20</v>
      </c>
      <c r="K609" s="33" t="s">
        <v>4</v>
      </c>
      <c r="L609" s="47" t="s">
        <v>39</v>
      </c>
      <c r="N609" s="48">
        <v>30</v>
      </c>
      <c r="P609" s="76">
        <v>3.5</v>
      </c>
      <c r="R609" s="63">
        <f t="shared" si="106"/>
        <v>799479</v>
      </c>
      <c r="T609" s="46"/>
      <c r="V609" s="47">
        <v>20</v>
      </c>
      <c r="W609" s="33" t="s">
        <v>4</v>
      </c>
      <c r="X609" s="47" t="s">
        <v>39</v>
      </c>
      <c r="Z609" s="48">
        <v>15</v>
      </c>
      <c r="AB609" s="36">
        <v>1126987</v>
      </c>
      <c r="AC609" s="36"/>
      <c r="AD609" s="52">
        <v>4.93</v>
      </c>
      <c r="AE609" s="52"/>
      <c r="AF609" s="63">
        <f t="shared" si="107"/>
        <v>327508</v>
      </c>
      <c r="AG609" s="52"/>
      <c r="AH609" s="52"/>
      <c r="AI609" s="40"/>
    </row>
    <row r="610" spans="1:36" x14ac:dyDescent="0.25">
      <c r="A610" s="33">
        <v>396.1</v>
      </c>
      <c r="B610" s="33" t="s">
        <v>175</v>
      </c>
      <c r="D610" s="36">
        <v>5278055.37</v>
      </c>
      <c r="F610" s="36">
        <v>2463918.2799999998</v>
      </c>
      <c r="J610" s="47">
        <v>10</v>
      </c>
      <c r="K610" s="33" t="s">
        <v>4</v>
      </c>
      <c r="L610" s="47" t="s">
        <v>32</v>
      </c>
      <c r="N610" s="48">
        <v>20</v>
      </c>
      <c r="P610" s="76">
        <v>8</v>
      </c>
      <c r="R610" s="63">
        <f t="shared" si="106"/>
        <v>422244</v>
      </c>
      <c r="T610" s="46"/>
      <c r="V610" s="47">
        <v>11</v>
      </c>
      <c r="W610" s="33" t="s">
        <v>4</v>
      </c>
      <c r="X610" s="47" t="s">
        <v>32</v>
      </c>
      <c r="Z610" s="48">
        <v>15</v>
      </c>
      <c r="AB610" s="36">
        <v>338199</v>
      </c>
      <c r="AC610" s="36"/>
      <c r="AD610" s="52">
        <v>6.41</v>
      </c>
      <c r="AE610" s="52"/>
      <c r="AF610" s="63">
        <f t="shared" si="107"/>
        <v>-84045</v>
      </c>
      <c r="AG610" s="52"/>
      <c r="AH610" s="52"/>
      <c r="AI610" s="40"/>
    </row>
    <row r="611" spans="1:36" x14ac:dyDescent="0.25">
      <c r="A611" s="33">
        <v>397.8</v>
      </c>
      <c r="B611" s="33" t="s">
        <v>176</v>
      </c>
      <c r="D611" s="32">
        <v>13578642.16</v>
      </c>
      <c r="F611" s="32">
        <v>10380859.369999999</v>
      </c>
      <c r="J611" s="47">
        <v>10</v>
      </c>
      <c r="K611" s="33" t="s">
        <v>4</v>
      </c>
      <c r="L611" s="47" t="s">
        <v>34</v>
      </c>
      <c r="N611" s="48">
        <v>0</v>
      </c>
      <c r="P611" s="76">
        <v>10</v>
      </c>
      <c r="R611" s="64">
        <f t="shared" si="106"/>
        <v>1357864</v>
      </c>
      <c r="T611" s="46"/>
      <c r="V611" s="47">
        <v>20</v>
      </c>
      <c r="W611" s="33" t="s">
        <v>4</v>
      </c>
      <c r="X611" s="47" t="s">
        <v>319</v>
      </c>
      <c r="Z611" s="48">
        <v>0</v>
      </c>
      <c r="AB611" s="32">
        <v>278068</v>
      </c>
      <c r="AC611" s="54"/>
      <c r="AD611" s="52">
        <v>2.0499999999999998</v>
      </c>
      <c r="AE611" s="52"/>
      <c r="AF611" s="64">
        <f t="shared" si="107"/>
        <v>-1079796</v>
      </c>
      <c r="AG611" s="52"/>
      <c r="AH611" s="52"/>
      <c r="AI611" s="40"/>
    </row>
    <row r="612" spans="1:36" x14ac:dyDescent="0.25">
      <c r="B612" s="33" t="s">
        <v>6</v>
      </c>
      <c r="J612" s="47"/>
      <c r="L612" s="47"/>
      <c r="N612" s="48"/>
      <c r="P612" s="75"/>
      <c r="T612" s="46"/>
      <c r="V612" s="47"/>
      <c r="X612" s="47"/>
      <c r="Z612" s="48"/>
      <c r="AD612" s="52"/>
      <c r="AE612" s="52"/>
      <c r="AG612" s="52"/>
      <c r="AH612" s="52"/>
    </row>
    <row r="613" spans="1:36" x14ac:dyDescent="0.25">
      <c r="B613" s="35" t="s">
        <v>177</v>
      </c>
      <c r="D613" s="14">
        <f>+SUBTOTAL(9,D604:D612)</f>
        <v>858008961.75999999</v>
      </c>
      <c r="F613" s="14">
        <f>+SUBTOTAL(9,F604:F612)</f>
        <v>273177895.61000001</v>
      </c>
      <c r="N613" s="48"/>
      <c r="P613" s="80">
        <f>+ROUND(R613/D613*100,1)</f>
        <v>4.4000000000000004</v>
      </c>
      <c r="R613" s="179">
        <f>+SUBTOTAL(9,R604:R612)</f>
        <v>37489110</v>
      </c>
      <c r="T613" s="46"/>
      <c r="V613" s="47"/>
      <c r="X613" s="47"/>
      <c r="Z613" s="48"/>
      <c r="AB613" s="14">
        <f>+SUBTOTAL(9,AB604:AB612)</f>
        <v>33801079</v>
      </c>
      <c r="AC613" s="42"/>
      <c r="AD613" s="57">
        <f>+AB613/D613*100</f>
        <v>3.9394785493458229</v>
      </c>
      <c r="AE613" s="57"/>
      <c r="AF613" s="179">
        <f>+SUBTOTAL(9,AF604:AF612)</f>
        <v>-3688031</v>
      </c>
      <c r="AG613" s="52"/>
      <c r="AH613" s="52"/>
    </row>
    <row r="614" spans="1:36" x14ac:dyDescent="0.25">
      <c r="N614" s="48"/>
      <c r="P614" s="77"/>
      <c r="T614" s="46"/>
      <c r="V614" s="47"/>
      <c r="X614" s="47"/>
      <c r="Z614" s="48"/>
      <c r="AD614" s="52"/>
      <c r="AE614" s="52"/>
      <c r="AG614" s="52"/>
      <c r="AH614" s="52"/>
    </row>
    <row r="615" spans="1:36" ht="13.8" thickBot="1" x14ac:dyDescent="0.3">
      <c r="A615" s="35" t="s">
        <v>12</v>
      </c>
      <c r="B615" s="35"/>
      <c r="D615" s="15">
        <f>+SUBTOTAL(9,D570:D614)</f>
        <v>22451586356.080006</v>
      </c>
      <c r="F615" s="15">
        <f>+SUBTOTAL(9,F570:F614)</f>
        <v>7421668907.564743</v>
      </c>
      <c r="N615" s="48"/>
      <c r="P615" s="80">
        <f>+ROUND(R615/D615*100,1)</f>
        <v>3.2</v>
      </c>
      <c r="R615" s="90">
        <f>+SUBTOTAL(9,R570:R614)</f>
        <v>728165768</v>
      </c>
      <c r="T615" s="46"/>
      <c r="V615" s="47"/>
      <c r="X615" s="47"/>
      <c r="Z615" s="48"/>
      <c r="AB615" s="15">
        <f>+SUBTOTAL(9,AB570:AB614)</f>
        <v>684143342</v>
      </c>
      <c r="AC615" s="42"/>
      <c r="AD615" s="57">
        <f>+AB615/D615*100</f>
        <v>3.0471937757517544</v>
      </c>
      <c r="AE615" s="57"/>
      <c r="AF615" s="90">
        <f>+SUBTOTAL(9,AF570:AF614)</f>
        <v>-44022426</v>
      </c>
      <c r="AG615" s="52"/>
      <c r="AH615" s="52"/>
      <c r="AJ615" s="29"/>
    </row>
    <row r="616" spans="1:36" ht="13.8" thickTop="1" x14ac:dyDescent="0.25">
      <c r="P616" s="77"/>
      <c r="T616" s="46"/>
      <c r="V616" s="47"/>
      <c r="X616" s="47"/>
      <c r="Z616" s="48"/>
      <c r="AD616" s="52"/>
      <c r="AE616" s="52"/>
      <c r="AG616" s="52"/>
      <c r="AH616" s="52"/>
    </row>
    <row r="617" spans="1:36" x14ac:dyDescent="0.25">
      <c r="P617" s="77"/>
      <c r="T617" s="46"/>
      <c r="V617" s="47"/>
      <c r="X617" s="47"/>
      <c r="Z617" s="48"/>
      <c r="AD617" s="52"/>
      <c r="AE617" s="52"/>
      <c r="AG617" s="52"/>
      <c r="AH617" s="52"/>
    </row>
    <row r="618" spans="1:36" ht="13.8" thickBot="1" x14ac:dyDescent="0.3">
      <c r="A618" s="35" t="s">
        <v>5</v>
      </c>
      <c r="D618" s="15">
        <f>+SUBTOTAL(9,D16:D617)</f>
        <v>45980394364.410019</v>
      </c>
      <c r="F618" s="15">
        <f>+SUBTOTAL(9,F16:F617)</f>
        <v>13406522282.429255</v>
      </c>
      <c r="P618" s="80">
        <f>+ROUND(R618/D618*100,1)</f>
        <v>3.1</v>
      </c>
      <c r="R618" s="90">
        <f>+SUBTOTAL(9,R16:R617)</f>
        <v>1432963493</v>
      </c>
      <c r="T618" s="46"/>
      <c r="V618" s="47"/>
      <c r="X618" s="47"/>
      <c r="Z618" s="48"/>
      <c r="AB618" s="15">
        <f>+SUBTOTAL(9,AB16:AB617)</f>
        <v>1654234623</v>
      </c>
      <c r="AC618" s="42"/>
      <c r="AD618" s="57">
        <f>+AB618/D618*100</f>
        <v>3.5976955958438217</v>
      </c>
      <c r="AE618" s="57"/>
      <c r="AF618" s="90">
        <f>+SUBTOTAL(9,AF16:AF617)</f>
        <v>221271130</v>
      </c>
      <c r="AG618" s="52"/>
      <c r="AH618" s="52"/>
    </row>
    <row r="619" spans="1:36" ht="13.8" thickTop="1" x14ac:dyDescent="0.25">
      <c r="P619" s="75"/>
      <c r="T619" s="46"/>
      <c r="V619" s="47"/>
      <c r="X619" s="47"/>
      <c r="Z619" s="48"/>
      <c r="AD619" s="52"/>
      <c r="AE619" s="52"/>
      <c r="AG619" s="52"/>
      <c r="AH619" s="52"/>
    </row>
    <row r="620" spans="1:36" x14ac:dyDescent="0.25">
      <c r="P620" s="75"/>
      <c r="T620" s="46"/>
      <c r="V620" s="47"/>
      <c r="X620" s="47"/>
      <c r="Z620" s="48"/>
      <c r="AD620" s="52"/>
      <c r="AE620" s="52"/>
      <c r="AG620" s="52"/>
      <c r="AH620" s="52"/>
    </row>
    <row r="621" spans="1:36" x14ac:dyDescent="0.25">
      <c r="P621" s="75"/>
      <c r="T621" s="46"/>
      <c r="V621" s="47"/>
      <c r="X621" s="47"/>
      <c r="Z621" s="48"/>
      <c r="AD621" s="52"/>
      <c r="AE621" s="52"/>
      <c r="AG621" s="52"/>
      <c r="AH621" s="52"/>
    </row>
    <row r="622" spans="1:36" x14ac:dyDescent="0.25">
      <c r="A622" s="82" t="s">
        <v>280</v>
      </c>
      <c r="B622" s="33" t="s">
        <v>281</v>
      </c>
      <c r="P622" s="75"/>
      <c r="T622" s="46"/>
      <c r="V622" s="47"/>
      <c r="X622" s="47"/>
      <c r="Z622" s="48"/>
      <c r="AD622" s="52"/>
      <c r="AE622" s="52"/>
      <c r="AG622" s="52"/>
      <c r="AH622" s="52"/>
    </row>
    <row r="623" spans="1:36" x14ac:dyDescent="0.25">
      <c r="P623" s="75"/>
      <c r="T623" s="46"/>
      <c r="V623" s="47"/>
      <c r="X623" s="47"/>
      <c r="Z623" s="48"/>
      <c r="AD623" s="52"/>
      <c r="AE623" s="52"/>
      <c r="AG623" s="52"/>
      <c r="AH623" s="52"/>
    </row>
    <row r="624" spans="1:36" x14ac:dyDescent="0.25">
      <c r="T624" s="46"/>
      <c r="V624" s="47"/>
      <c r="X624" s="47"/>
      <c r="Z624" s="48"/>
      <c r="AD624" s="52"/>
      <c r="AE624" s="52"/>
      <c r="AG624" s="52"/>
      <c r="AH624" s="52"/>
    </row>
    <row r="625" spans="18:34" x14ac:dyDescent="0.25">
      <c r="T625" s="46"/>
      <c r="V625" s="47"/>
      <c r="X625" s="47"/>
      <c r="Z625" s="48"/>
      <c r="AD625" s="52"/>
      <c r="AE625" s="52"/>
      <c r="AG625" s="52"/>
      <c r="AH625" s="52"/>
    </row>
    <row r="626" spans="18:34" x14ac:dyDescent="0.25">
      <c r="R626" s="85"/>
      <c r="T626" s="46"/>
      <c r="V626" s="47"/>
      <c r="X626" s="47"/>
      <c r="Z626" s="48"/>
      <c r="AD626" s="52"/>
      <c r="AE626" s="52"/>
      <c r="AG626" s="52"/>
      <c r="AH626" s="52"/>
    </row>
    <row r="627" spans="18:34" x14ac:dyDescent="0.25">
      <c r="T627" s="46"/>
      <c r="V627" s="47"/>
      <c r="X627" s="47"/>
      <c r="Z627" s="48"/>
      <c r="AD627" s="52"/>
      <c r="AE627" s="52"/>
      <c r="AG627" s="52"/>
      <c r="AH627" s="52"/>
    </row>
    <row r="628" spans="18:34" x14ac:dyDescent="0.25">
      <c r="T628" s="46"/>
      <c r="V628" s="47"/>
      <c r="X628" s="47"/>
      <c r="Z628" s="48"/>
      <c r="AD628" s="52"/>
      <c r="AE628" s="52"/>
      <c r="AG628" s="52"/>
      <c r="AH628" s="52"/>
    </row>
    <row r="629" spans="18:34" x14ac:dyDescent="0.25">
      <c r="T629" s="46"/>
      <c r="V629" s="47"/>
      <c r="X629" s="47"/>
      <c r="Z629" s="48"/>
      <c r="AD629" s="52"/>
      <c r="AE629" s="52"/>
      <c r="AG629" s="52"/>
      <c r="AH629" s="52"/>
    </row>
    <row r="630" spans="18:34" x14ac:dyDescent="0.25">
      <c r="T630" s="46"/>
      <c r="V630" s="47"/>
      <c r="X630" s="47"/>
      <c r="Z630" s="48"/>
      <c r="AD630" s="52"/>
      <c r="AE630" s="52"/>
      <c r="AG630" s="52"/>
      <c r="AH630" s="52"/>
    </row>
    <row r="631" spans="18:34" x14ac:dyDescent="0.25">
      <c r="T631" s="46"/>
      <c r="V631" s="47"/>
      <c r="X631" s="47"/>
      <c r="Z631" s="48"/>
      <c r="AD631" s="52"/>
      <c r="AE631" s="52"/>
      <c r="AG631" s="52"/>
      <c r="AH631" s="52"/>
    </row>
    <row r="632" spans="18:34" x14ac:dyDescent="0.25">
      <c r="T632" s="46"/>
      <c r="V632" s="47"/>
      <c r="X632" s="47"/>
      <c r="Z632" s="48"/>
      <c r="AD632" s="52"/>
      <c r="AE632" s="52"/>
      <c r="AG632" s="52"/>
      <c r="AH632" s="52"/>
    </row>
    <row r="633" spans="18:34" x14ac:dyDescent="0.25">
      <c r="T633" s="46"/>
      <c r="V633" s="47"/>
      <c r="X633" s="47"/>
      <c r="Z633" s="48"/>
      <c r="AD633" s="52"/>
      <c r="AE633" s="52"/>
      <c r="AG633" s="52"/>
      <c r="AH633" s="52"/>
    </row>
    <row r="634" spans="18:34" x14ac:dyDescent="0.25">
      <c r="T634" s="46"/>
      <c r="V634" s="47"/>
      <c r="X634" s="47"/>
      <c r="Z634" s="48"/>
      <c r="AD634" s="52"/>
      <c r="AE634" s="52"/>
      <c r="AG634" s="52"/>
      <c r="AH634" s="52"/>
    </row>
    <row r="635" spans="18:34" x14ac:dyDescent="0.25">
      <c r="T635" s="46"/>
      <c r="V635" s="47"/>
      <c r="X635" s="47"/>
      <c r="Z635" s="48"/>
      <c r="AD635" s="52"/>
      <c r="AE635" s="52"/>
      <c r="AG635" s="52"/>
      <c r="AH635" s="52"/>
    </row>
    <row r="636" spans="18:34" x14ac:dyDescent="0.25">
      <c r="T636" s="46"/>
      <c r="V636" s="47"/>
      <c r="X636" s="47"/>
      <c r="Z636" s="48"/>
      <c r="AD636" s="52"/>
      <c r="AE636" s="52"/>
      <c r="AG636" s="52"/>
      <c r="AH636" s="52"/>
    </row>
    <row r="637" spans="18:34" x14ac:dyDescent="0.25">
      <c r="T637" s="46"/>
      <c r="V637" s="47"/>
      <c r="X637" s="47"/>
      <c r="Z637" s="48"/>
      <c r="AD637" s="52"/>
      <c r="AE637" s="52"/>
      <c r="AG637" s="52"/>
      <c r="AH637" s="52"/>
    </row>
    <row r="638" spans="18:34" x14ac:dyDescent="0.25">
      <c r="T638" s="46"/>
      <c r="V638" s="47"/>
      <c r="X638" s="47"/>
      <c r="Z638" s="48"/>
      <c r="AD638" s="52"/>
      <c r="AE638" s="52"/>
      <c r="AG638" s="52"/>
      <c r="AH638" s="52"/>
    </row>
    <row r="639" spans="18:34" x14ac:dyDescent="0.25">
      <c r="T639" s="46"/>
      <c r="V639" s="47"/>
      <c r="X639" s="47"/>
      <c r="Z639" s="48"/>
      <c r="AD639" s="52"/>
      <c r="AE639" s="52"/>
      <c r="AG639" s="52"/>
      <c r="AH639" s="52"/>
    </row>
    <row r="640" spans="18:34" x14ac:dyDescent="0.25">
      <c r="T640" s="46"/>
      <c r="V640" s="47"/>
      <c r="X640" s="47"/>
      <c r="Z640" s="48"/>
      <c r="AD640" s="52"/>
      <c r="AE640" s="52"/>
      <c r="AG640" s="52"/>
      <c r="AH640" s="52"/>
    </row>
    <row r="641" spans="20:34" x14ac:dyDescent="0.25">
      <c r="T641" s="46"/>
      <c r="V641" s="47"/>
      <c r="X641" s="47"/>
      <c r="Z641" s="48"/>
      <c r="AD641" s="52"/>
      <c r="AE641" s="52"/>
      <c r="AG641" s="52"/>
      <c r="AH641" s="52"/>
    </row>
    <row r="642" spans="20:34" x14ac:dyDescent="0.25">
      <c r="T642" s="46"/>
      <c r="V642" s="47"/>
      <c r="X642" s="47"/>
      <c r="Z642" s="48"/>
      <c r="AD642" s="52"/>
      <c r="AE642" s="52"/>
      <c r="AG642" s="52"/>
      <c r="AH642" s="52"/>
    </row>
    <row r="643" spans="20:34" x14ac:dyDescent="0.25">
      <c r="T643" s="46"/>
      <c r="V643" s="47"/>
      <c r="X643" s="47"/>
      <c r="Z643" s="48"/>
      <c r="AD643" s="52"/>
      <c r="AE643" s="52"/>
      <c r="AG643" s="52"/>
      <c r="AH643" s="52"/>
    </row>
    <row r="644" spans="20:34" x14ac:dyDescent="0.25">
      <c r="T644" s="46"/>
      <c r="V644" s="47"/>
      <c r="X644" s="47"/>
      <c r="Z644" s="48"/>
      <c r="AD644" s="52"/>
      <c r="AE644" s="52"/>
      <c r="AG644" s="52"/>
      <c r="AH644" s="52"/>
    </row>
    <row r="645" spans="20:34" x14ac:dyDescent="0.25">
      <c r="T645" s="46"/>
      <c r="V645" s="47"/>
      <c r="X645" s="47"/>
      <c r="Z645" s="48"/>
      <c r="AD645" s="52"/>
      <c r="AE645" s="52"/>
      <c r="AG645" s="52"/>
      <c r="AH645" s="52"/>
    </row>
    <row r="646" spans="20:34" x14ac:dyDescent="0.25">
      <c r="T646" s="46"/>
      <c r="V646" s="47"/>
      <c r="X646" s="47"/>
      <c r="Z646" s="48"/>
      <c r="AD646" s="52"/>
      <c r="AE646" s="52"/>
      <c r="AG646" s="52"/>
      <c r="AH646" s="52"/>
    </row>
    <row r="647" spans="20:34" x14ac:dyDescent="0.25">
      <c r="T647" s="46"/>
      <c r="V647" s="47"/>
      <c r="X647" s="47"/>
      <c r="Z647" s="48"/>
      <c r="AD647" s="52"/>
      <c r="AE647" s="52"/>
      <c r="AG647" s="52"/>
      <c r="AH647" s="52"/>
    </row>
    <row r="648" spans="20:34" x14ac:dyDescent="0.25">
      <c r="T648" s="46"/>
      <c r="V648" s="47"/>
      <c r="X648" s="47"/>
      <c r="Z648" s="48"/>
      <c r="AD648" s="52"/>
      <c r="AE648" s="52"/>
      <c r="AG648" s="52"/>
      <c r="AH648" s="52"/>
    </row>
    <row r="649" spans="20:34" x14ac:dyDescent="0.25">
      <c r="T649" s="46"/>
      <c r="V649" s="47"/>
      <c r="X649" s="47"/>
      <c r="Z649" s="48"/>
      <c r="AD649" s="52"/>
      <c r="AE649" s="52"/>
      <c r="AG649" s="52"/>
      <c r="AH649" s="52"/>
    </row>
    <row r="650" spans="20:34" x14ac:dyDescent="0.25">
      <c r="T650" s="46"/>
      <c r="V650" s="47"/>
      <c r="X650" s="47"/>
      <c r="Z650" s="48"/>
      <c r="AD650" s="52"/>
      <c r="AE650" s="52"/>
      <c r="AG650" s="52"/>
      <c r="AH650" s="52"/>
    </row>
    <row r="651" spans="20:34" x14ac:dyDescent="0.25">
      <c r="T651" s="46"/>
      <c r="V651" s="47"/>
      <c r="X651" s="47"/>
      <c r="Z651" s="48"/>
      <c r="AD651" s="52"/>
      <c r="AE651" s="52"/>
      <c r="AG651" s="52"/>
      <c r="AH651" s="52"/>
    </row>
    <row r="652" spans="20:34" x14ac:dyDescent="0.25">
      <c r="T652" s="46"/>
      <c r="V652" s="47"/>
      <c r="X652" s="47"/>
      <c r="Z652" s="48"/>
      <c r="AD652" s="52"/>
      <c r="AE652" s="52"/>
      <c r="AG652" s="52"/>
      <c r="AH652" s="52"/>
    </row>
    <row r="653" spans="20:34" x14ac:dyDescent="0.25">
      <c r="T653" s="46"/>
      <c r="V653" s="47"/>
      <c r="X653" s="47"/>
      <c r="Z653" s="48"/>
      <c r="AD653" s="52"/>
      <c r="AE653" s="52"/>
      <c r="AG653" s="52"/>
      <c r="AH653" s="52"/>
    </row>
    <row r="654" spans="20:34" x14ac:dyDescent="0.25">
      <c r="T654" s="46"/>
      <c r="V654" s="47"/>
      <c r="X654" s="47"/>
      <c r="Z654" s="48"/>
      <c r="AD654" s="52"/>
      <c r="AE654" s="52"/>
      <c r="AG654" s="52"/>
      <c r="AH654" s="52"/>
    </row>
    <row r="655" spans="20:34" x14ac:dyDescent="0.25">
      <c r="T655" s="46"/>
      <c r="V655" s="47"/>
      <c r="X655" s="47"/>
      <c r="Z655" s="48"/>
      <c r="AD655" s="52"/>
      <c r="AE655" s="52"/>
      <c r="AG655" s="52"/>
      <c r="AH655" s="52"/>
    </row>
    <row r="656" spans="20:34" x14ac:dyDescent="0.25">
      <c r="T656" s="46"/>
      <c r="V656" s="47"/>
      <c r="X656" s="47"/>
      <c r="Z656" s="48"/>
      <c r="AD656" s="52"/>
      <c r="AE656" s="52"/>
      <c r="AF656" s="66"/>
      <c r="AG656" s="52"/>
      <c r="AH656" s="52"/>
    </row>
    <row r="657" spans="20:34" x14ac:dyDescent="0.25">
      <c r="T657" s="46"/>
      <c r="V657" s="47"/>
      <c r="X657" s="47"/>
      <c r="Z657" s="48"/>
      <c r="AD657" s="52"/>
      <c r="AE657" s="52"/>
      <c r="AF657" s="66"/>
      <c r="AG657" s="52"/>
      <c r="AH657" s="52"/>
    </row>
    <row r="658" spans="20:34" x14ac:dyDescent="0.25">
      <c r="T658" s="46"/>
      <c r="V658" s="47"/>
      <c r="X658" s="47"/>
      <c r="Z658" s="48"/>
      <c r="AD658" s="52"/>
      <c r="AE658" s="52"/>
      <c r="AF658" s="66"/>
      <c r="AG658" s="52"/>
      <c r="AH658" s="52"/>
    </row>
    <row r="659" spans="20:34" x14ac:dyDescent="0.25">
      <c r="T659" s="46"/>
      <c r="V659" s="47"/>
      <c r="X659" s="47"/>
      <c r="Z659" s="48"/>
      <c r="AD659" s="52"/>
      <c r="AE659" s="52"/>
      <c r="AF659" s="66"/>
      <c r="AG659" s="52"/>
      <c r="AH659" s="52"/>
    </row>
    <row r="660" spans="20:34" x14ac:dyDescent="0.25">
      <c r="T660" s="46"/>
      <c r="V660" s="47"/>
      <c r="X660" s="47"/>
      <c r="Z660" s="48"/>
      <c r="AD660" s="52"/>
      <c r="AE660" s="52"/>
      <c r="AF660" s="66"/>
      <c r="AG660" s="52"/>
      <c r="AH660" s="52"/>
    </row>
    <row r="661" spans="20:34" x14ac:dyDescent="0.25">
      <c r="T661" s="46"/>
      <c r="V661" s="47"/>
      <c r="X661" s="47"/>
      <c r="Z661" s="48"/>
      <c r="AD661" s="52"/>
      <c r="AE661" s="52"/>
      <c r="AF661" s="66"/>
      <c r="AG661" s="52"/>
      <c r="AH661" s="52"/>
    </row>
    <row r="662" spans="20:34" x14ac:dyDescent="0.25">
      <c r="T662" s="46"/>
      <c r="V662" s="47"/>
      <c r="X662" s="47"/>
      <c r="Z662" s="48"/>
      <c r="AD662" s="52"/>
      <c r="AE662" s="52"/>
      <c r="AF662" s="66"/>
      <c r="AG662" s="52"/>
      <c r="AH662" s="52"/>
    </row>
    <row r="663" spans="20:34" x14ac:dyDescent="0.25">
      <c r="T663" s="46"/>
      <c r="V663" s="47"/>
      <c r="X663" s="47"/>
      <c r="Z663" s="48"/>
      <c r="AD663" s="52"/>
      <c r="AE663" s="52"/>
      <c r="AF663" s="66"/>
      <c r="AG663" s="52"/>
      <c r="AH663" s="52"/>
    </row>
    <row r="664" spans="20:34" x14ac:dyDescent="0.25">
      <c r="T664" s="46"/>
      <c r="V664" s="47"/>
      <c r="X664" s="47"/>
      <c r="Z664" s="48"/>
      <c r="AD664" s="52"/>
      <c r="AE664" s="52"/>
      <c r="AF664" s="66"/>
      <c r="AG664" s="52"/>
      <c r="AH664" s="52"/>
    </row>
    <row r="665" spans="20:34" x14ac:dyDescent="0.25">
      <c r="T665" s="46"/>
      <c r="V665" s="47"/>
      <c r="X665" s="47"/>
      <c r="Z665" s="48"/>
      <c r="AD665" s="52"/>
      <c r="AE665" s="52"/>
      <c r="AF665" s="66"/>
      <c r="AG665" s="52"/>
      <c r="AH665" s="52"/>
    </row>
    <row r="666" spans="20:34" x14ac:dyDescent="0.25">
      <c r="T666" s="46"/>
      <c r="V666" s="47"/>
      <c r="X666" s="47"/>
      <c r="Z666" s="48"/>
      <c r="AD666" s="52"/>
      <c r="AE666" s="52"/>
      <c r="AF666" s="66"/>
      <c r="AG666" s="52"/>
      <c r="AH666" s="52"/>
    </row>
    <row r="667" spans="20:34" x14ac:dyDescent="0.25">
      <c r="T667" s="46"/>
      <c r="V667" s="47"/>
      <c r="X667" s="47"/>
      <c r="Z667" s="48"/>
      <c r="AD667" s="52"/>
      <c r="AE667" s="52"/>
      <c r="AF667" s="66"/>
      <c r="AG667" s="52"/>
      <c r="AH667" s="52"/>
    </row>
    <row r="668" spans="20:34" x14ac:dyDescent="0.25">
      <c r="T668" s="46"/>
      <c r="V668" s="47"/>
      <c r="X668" s="47"/>
      <c r="Z668" s="48"/>
      <c r="AD668" s="52"/>
      <c r="AE668" s="52"/>
      <c r="AF668" s="66"/>
      <c r="AG668" s="52"/>
      <c r="AH668" s="52"/>
    </row>
    <row r="669" spans="20:34" x14ac:dyDescent="0.25">
      <c r="T669" s="46"/>
      <c r="V669" s="47"/>
      <c r="X669" s="47"/>
      <c r="Z669" s="48"/>
      <c r="AD669" s="52"/>
      <c r="AE669" s="52"/>
      <c r="AF669" s="66"/>
      <c r="AG669" s="52"/>
      <c r="AH669" s="52"/>
    </row>
    <row r="670" spans="20:34" x14ac:dyDescent="0.25">
      <c r="T670" s="46"/>
      <c r="V670" s="47"/>
      <c r="X670" s="47"/>
      <c r="Z670" s="48"/>
      <c r="AD670" s="52"/>
      <c r="AE670" s="52"/>
      <c r="AF670" s="66"/>
      <c r="AG670" s="52"/>
      <c r="AH670" s="52"/>
    </row>
    <row r="671" spans="20:34" x14ac:dyDescent="0.25">
      <c r="T671" s="46"/>
      <c r="V671" s="47"/>
      <c r="X671" s="47"/>
      <c r="Z671" s="48"/>
      <c r="AD671" s="52"/>
      <c r="AE671" s="52"/>
      <c r="AF671" s="66"/>
      <c r="AG671" s="52"/>
      <c r="AH671" s="52"/>
    </row>
    <row r="672" spans="20:34" x14ac:dyDescent="0.25">
      <c r="T672" s="46"/>
      <c r="V672" s="47"/>
      <c r="X672" s="47"/>
      <c r="Z672" s="48"/>
      <c r="AD672" s="52"/>
      <c r="AE672" s="52"/>
      <c r="AF672" s="66"/>
      <c r="AG672" s="52"/>
      <c r="AH672" s="52"/>
    </row>
    <row r="673" spans="20:34" x14ac:dyDescent="0.25">
      <c r="T673" s="46"/>
      <c r="V673" s="47"/>
      <c r="X673" s="47"/>
      <c r="Z673" s="48"/>
      <c r="AD673" s="52"/>
      <c r="AE673" s="52"/>
      <c r="AF673" s="66"/>
      <c r="AG673" s="52"/>
      <c r="AH673" s="52"/>
    </row>
    <row r="674" spans="20:34" x14ac:dyDescent="0.25">
      <c r="T674" s="46"/>
      <c r="V674" s="47"/>
      <c r="X674" s="47"/>
      <c r="Z674" s="48"/>
      <c r="AD674" s="52"/>
      <c r="AE674" s="52"/>
      <c r="AF674" s="66"/>
      <c r="AG674" s="52"/>
      <c r="AH674" s="52"/>
    </row>
    <row r="675" spans="20:34" x14ac:dyDescent="0.25">
      <c r="T675" s="46"/>
      <c r="V675" s="47"/>
      <c r="X675" s="47"/>
      <c r="Z675" s="48"/>
      <c r="AD675" s="52"/>
      <c r="AE675" s="52"/>
      <c r="AF675" s="66"/>
      <c r="AG675" s="52"/>
      <c r="AH675" s="52"/>
    </row>
    <row r="676" spans="20:34" x14ac:dyDescent="0.25">
      <c r="T676" s="46"/>
      <c r="V676" s="47"/>
      <c r="X676" s="47"/>
      <c r="Z676" s="48"/>
      <c r="AD676" s="52"/>
      <c r="AE676" s="52"/>
      <c r="AF676" s="66"/>
      <c r="AG676" s="52"/>
      <c r="AH676" s="52"/>
    </row>
    <row r="677" spans="20:34" x14ac:dyDescent="0.25">
      <c r="T677" s="46"/>
      <c r="V677" s="47"/>
      <c r="X677" s="47"/>
      <c r="Z677" s="48"/>
      <c r="AD677" s="52"/>
      <c r="AE677" s="52"/>
      <c r="AF677" s="66"/>
      <c r="AG677" s="52"/>
      <c r="AH677" s="52"/>
    </row>
    <row r="678" spans="20:34" x14ac:dyDescent="0.25">
      <c r="T678" s="46"/>
      <c r="V678" s="47"/>
      <c r="X678" s="47"/>
      <c r="Z678" s="48"/>
      <c r="AD678" s="52"/>
      <c r="AE678" s="52"/>
      <c r="AF678" s="66"/>
      <c r="AG678" s="52"/>
      <c r="AH678" s="52"/>
    </row>
    <row r="679" spans="20:34" x14ac:dyDescent="0.25">
      <c r="T679" s="46"/>
      <c r="V679" s="47"/>
      <c r="X679" s="47"/>
      <c r="Z679" s="48"/>
      <c r="AD679" s="52"/>
      <c r="AE679" s="52"/>
      <c r="AF679" s="66"/>
      <c r="AG679" s="52"/>
      <c r="AH679" s="52"/>
    </row>
    <row r="680" spans="20:34" x14ac:dyDescent="0.25">
      <c r="T680" s="46"/>
      <c r="V680" s="47"/>
      <c r="X680" s="47"/>
      <c r="Z680" s="48"/>
      <c r="AD680" s="52"/>
      <c r="AE680" s="52"/>
      <c r="AF680" s="66"/>
      <c r="AG680" s="52"/>
      <c r="AH680" s="52"/>
    </row>
    <row r="681" spans="20:34" x14ac:dyDescent="0.25">
      <c r="T681" s="46"/>
      <c r="V681" s="47"/>
      <c r="X681" s="47"/>
      <c r="Z681" s="48"/>
      <c r="AD681" s="52"/>
      <c r="AE681" s="52"/>
      <c r="AF681" s="66"/>
      <c r="AG681" s="52"/>
      <c r="AH681" s="52"/>
    </row>
    <row r="682" spans="20:34" x14ac:dyDescent="0.25">
      <c r="T682" s="46"/>
      <c r="V682" s="47"/>
      <c r="X682" s="47"/>
      <c r="Z682" s="48"/>
      <c r="AD682" s="52"/>
      <c r="AE682" s="52"/>
      <c r="AF682" s="66"/>
      <c r="AG682" s="52"/>
      <c r="AH682" s="52"/>
    </row>
    <row r="683" spans="20:34" x14ac:dyDescent="0.25">
      <c r="T683" s="46"/>
      <c r="V683" s="47"/>
      <c r="X683" s="47"/>
      <c r="Z683" s="48"/>
      <c r="AD683" s="52"/>
      <c r="AE683" s="52"/>
      <c r="AF683" s="66"/>
      <c r="AG683" s="52"/>
      <c r="AH683" s="52"/>
    </row>
    <row r="684" spans="20:34" x14ac:dyDescent="0.25">
      <c r="T684" s="46"/>
      <c r="V684" s="47"/>
      <c r="X684" s="47"/>
      <c r="Z684" s="48"/>
      <c r="AD684" s="52"/>
      <c r="AE684" s="52"/>
      <c r="AF684" s="66"/>
      <c r="AG684" s="52"/>
      <c r="AH684" s="52"/>
    </row>
    <row r="685" spans="20:34" x14ac:dyDescent="0.25">
      <c r="T685" s="46"/>
      <c r="V685" s="47"/>
      <c r="X685" s="47"/>
      <c r="Z685" s="48"/>
      <c r="AD685" s="52"/>
      <c r="AE685" s="52"/>
      <c r="AF685" s="66"/>
      <c r="AG685" s="52"/>
      <c r="AH685" s="52"/>
    </row>
    <row r="686" spans="20:34" x14ac:dyDescent="0.25">
      <c r="T686" s="46"/>
      <c r="V686" s="47"/>
      <c r="X686" s="47"/>
      <c r="Z686" s="48"/>
      <c r="AD686" s="52"/>
      <c r="AE686" s="52"/>
      <c r="AF686" s="66"/>
      <c r="AG686" s="52"/>
      <c r="AH686" s="52"/>
    </row>
    <row r="687" spans="20:34" x14ac:dyDescent="0.25">
      <c r="T687" s="46"/>
      <c r="V687" s="47"/>
      <c r="X687" s="47"/>
      <c r="Z687" s="48"/>
      <c r="AD687" s="52"/>
      <c r="AE687" s="52"/>
      <c r="AF687" s="66"/>
      <c r="AG687" s="52"/>
      <c r="AH687" s="52"/>
    </row>
    <row r="688" spans="20:34" x14ac:dyDescent="0.25">
      <c r="T688" s="46"/>
      <c r="V688" s="47"/>
      <c r="X688" s="47"/>
      <c r="Z688" s="48"/>
      <c r="AD688" s="52"/>
      <c r="AE688" s="52"/>
      <c r="AF688" s="66"/>
      <c r="AG688" s="52"/>
      <c r="AH688" s="52"/>
    </row>
    <row r="689" spans="20:34" x14ac:dyDescent="0.25">
      <c r="T689" s="46"/>
      <c r="V689" s="47"/>
      <c r="X689" s="47"/>
      <c r="Z689" s="48"/>
      <c r="AD689" s="52"/>
      <c r="AE689" s="52"/>
      <c r="AF689" s="66"/>
      <c r="AG689" s="52"/>
      <c r="AH689" s="52"/>
    </row>
    <row r="690" spans="20:34" x14ac:dyDescent="0.25">
      <c r="T690" s="46"/>
      <c r="V690" s="47"/>
      <c r="X690" s="47"/>
      <c r="Z690" s="48"/>
      <c r="AD690" s="52"/>
      <c r="AE690" s="52"/>
      <c r="AF690" s="66"/>
      <c r="AG690" s="52"/>
      <c r="AH690" s="52"/>
    </row>
    <row r="691" spans="20:34" x14ac:dyDescent="0.25">
      <c r="T691" s="46"/>
      <c r="V691" s="47"/>
      <c r="X691" s="47"/>
      <c r="Z691" s="48"/>
      <c r="AD691" s="52"/>
      <c r="AE691" s="52"/>
      <c r="AF691" s="66"/>
      <c r="AG691" s="52"/>
      <c r="AH691" s="52"/>
    </row>
    <row r="692" spans="20:34" x14ac:dyDescent="0.25">
      <c r="T692" s="46"/>
      <c r="V692" s="47"/>
      <c r="X692" s="47"/>
      <c r="Z692" s="48"/>
    </row>
    <row r="693" spans="20:34" x14ac:dyDescent="0.25">
      <c r="T693" s="46"/>
      <c r="V693" s="47"/>
      <c r="X693" s="47"/>
      <c r="Z693" s="48"/>
    </row>
    <row r="694" spans="20:34" x14ac:dyDescent="0.25">
      <c r="T694" s="46"/>
      <c r="V694" s="47"/>
      <c r="X694" s="47"/>
      <c r="Z694" s="48"/>
    </row>
    <row r="695" spans="20:34" x14ac:dyDescent="0.25">
      <c r="T695" s="46"/>
      <c r="V695" s="47"/>
      <c r="X695" s="47"/>
      <c r="Z695" s="48"/>
    </row>
    <row r="696" spans="20:34" x14ac:dyDescent="0.25">
      <c r="T696" s="46"/>
      <c r="V696" s="47"/>
      <c r="X696" s="47"/>
      <c r="Z696" s="48"/>
    </row>
    <row r="697" spans="20:34" x14ac:dyDescent="0.25">
      <c r="T697" s="46"/>
      <c r="V697" s="47"/>
      <c r="X697" s="47"/>
      <c r="Z697" s="48"/>
    </row>
    <row r="698" spans="20:34" x14ac:dyDescent="0.25">
      <c r="T698" s="46"/>
      <c r="V698" s="47"/>
      <c r="X698" s="47"/>
      <c r="Z698" s="48"/>
    </row>
    <row r="699" spans="20:34" x14ac:dyDescent="0.25">
      <c r="T699" s="46"/>
      <c r="V699" s="47"/>
      <c r="X699" s="47"/>
      <c r="Z699" s="48"/>
    </row>
    <row r="700" spans="20:34" x14ac:dyDescent="0.25">
      <c r="T700" s="46"/>
      <c r="V700" s="47"/>
      <c r="X700" s="47"/>
      <c r="Z700" s="48"/>
    </row>
    <row r="701" spans="20:34" x14ac:dyDescent="0.25">
      <c r="T701" s="46"/>
      <c r="V701" s="47"/>
      <c r="X701" s="47"/>
      <c r="Z701" s="48"/>
    </row>
    <row r="702" spans="20:34" x14ac:dyDescent="0.25">
      <c r="T702" s="46"/>
      <c r="V702" s="47"/>
      <c r="X702" s="47"/>
      <c r="Z702" s="48"/>
    </row>
    <row r="703" spans="20:34" x14ac:dyDescent="0.25">
      <c r="T703" s="46"/>
      <c r="V703" s="47"/>
      <c r="X703" s="47"/>
      <c r="Z703" s="48"/>
    </row>
    <row r="704" spans="20:34" x14ac:dyDescent="0.25">
      <c r="T704" s="46"/>
      <c r="V704" s="47"/>
      <c r="X704" s="47"/>
      <c r="Z704" s="48"/>
    </row>
    <row r="705" spans="20:26" x14ac:dyDescent="0.25">
      <c r="T705" s="46"/>
      <c r="V705" s="47"/>
      <c r="X705" s="47"/>
      <c r="Z705" s="48"/>
    </row>
    <row r="706" spans="20:26" x14ac:dyDescent="0.25">
      <c r="T706" s="46"/>
      <c r="V706" s="47"/>
      <c r="X706" s="47"/>
      <c r="Z706" s="48"/>
    </row>
    <row r="707" spans="20:26" x14ac:dyDescent="0.25">
      <c r="T707" s="46"/>
      <c r="V707" s="47"/>
      <c r="X707" s="47"/>
      <c r="Z707" s="48"/>
    </row>
    <row r="708" spans="20:26" x14ac:dyDescent="0.25">
      <c r="T708" s="46"/>
      <c r="V708" s="47"/>
      <c r="X708" s="47"/>
      <c r="Z708" s="48"/>
    </row>
    <row r="709" spans="20:26" x14ac:dyDescent="0.25">
      <c r="T709" s="46"/>
      <c r="V709" s="47"/>
      <c r="X709" s="47"/>
      <c r="Z709" s="48"/>
    </row>
    <row r="710" spans="20:26" x14ac:dyDescent="0.25">
      <c r="T710" s="46"/>
      <c r="V710" s="47"/>
      <c r="X710" s="47"/>
      <c r="Z710" s="48"/>
    </row>
    <row r="711" spans="20:26" x14ac:dyDescent="0.25">
      <c r="T711" s="46"/>
      <c r="V711" s="47"/>
      <c r="X711" s="47"/>
      <c r="Z711" s="48"/>
    </row>
    <row r="712" spans="20:26" x14ac:dyDescent="0.25">
      <c r="T712" s="46"/>
      <c r="V712" s="47"/>
      <c r="X712" s="47"/>
      <c r="Z712" s="48"/>
    </row>
    <row r="713" spans="20:26" x14ac:dyDescent="0.25">
      <c r="T713" s="46"/>
      <c r="V713" s="47"/>
      <c r="X713" s="47"/>
      <c r="Z713" s="48"/>
    </row>
    <row r="714" spans="20:26" x14ac:dyDescent="0.25">
      <c r="T714" s="46"/>
      <c r="V714" s="47"/>
      <c r="X714" s="47"/>
      <c r="Z714" s="48"/>
    </row>
    <row r="715" spans="20:26" x14ac:dyDescent="0.25">
      <c r="T715" s="46"/>
      <c r="V715" s="47"/>
      <c r="X715" s="47"/>
      <c r="Z715" s="48"/>
    </row>
    <row r="716" spans="20:26" x14ac:dyDescent="0.25">
      <c r="T716" s="46"/>
      <c r="V716" s="47"/>
      <c r="X716" s="47"/>
      <c r="Z716" s="48"/>
    </row>
    <row r="717" spans="20:26" x14ac:dyDescent="0.25">
      <c r="T717" s="46"/>
      <c r="V717" s="47"/>
      <c r="X717" s="47"/>
      <c r="Z717" s="48"/>
    </row>
    <row r="718" spans="20:26" x14ac:dyDescent="0.25">
      <c r="T718" s="46"/>
      <c r="V718" s="47"/>
      <c r="X718" s="47"/>
      <c r="Z718" s="48"/>
    </row>
    <row r="719" spans="20:26" x14ac:dyDescent="0.25">
      <c r="T719" s="46"/>
      <c r="V719" s="47"/>
      <c r="X719" s="47"/>
      <c r="Z719" s="48"/>
    </row>
    <row r="720" spans="20:26" x14ac:dyDescent="0.25">
      <c r="T720" s="46"/>
      <c r="V720" s="47"/>
      <c r="X720" s="47"/>
      <c r="Z720" s="48"/>
    </row>
    <row r="721" spans="20:26" x14ac:dyDescent="0.25">
      <c r="T721" s="46"/>
      <c r="V721" s="47"/>
      <c r="X721" s="47"/>
      <c r="Z721" s="48"/>
    </row>
    <row r="722" spans="20:26" x14ac:dyDescent="0.25">
      <c r="T722" s="46"/>
      <c r="V722" s="47"/>
      <c r="X722" s="47"/>
      <c r="Z722" s="48"/>
    </row>
    <row r="723" spans="20:26" x14ac:dyDescent="0.25">
      <c r="T723" s="46"/>
      <c r="V723" s="47"/>
      <c r="X723" s="47"/>
      <c r="Z723" s="48"/>
    </row>
    <row r="724" spans="20:26" x14ac:dyDescent="0.25">
      <c r="T724" s="46"/>
      <c r="V724" s="47"/>
      <c r="X724" s="47"/>
      <c r="Z724" s="48"/>
    </row>
    <row r="725" spans="20:26" x14ac:dyDescent="0.25">
      <c r="T725" s="46"/>
      <c r="V725" s="47"/>
      <c r="X725" s="47"/>
      <c r="Z725" s="48"/>
    </row>
    <row r="726" spans="20:26" x14ac:dyDescent="0.25">
      <c r="T726" s="46"/>
      <c r="V726" s="47"/>
      <c r="X726" s="47"/>
      <c r="Z726" s="48"/>
    </row>
    <row r="727" spans="20:26" x14ac:dyDescent="0.25">
      <c r="T727" s="46"/>
      <c r="V727" s="47"/>
      <c r="X727" s="47"/>
      <c r="Z727" s="48"/>
    </row>
    <row r="728" spans="20:26" x14ac:dyDescent="0.25">
      <c r="T728" s="46"/>
      <c r="V728" s="47"/>
      <c r="X728" s="47"/>
      <c r="Z728" s="48"/>
    </row>
    <row r="729" spans="20:26" x14ac:dyDescent="0.25">
      <c r="T729" s="46"/>
      <c r="V729" s="47"/>
      <c r="X729" s="47"/>
      <c r="Z729" s="48"/>
    </row>
    <row r="730" spans="20:26" x14ac:dyDescent="0.25">
      <c r="T730" s="46"/>
      <c r="V730" s="47"/>
      <c r="X730" s="47"/>
      <c r="Z730" s="48"/>
    </row>
    <row r="731" spans="20:26" x14ac:dyDescent="0.25">
      <c r="T731" s="46"/>
      <c r="V731" s="47"/>
      <c r="X731" s="47"/>
      <c r="Z731" s="48"/>
    </row>
    <row r="732" spans="20:26" x14ac:dyDescent="0.25">
      <c r="T732" s="46"/>
      <c r="V732" s="47"/>
      <c r="X732" s="47"/>
      <c r="Z732" s="48"/>
    </row>
    <row r="733" spans="20:26" x14ac:dyDescent="0.25">
      <c r="T733" s="46"/>
      <c r="V733" s="47"/>
      <c r="X733" s="47"/>
      <c r="Z733" s="48"/>
    </row>
    <row r="734" spans="20:26" x14ac:dyDescent="0.25">
      <c r="T734" s="46"/>
      <c r="V734" s="47"/>
      <c r="X734" s="47"/>
      <c r="Z734" s="48"/>
    </row>
    <row r="735" spans="20:26" x14ac:dyDescent="0.25">
      <c r="T735" s="46"/>
      <c r="V735" s="47"/>
      <c r="X735" s="47"/>
      <c r="Z735" s="48"/>
    </row>
    <row r="736" spans="20:26" x14ac:dyDescent="0.25">
      <c r="T736" s="46"/>
      <c r="V736" s="47"/>
      <c r="X736" s="47"/>
      <c r="Z736" s="48"/>
    </row>
    <row r="737" spans="20:26" x14ac:dyDescent="0.25">
      <c r="T737" s="46"/>
      <c r="V737" s="47"/>
      <c r="X737" s="47"/>
      <c r="Z737" s="48"/>
    </row>
    <row r="738" spans="20:26" x14ac:dyDescent="0.25">
      <c r="T738" s="46"/>
      <c r="V738" s="47"/>
      <c r="X738" s="47"/>
      <c r="Z738" s="48"/>
    </row>
    <row r="739" spans="20:26" x14ac:dyDescent="0.25">
      <c r="T739" s="46"/>
      <c r="V739" s="47"/>
      <c r="X739" s="47"/>
      <c r="Z739" s="48"/>
    </row>
    <row r="740" spans="20:26" x14ac:dyDescent="0.25">
      <c r="T740" s="46"/>
      <c r="V740" s="47"/>
      <c r="X740" s="47"/>
      <c r="Z740" s="48"/>
    </row>
    <row r="741" spans="20:26" x14ac:dyDescent="0.25">
      <c r="T741" s="46"/>
      <c r="V741" s="47"/>
      <c r="X741" s="47"/>
      <c r="Z741" s="48"/>
    </row>
    <row r="742" spans="20:26" x14ac:dyDescent="0.25">
      <c r="T742" s="46"/>
      <c r="V742" s="47"/>
      <c r="X742" s="47"/>
      <c r="Z742" s="48"/>
    </row>
    <row r="743" spans="20:26" x14ac:dyDescent="0.25">
      <c r="T743" s="46"/>
      <c r="V743" s="47"/>
      <c r="X743" s="47"/>
      <c r="Z743" s="48"/>
    </row>
    <row r="744" spans="20:26" x14ac:dyDescent="0.25">
      <c r="T744" s="46"/>
      <c r="V744" s="47"/>
      <c r="X744" s="47"/>
      <c r="Z744" s="48"/>
    </row>
    <row r="745" spans="20:26" x14ac:dyDescent="0.25">
      <c r="T745" s="46"/>
      <c r="V745" s="47"/>
      <c r="X745" s="47"/>
      <c r="Z745" s="48"/>
    </row>
    <row r="746" spans="20:26" x14ac:dyDescent="0.25">
      <c r="T746" s="46"/>
      <c r="V746" s="47"/>
      <c r="X746" s="47"/>
      <c r="Z746" s="48"/>
    </row>
    <row r="747" spans="20:26" x14ac:dyDescent="0.25">
      <c r="T747" s="46"/>
      <c r="V747" s="47"/>
      <c r="X747" s="47"/>
      <c r="Z747" s="48"/>
    </row>
    <row r="748" spans="20:26" x14ac:dyDescent="0.25">
      <c r="T748" s="46"/>
      <c r="V748" s="47"/>
      <c r="X748" s="47"/>
      <c r="Z748" s="48"/>
    </row>
    <row r="749" spans="20:26" x14ac:dyDescent="0.25">
      <c r="T749" s="46"/>
      <c r="V749" s="47"/>
      <c r="X749" s="47"/>
      <c r="Z749" s="48"/>
    </row>
    <row r="750" spans="20:26" x14ac:dyDescent="0.25">
      <c r="T750" s="46"/>
      <c r="V750" s="47"/>
      <c r="X750" s="47"/>
      <c r="Z750" s="48"/>
    </row>
    <row r="751" spans="20:26" x14ac:dyDescent="0.25">
      <c r="T751" s="46"/>
      <c r="V751" s="47"/>
      <c r="X751" s="47"/>
      <c r="Z751" s="48"/>
    </row>
    <row r="752" spans="20:26" x14ac:dyDescent="0.25">
      <c r="T752" s="46"/>
      <c r="V752" s="47"/>
      <c r="X752" s="47"/>
      <c r="Z752" s="48"/>
    </row>
    <row r="753" spans="20:26" x14ac:dyDescent="0.25">
      <c r="T753" s="46"/>
      <c r="V753" s="47"/>
      <c r="X753" s="47"/>
      <c r="Z753" s="48"/>
    </row>
    <row r="754" spans="20:26" x14ac:dyDescent="0.25">
      <c r="T754" s="46"/>
      <c r="V754" s="47"/>
      <c r="X754" s="47"/>
      <c r="Z754" s="48"/>
    </row>
    <row r="755" spans="20:26" x14ac:dyDescent="0.25">
      <c r="T755" s="46"/>
      <c r="V755" s="47"/>
      <c r="X755" s="47"/>
      <c r="Z755" s="48"/>
    </row>
    <row r="756" spans="20:26" x14ac:dyDescent="0.25">
      <c r="T756" s="46"/>
      <c r="V756" s="47"/>
      <c r="X756" s="47"/>
      <c r="Z756" s="48"/>
    </row>
    <row r="757" spans="20:26" x14ac:dyDescent="0.25">
      <c r="T757" s="46"/>
      <c r="V757" s="47"/>
      <c r="X757" s="47"/>
      <c r="Z757" s="48"/>
    </row>
    <row r="758" spans="20:26" x14ac:dyDescent="0.25">
      <c r="T758" s="46"/>
      <c r="V758" s="47"/>
      <c r="X758" s="47"/>
      <c r="Z758" s="48"/>
    </row>
    <row r="759" spans="20:26" x14ac:dyDescent="0.25">
      <c r="T759" s="46"/>
      <c r="V759" s="47"/>
      <c r="X759" s="47"/>
      <c r="Z759" s="48"/>
    </row>
    <row r="760" spans="20:26" x14ac:dyDescent="0.25">
      <c r="T760" s="46"/>
      <c r="V760" s="47"/>
      <c r="X760" s="47"/>
      <c r="Z760" s="48"/>
    </row>
    <row r="761" spans="20:26" x14ac:dyDescent="0.25">
      <c r="T761" s="46"/>
      <c r="V761" s="47"/>
      <c r="X761" s="47"/>
      <c r="Z761" s="48"/>
    </row>
    <row r="762" spans="20:26" x14ac:dyDescent="0.25">
      <c r="T762" s="46"/>
      <c r="V762" s="47"/>
      <c r="X762" s="47"/>
      <c r="Z762" s="48"/>
    </row>
    <row r="763" spans="20:26" x14ac:dyDescent="0.25">
      <c r="T763" s="46"/>
      <c r="V763" s="47"/>
      <c r="X763" s="47"/>
      <c r="Z763" s="48"/>
    </row>
    <row r="764" spans="20:26" x14ac:dyDescent="0.25">
      <c r="T764" s="46"/>
      <c r="V764" s="47"/>
      <c r="X764" s="47"/>
      <c r="Z764" s="48"/>
    </row>
    <row r="765" spans="20:26" x14ac:dyDescent="0.25">
      <c r="T765" s="46"/>
      <c r="V765" s="47"/>
      <c r="X765" s="47"/>
      <c r="Z765" s="48"/>
    </row>
    <row r="766" spans="20:26" x14ac:dyDescent="0.25">
      <c r="T766" s="46"/>
      <c r="V766" s="47"/>
      <c r="X766" s="47"/>
      <c r="Z766" s="48"/>
    </row>
    <row r="767" spans="20:26" x14ac:dyDescent="0.25">
      <c r="T767" s="46"/>
      <c r="V767" s="47"/>
      <c r="X767" s="47"/>
      <c r="Z767" s="48"/>
    </row>
    <row r="768" spans="20:26" x14ac:dyDescent="0.25">
      <c r="T768" s="46"/>
      <c r="V768" s="47"/>
      <c r="X768" s="47"/>
      <c r="Z768" s="48"/>
    </row>
    <row r="769" spans="20:26" x14ac:dyDescent="0.25">
      <c r="T769" s="46"/>
      <c r="V769" s="47"/>
      <c r="X769" s="47"/>
      <c r="Z769" s="48"/>
    </row>
    <row r="770" spans="20:26" x14ac:dyDescent="0.25">
      <c r="T770" s="46"/>
      <c r="V770" s="47"/>
      <c r="X770" s="47"/>
      <c r="Z770" s="48"/>
    </row>
    <row r="771" spans="20:26" x14ac:dyDescent="0.25">
      <c r="T771" s="46"/>
      <c r="V771" s="47"/>
      <c r="X771" s="47"/>
      <c r="Z771" s="48"/>
    </row>
    <row r="772" spans="20:26" x14ac:dyDescent="0.25">
      <c r="T772" s="46"/>
      <c r="V772" s="47"/>
      <c r="X772" s="47"/>
      <c r="Z772" s="48"/>
    </row>
    <row r="773" spans="20:26" x14ac:dyDescent="0.25">
      <c r="T773" s="46"/>
      <c r="V773" s="47"/>
      <c r="X773" s="47"/>
      <c r="Z773" s="48"/>
    </row>
    <row r="774" spans="20:26" x14ac:dyDescent="0.25">
      <c r="T774" s="46"/>
      <c r="V774" s="47"/>
      <c r="X774" s="47"/>
      <c r="Z774" s="48"/>
    </row>
    <row r="775" spans="20:26" x14ac:dyDescent="0.25">
      <c r="T775" s="46"/>
      <c r="V775" s="47"/>
      <c r="X775" s="47"/>
      <c r="Z775" s="48"/>
    </row>
    <row r="776" spans="20:26" x14ac:dyDescent="0.25">
      <c r="T776" s="46"/>
      <c r="V776" s="47"/>
      <c r="X776" s="47"/>
      <c r="Z776" s="48"/>
    </row>
    <row r="777" spans="20:26" x14ac:dyDescent="0.25">
      <c r="T777" s="46"/>
      <c r="V777" s="47"/>
      <c r="X777" s="47"/>
      <c r="Z777" s="48"/>
    </row>
    <row r="778" spans="20:26" x14ac:dyDescent="0.25">
      <c r="T778" s="46"/>
      <c r="V778" s="47"/>
      <c r="X778" s="47"/>
      <c r="Z778" s="48"/>
    </row>
    <row r="779" spans="20:26" x14ac:dyDescent="0.25">
      <c r="T779" s="46"/>
      <c r="V779" s="47"/>
      <c r="X779" s="47"/>
      <c r="Z779" s="48"/>
    </row>
    <row r="780" spans="20:26" x14ac:dyDescent="0.25">
      <c r="T780" s="46"/>
      <c r="V780" s="47"/>
      <c r="X780" s="47"/>
      <c r="Z780" s="48"/>
    </row>
    <row r="781" spans="20:26" x14ac:dyDescent="0.25">
      <c r="T781" s="46"/>
      <c r="V781" s="47"/>
      <c r="X781" s="47"/>
      <c r="Z781" s="48"/>
    </row>
    <row r="782" spans="20:26" x14ac:dyDescent="0.25">
      <c r="T782" s="46"/>
      <c r="V782" s="47"/>
      <c r="X782" s="47"/>
      <c r="Z782" s="48"/>
    </row>
    <row r="783" spans="20:26" x14ac:dyDescent="0.25">
      <c r="T783" s="46"/>
      <c r="V783" s="47"/>
      <c r="X783" s="47"/>
      <c r="Z783" s="48"/>
    </row>
    <row r="784" spans="20:26" x14ac:dyDescent="0.25">
      <c r="T784" s="46"/>
      <c r="V784" s="47"/>
      <c r="X784" s="47"/>
      <c r="Z784" s="48"/>
    </row>
    <row r="785" spans="20:26" x14ac:dyDescent="0.25">
      <c r="T785" s="46"/>
      <c r="V785" s="47"/>
      <c r="X785" s="47"/>
      <c r="Z785" s="48"/>
    </row>
    <row r="786" spans="20:26" x14ac:dyDescent="0.25">
      <c r="T786" s="46"/>
      <c r="V786" s="47"/>
      <c r="X786" s="47"/>
      <c r="Z786" s="48"/>
    </row>
    <row r="787" spans="20:26" x14ac:dyDescent="0.25">
      <c r="T787" s="46"/>
      <c r="V787" s="47"/>
      <c r="X787" s="47"/>
      <c r="Z787" s="48"/>
    </row>
    <row r="788" spans="20:26" x14ac:dyDescent="0.25">
      <c r="T788" s="46"/>
      <c r="V788" s="47"/>
      <c r="X788" s="47"/>
      <c r="Z788" s="48"/>
    </row>
    <row r="789" spans="20:26" x14ac:dyDescent="0.25">
      <c r="T789" s="46"/>
      <c r="V789" s="47"/>
      <c r="X789" s="47"/>
      <c r="Z789" s="48"/>
    </row>
    <row r="790" spans="20:26" x14ac:dyDescent="0.25">
      <c r="T790" s="46"/>
      <c r="V790" s="47"/>
      <c r="X790" s="47"/>
      <c r="Z790" s="48"/>
    </row>
    <row r="791" spans="20:26" x14ac:dyDescent="0.25">
      <c r="T791" s="46"/>
      <c r="V791" s="47"/>
      <c r="X791" s="47"/>
      <c r="Z791" s="48"/>
    </row>
    <row r="792" spans="20:26" x14ac:dyDescent="0.25">
      <c r="T792" s="46"/>
      <c r="V792" s="47"/>
      <c r="X792" s="47"/>
      <c r="Z792" s="48"/>
    </row>
    <row r="793" spans="20:26" x14ac:dyDescent="0.25">
      <c r="T793" s="46"/>
      <c r="V793" s="47"/>
      <c r="X793" s="47"/>
      <c r="Z793" s="48"/>
    </row>
    <row r="794" spans="20:26" x14ac:dyDescent="0.25">
      <c r="T794" s="46"/>
      <c r="V794" s="47"/>
      <c r="X794" s="47"/>
      <c r="Z794" s="48"/>
    </row>
    <row r="795" spans="20:26" x14ac:dyDescent="0.25">
      <c r="T795" s="46"/>
      <c r="V795" s="47"/>
      <c r="X795" s="47"/>
      <c r="Z795" s="48"/>
    </row>
    <row r="796" spans="20:26" x14ac:dyDescent="0.25">
      <c r="T796" s="46"/>
      <c r="V796" s="47"/>
      <c r="X796" s="47"/>
      <c r="Z796" s="48"/>
    </row>
    <row r="797" spans="20:26" x14ac:dyDescent="0.25">
      <c r="T797" s="46"/>
      <c r="V797" s="47"/>
      <c r="X797" s="47"/>
      <c r="Z797" s="48"/>
    </row>
    <row r="798" spans="20:26" x14ac:dyDescent="0.25">
      <c r="T798" s="46"/>
      <c r="V798" s="47"/>
      <c r="X798" s="47"/>
      <c r="Z798" s="48"/>
    </row>
    <row r="799" spans="20:26" x14ac:dyDescent="0.25">
      <c r="T799" s="46"/>
      <c r="V799" s="47"/>
      <c r="X799" s="47"/>
      <c r="Z799" s="48"/>
    </row>
    <row r="800" spans="20:26" x14ac:dyDescent="0.25">
      <c r="T800" s="46"/>
      <c r="V800" s="47"/>
      <c r="X800" s="47"/>
      <c r="Z800" s="48"/>
    </row>
    <row r="801" spans="20:26" x14ac:dyDescent="0.25">
      <c r="T801" s="46"/>
      <c r="V801" s="47"/>
      <c r="X801" s="47"/>
      <c r="Z801" s="48"/>
    </row>
    <row r="802" spans="20:26" x14ac:dyDescent="0.25">
      <c r="T802" s="46"/>
      <c r="V802" s="47"/>
      <c r="X802" s="47"/>
      <c r="Z802" s="48"/>
    </row>
    <row r="803" spans="20:26" x14ac:dyDescent="0.25">
      <c r="T803" s="46"/>
      <c r="V803" s="47"/>
      <c r="X803" s="47"/>
      <c r="Z803" s="48"/>
    </row>
    <row r="804" spans="20:26" x14ac:dyDescent="0.25">
      <c r="T804" s="46"/>
      <c r="V804" s="47"/>
      <c r="X804" s="47"/>
      <c r="Z804" s="48"/>
    </row>
    <row r="805" spans="20:26" x14ac:dyDescent="0.25">
      <c r="T805" s="46"/>
      <c r="V805" s="47"/>
      <c r="X805" s="47"/>
      <c r="Z805" s="48"/>
    </row>
    <row r="806" spans="20:26" x14ac:dyDescent="0.25">
      <c r="T806" s="46"/>
      <c r="V806" s="47"/>
      <c r="X806" s="47"/>
      <c r="Z806" s="48"/>
    </row>
    <row r="807" spans="20:26" x14ac:dyDescent="0.25">
      <c r="T807" s="46"/>
      <c r="V807" s="47"/>
      <c r="X807" s="47"/>
      <c r="Z807" s="48"/>
    </row>
    <row r="808" spans="20:26" x14ac:dyDescent="0.25">
      <c r="T808" s="46"/>
      <c r="V808" s="47"/>
      <c r="X808" s="47"/>
      <c r="Z808" s="48"/>
    </row>
    <row r="809" spans="20:26" x14ac:dyDescent="0.25">
      <c r="T809" s="46"/>
      <c r="V809" s="47"/>
      <c r="X809" s="47"/>
      <c r="Z809" s="48"/>
    </row>
    <row r="810" spans="20:26" x14ac:dyDescent="0.25">
      <c r="T810" s="46"/>
      <c r="V810" s="47"/>
      <c r="X810" s="47"/>
      <c r="Z810" s="48"/>
    </row>
    <row r="811" spans="20:26" x14ac:dyDescent="0.25">
      <c r="T811" s="46"/>
      <c r="V811" s="47"/>
      <c r="X811" s="47"/>
      <c r="Z811" s="48"/>
    </row>
    <row r="812" spans="20:26" x14ac:dyDescent="0.25">
      <c r="T812" s="46"/>
      <c r="V812" s="47"/>
      <c r="X812" s="47"/>
      <c r="Z812" s="48"/>
    </row>
    <row r="813" spans="20:26" x14ac:dyDescent="0.25">
      <c r="T813" s="46"/>
      <c r="V813" s="47"/>
      <c r="X813" s="47"/>
      <c r="Z813" s="48"/>
    </row>
    <row r="814" spans="20:26" x14ac:dyDescent="0.25">
      <c r="T814" s="46"/>
      <c r="V814" s="47"/>
      <c r="X814" s="47"/>
      <c r="Z814" s="48"/>
    </row>
    <row r="815" spans="20:26" x14ac:dyDescent="0.25">
      <c r="T815" s="46"/>
      <c r="V815" s="47"/>
      <c r="X815" s="47"/>
      <c r="Z815" s="48"/>
    </row>
    <row r="816" spans="20:26" x14ac:dyDescent="0.25">
      <c r="T816" s="46"/>
      <c r="V816" s="47"/>
      <c r="X816" s="47"/>
      <c r="Z816" s="48"/>
    </row>
    <row r="817" spans="20:26" x14ac:dyDescent="0.25">
      <c r="T817" s="46"/>
      <c r="V817" s="47"/>
      <c r="X817" s="47"/>
      <c r="Z817" s="48"/>
    </row>
    <row r="818" spans="20:26" x14ac:dyDescent="0.25">
      <c r="T818" s="46"/>
      <c r="V818" s="47"/>
      <c r="X818" s="47"/>
      <c r="Z818" s="48"/>
    </row>
    <row r="819" spans="20:26" x14ac:dyDescent="0.25">
      <c r="T819" s="46"/>
      <c r="V819" s="47"/>
      <c r="X819" s="47"/>
      <c r="Z819" s="48"/>
    </row>
    <row r="820" spans="20:26" x14ac:dyDescent="0.25">
      <c r="T820" s="46"/>
      <c r="V820" s="47"/>
      <c r="X820" s="47"/>
      <c r="Z820" s="48"/>
    </row>
    <row r="821" spans="20:26" x14ac:dyDescent="0.25">
      <c r="T821" s="46"/>
      <c r="V821" s="47"/>
      <c r="X821" s="47"/>
      <c r="Z821" s="48"/>
    </row>
    <row r="822" spans="20:26" x14ac:dyDescent="0.25">
      <c r="T822" s="46"/>
      <c r="V822" s="47"/>
      <c r="X822" s="47"/>
      <c r="Z822" s="48"/>
    </row>
    <row r="823" spans="20:26" x14ac:dyDescent="0.25">
      <c r="T823" s="46"/>
      <c r="V823" s="47"/>
      <c r="X823" s="47"/>
      <c r="Z823" s="48"/>
    </row>
    <row r="824" spans="20:26" x14ac:dyDescent="0.25">
      <c r="T824" s="46"/>
      <c r="V824" s="47"/>
      <c r="X824" s="47"/>
      <c r="Z824" s="48"/>
    </row>
    <row r="825" spans="20:26" x14ac:dyDescent="0.25">
      <c r="T825" s="46"/>
      <c r="V825" s="47"/>
      <c r="X825" s="47"/>
      <c r="Z825" s="48"/>
    </row>
    <row r="826" spans="20:26" x14ac:dyDescent="0.25">
      <c r="T826" s="46"/>
      <c r="V826" s="47"/>
      <c r="X826" s="47"/>
      <c r="Z826" s="48"/>
    </row>
    <row r="827" spans="20:26" x14ac:dyDescent="0.25">
      <c r="T827" s="46"/>
      <c r="V827" s="47"/>
      <c r="X827" s="47"/>
      <c r="Z827" s="48"/>
    </row>
    <row r="828" spans="20:26" x14ac:dyDescent="0.25">
      <c r="T828" s="46"/>
      <c r="V828" s="47"/>
      <c r="X828" s="47"/>
      <c r="Z828" s="48"/>
    </row>
    <row r="829" spans="20:26" x14ac:dyDescent="0.25">
      <c r="T829" s="46"/>
      <c r="V829" s="47"/>
      <c r="X829" s="47"/>
      <c r="Z829" s="48"/>
    </row>
    <row r="830" spans="20:26" x14ac:dyDescent="0.25">
      <c r="T830" s="46"/>
      <c r="V830" s="47"/>
      <c r="X830" s="47"/>
      <c r="Z830" s="48"/>
    </row>
    <row r="831" spans="20:26" x14ac:dyDescent="0.25">
      <c r="T831" s="46"/>
      <c r="V831" s="47"/>
      <c r="X831" s="47"/>
      <c r="Z831" s="48"/>
    </row>
    <row r="832" spans="20:26" x14ac:dyDescent="0.25">
      <c r="T832" s="46"/>
      <c r="V832" s="47"/>
      <c r="X832" s="47"/>
      <c r="Z832" s="48"/>
    </row>
    <row r="833" spans="20:26" x14ac:dyDescent="0.25">
      <c r="T833" s="46"/>
      <c r="V833" s="47"/>
      <c r="X833" s="47"/>
      <c r="Z833" s="48"/>
    </row>
    <row r="834" spans="20:26" x14ac:dyDescent="0.25">
      <c r="T834" s="46"/>
      <c r="V834" s="47"/>
      <c r="X834" s="47"/>
      <c r="Z834" s="48"/>
    </row>
    <row r="835" spans="20:26" x14ac:dyDescent="0.25">
      <c r="T835" s="46"/>
      <c r="V835" s="47"/>
      <c r="X835" s="47"/>
      <c r="Z835" s="48"/>
    </row>
    <row r="836" spans="20:26" x14ac:dyDescent="0.25">
      <c r="T836" s="46"/>
      <c r="V836" s="47"/>
      <c r="X836" s="47"/>
      <c r="Z836" s="48"/>
    </row>
    <row r="837" spans="20:26" x14ac:dyDescent="0.25">
      <c r="T837" s="46"/>
      <c r="V837" s="47"/>
      <c r="X837" s="47"/>
      <c r="Z837" s="48"/>
    </row>
    <row r="838" spans="20:26" x14ac:dyDescent="0.25">
      <c r="T838" s="46"/>
      <c r="V838" s="47"/>
      <c r="X838" s="47"/>
      <c r="Z838" s="48"/>
    </row>
    <row r="839" spans="20:26" x14ac:dyDescent="0.25">
      <c r="T839" s="46"/>
      <c r="V839" s="47"/>
      <c r="X839" s="47"/>
      <c r="Z839" s="48"/>
    </row>
    <row r="840" spans="20:26" x14ac:dyDescent="0.25">
      <c r="T840" s="46"/>
      <c r="V840" s="47"/>
      <c r="X840" s="47"/>
      <c r="Z840" s="48"/>
    </row>
    <row r="841" spans="20:26" x14ac:dyDescent="0.25">
      <c r="T841" s="46"/>
      <c r="V841" s="47"/>
      <c r="X841" s="47"/>
      <c r="Z841" s="48"/>
    </row>
    <row r="842" spans="20:26" x14ac:dyDescent="0.25">
      <c r="T842" s="46"/>
      <c r="V842" s="47"/>
      <c r="X842" s="47"/>
      <c r="Z842" s="48"/>
    </row>
    <row r="843" spans="20:26" x14ac:dyDescent="0.25">
      <c r="T843" s="46"/>
      <c r="V843" s="47"/>
      <c r="X843" s="47"/>
      <c r="Z843" s="48"/>
    </row>
    <row r="844" spans="20:26" x14ac:dyDescent="0.25">
      <c r="T844" s="46"/>
      <c r="V844" s="47"/>
      <c r="X844" s="47"/>
      <c r="Z844" s="48"/>
    </row>
    <row r="845" spans="20:26" x14ac:dyDescent="0.25">
      <c r="T845" s="46"/>
      <c r="V845" s="47"/>
      <c r="X845" s="47"/>
      <c r="Z845" s="48"/>
    </row>
    <row r="846" spans="20:26" x14ac:dyDescent="0.25">
      <c r="T846" s="46"/>
      <c r="V846" s="47"/>
      <c r="X846" s="47"/>
      <c r="Z846" s="48"/>
    </row>
    <row r="847" spans="20:26" x14ac:dyDescent="0.25">
      <c r="T847" s="46"/>
      <c r="V847" s="47"/>
      <c r="X847" s="47"/>
      <c r="Z847" s="48"/>
    </row>
    <row r="848" spans="20:26" x14ac:dyDescent="0.25">
      <c r="T848" s="46"/>
      <c r="V848" s="47"/>
      <c r="X848" s="47"/>
      <c r="Z848" s="48"/>
    </row>
    <row r="849" spans="20:26" x14ac:dyDescent="0.25">
      <c r="T849" s="46"/>
      <c r="V849" s="47"/>
      <c r="X849" s="47"/>
      <c r="Z849" s="48"/>
    </row>
    <row r="850" spans="20:26" x14ac:dyDescent="0.25">
      <c r="T850" s="46"/>
      <c r="V850" s="47"/>
      <c r="X850" s="47"/>
      <c r="Z850" s="48"/>
    </row>
    <row r="851" spans="20:26" x14ac:dyDescent="0.25">
      <c r="T851" s="46"/>
      <c r="V851" s="47"/>
      <c r="X851" s="47"/>
      <c r="Z851" s="48"/>
    </row>
    <row r="852" spans="20:26" x14ac:dyDescent="0.25">
      <c r="T852" s="46"/>
      <c r="V852" s="47"/>
      <c r="X852" s="47"/>
      <c r="Z852" s="48"/>
    </row>
    <row r="853" spans="20:26" x14ac:dyDescent="0.25">
      <c r="T853" s="46"/>
      <c r="V853" s="47"/>
      <c r="X853" s="47"/>
      <c r="Z853" s="48"/>
    </row>
    <row r="854" spans="20:26" x14ac:dyDescent="0.25">
      <c r="T854" s="46"/>
      <c r="V854" s="47"/>
      <c r="X854" s="47"/>
      <c r="Z854" s="48"/>
    </row>
    <row r="855" spans="20:26" x14ac:dyDescent="0.25">
      <c r="T855" s="46"/>
      <c r="V855" s="47"/>
      <c r="X855" s="47"/>
      <c r="Z855" s="48"/>
    </row>
    <row r="856" spans="20:26" x14ac:dyDescent="0.25">
      <c r="T856" s="46"/>
      <c r="V856" s="47"/>
      <c r="X856" s="47"/>
      <c r="Z856" s="48"/>
    </row>
    <row r="857" spans="20:26" x14ac:dyDescent="0.25">
      <c r="T857" s="46"/>
      <c r="V857" s="47"/>
      <c r="X857" s="47"/>
      <c r="Z857" s="48"/>
    </row>
    <row r="858" spans="20:26" x14ac:dyDescent="0.25">
      <c r="T858" s="46"/>
      <c r="V858" s="47"/>
      <c r="X858" s="47"/>
      <c r="Z858" s="48"/>
    </row>
    <row r="859" spans="20:26" x14ac:dyDescent="0.25">
      <c r="T859" s="46"/>
      <c r="V859" s="47"/>
      <c r="X859" s="47"/>
      <c r="Z859" s="48"/>
    </row>
    <row r="860" spans="20:26" x14ac:dyDescent="0.25">
      <c r="T860" s="46"/>
      <c r="V860" s="47"/>
      <c r="X860" s="47"/>
      <c r="Z860" s="48"/>
    </row>
    <row r="861" spans="20:26" x14ac:dyDescent="0.25">
      <c r="T861" s="46"/>
      <c r="V861" s="47"/>
      <c r="X861" s="47"/>
      <c r="Z861" s="48"/>
    </row>
    <row r="862" spans="20:26" x14ac:dyDescent="0.25">
      <c r="T862" s="46"/>
      <c r="V862" s="47"/>
      <c r="X862" s="47"/>
      <c r="Z862" s="48"/>
    </row>
    <row r="863" spans="20:26" x14ac:dyDescent="0.25">
      <c r="T863" s="46"/>
      <c r="V863" s="47"/>
      <c r="X863" s="47"/>
      <c r="Z863" s="48"/>
    </row>
    <row r="864" spans="20:26" x14ac:dyDescent="0.25">
      <c r="T864" s="46"/>
      <c r="V864" s="47"/>
      <c r="X864" s="47"/>
      <c r="Z864" s="48"/>
    </row>
    <row r="865" spans="20:26" x14ac:dyDescent="0.25">
      <c r="T865" s="46"/>
      <c r="V865" s="47"/>
      <c r="X865" s="47"/>
      <c r="Z865" s="48"/>
    </row>
    <row r="866" spans="20:26" x14ac:dyDescent="0.25">
      <c r="T866" s="46"/>
      <c r="V866" s="47"/>
      <c r="X866" s="47"/>
      <c r="Z866" s="48"/>
    </row>
    <row r="867" spans="20:26" x14ac:dyDescent="0.25">
      <c r="T867" s="46"/>
      <c r="V867" s="47"/>
      <c r="X867" s="47"/>
      <c r="Z867" s="48"/>
    </row>
    <row r="868" spans="20:26" x14ac:dyDescent="0.25">
      <c r="T868" s="46"/>
      <c r="V868" s="47"/>
      <c r="X868" s="47"/>
      <c r="Z868" s="48"/>
    </row>
    <row r="869" spans="20:26" x14ac:dyDescent="0.25">
      <c r="T869" s="46"/>
      <c r="V869" s="47"/>
      <c r="X869" s="47"/>
      <c r="Z869" s="48"/>
    </row>
    <row r="870" spans="20:26" x14ac:dyDescent="0.25">
      <c r="T870" s="46"/>
      <c r="V870" s="47"/>
      <c r="X870" s="47"/>
      <c r="Z870" s="48"/>
    </row>
    <row r="871" spans="20:26" x14ac:dyDescent="0.25">
      <c r="T871" s="46"/>
      <c r="V871" s="47"/>
      <c r="X871" s="47"/>
      <c r="Z871" s="48"/>
    </row>
    <row r="872" spans="20:26" x14ac:dyDescent="0.25">
      <c r="T872" s="46"/>
      <c r="V872" s="47"/>
      <c r="X872" s="47"/>
      <c r="Z872" s="48"/>
    </row>
    <row r="873" spans="20:26" x14ac:dyDescent="0.25">
      <c r="T873" s="46"/>
      <c r="V873" s="47"/>
      <c r="X873" s="47"/>
      <c r="Z873" s="48"/>
    </row>
    <row r="874" spans="20:26" x14ac:dyDescent="0.25">
      <c r="T874" s="46"/>
      <c r="V874" s="47"/>
      <c r="X874" s="47"/>
      <c r="Z874" s="48"/>
    </row>
    <row r="875" spans="20:26" x14ac:dyDescent="0.25">
      <c r="T875" s="46"/>
      <c r="V875" s="47"/>
      <c r="X875" s="47"/>
      <c r="Z875" s="48"/>
    </row>
    <row r="876" spans="20:26" x14ac:dyDescent="0.25">
      <c r="T876" s="46"/>
      <c r="V876" s="47"/>
      <c r="X876" s="47"/>
      <c r="Z876" s="48"/>
    </row>
    <row r="877" spans="20:26" x14ac:dyDescent="0.25">
      <c r="T877" s="46"/>
      <c r="V877" s="47"/>
      <c r="X877" s="47"/>
      <c r="Z877" s="48"/>
    </row>
    <row r="878" spans="20:26" x14ac:dyDescent="0.25">
      <c r="T878" s="46"/>
      <c r="V878" s="47"/>
      <c r="X878" s="47"/>
      <c r="Z878" s="48"/>
    </row>
    <row r="879" spans="20:26" x14ac:dyDescent="0.25">
      <c r="T879" s="46"/>
      <c r="V879" s="47"/>
      <c r="X879" s="47"/>
      <c r="Z879" s="48"/>
    </row>
    <row r="880" spans="20:26" x14ac:dyDescent="0.25">
      <c r="T880" s="46"/>
      <c r="V880" s="47"/>
      <c r="X880" s="47"/>
      <c r="Z880" s="48"/>
    </row>
    <row r="881" spans="20:26" x14ac:dyDescent="0.25">
      <c r="T881" s="46"/>
      <c r="V881" s="47"/>
      <c r="X881" s="47"/>
      <c r="Z881" s="48"/>
    </row>
    <row r="882" spans="20:26" x14ac:dyDescent="0.25">
      <c r="T882" s="46"/>
      <c r="V882" s="47"/>
      <c r="X882" s="47"/>
      <c r="Z882" s="48"/>
    </row>
    <row r="883" spans="20:26" x14ac:dyDescent="0.25">
      <c r="T883" s="46"/>
      <c r="V883" s="47"/>
      <c r="X883" s="47"/>
      <c r="Z883" s="48"/>
    </row>
    <row r="884" spans="20:26" x14ac:dyDescent="0.25">
      <c r="T884" s="46"/>
      <c r="V884" s="47"/>
      <c r="X884" s="47"/>
      <c r="Z884" s="48"/>
    </row>
    <row r="885" spans="20:26" x14ac:dyDescent="0.25">
      <c r="T885" s="46"/>
      <c r="V885" s="47"/>
      <c r="X885" s="47"/>
      <c r="Z885" s="48"/>
    </row>
    <row r="886" spans="20:26" x14ac:dyDescent="0.25">
      <c r="T886" s="46"/>
      <c r="V886" s="47"/>
      <c r="X886" s="47"/>
      <c r="Z886" s="48"/>
    </row>
    <row r="887" spans="20:26" x14ac:dyDescent="0.25">
      <c r="T887" s="46"/>
      <c r="V887" s="47"/>
      <c r="X887" s="47"/>
      <c r="Z887" s="48"/>
    </row>
    <row r="888" spans="20:26" x14ac:dyDescent="0.25">
      <c r="T888" s="46"/>
      <c r="V888" s="47"/>
      <c r="X888" s="47"/>
      <c r="Z888" s="48"/>
    </row>
    <row r="889" spans="20:26" x14ac:dyDescent="0.25">
      <c r="T889" s="46"/>
      <c r="V889" s="47"/>
      <c r="X889" s="47"/>
      <c r="Z889" s="48"/>
    </row>
    <row r="890" spans="20:26" x14ac:dyDescent="0.25">
      <c r="T890" s="46"/>
      <c r="V890" s="47"/>
      <c r="X890" s="47"/>
      <c r="Z890" s="48"/>
    </row>
    <row r="891" spans="20:26" x14ac:dyDescent="0.25">
      <c r="T891" s="46"/>
      <c r="V891" s="47"/>
      <c r="X891" s="47"/>
      <c r="Z891" s="48"/>
    </row>
    <row r="892" spans="20:26" x14ac:dyDescent="0.25">
      <c r="T892" s="46"/>
      <c r="V892" s="47"/>
      <c r="X892" s="47"/>
      <c r="Z892" s="48"/>
    </row>
    <row r="893" spans="20:26" x14ac:dyDescent="0.25">
      <c r="T893" s="46"/>
      <c r="V893" s="47"/>
      <c r="X893" s="47"/>
      <c r="Z893" s="48"/>
    </row>
    <row r="894" spans="20:26" x14ac:dyDescent="0.25">
      <c r="T894" s="46"/>
      <c r="V894" s="47"/>
      <c r="X894" s="47"/>
      <c r="Z894" s="48"/>
    </row>
    <row r="895" spans="20:26" x14ac:dyDescent="0.25">
      <c r="T895" s="46"/>
      <c r="V895" s="47"/>
      <c r="X895" s="47"/>
      <c r="Z895" s="48"/>
    </row>
    <row r="896" spans="20:26" x14ac:dyDescent="0.25">
      <c r="T896" s="46"/>
      <c r="V896" s="47"/>
      <c r="X896" s="47"/>
      <c r="Z896" s="48"/>
    </row>
    <row r="897" spans="20:26" x14ac:dyDescent="0.25">
      <c r="T897" s="46"/>
      <c r="V897" s="47"/>
      <c r="X897" s="47"/>
      <c r="Z897" s="48"/>
    </row>
    <row r="898" spans="20:26" x14ac:dyDescent="0.25">
      <c r="T898" s="46"/>
      <c r="V898" s="47"/>
      <c r="X898" s="47"/>
      <c r="Z898" s="48"/>
    </row>
    <row r="899" spans="20:26" x14ac:dyDescent="0.25">
      <c r="T899" s="46"/>
      <c r="V899" s="47"/>
      <c r="X899" s="47"/>
      <c r="Z899" s="48"/>
    </row>
    <row r="900" spans="20:26" x14ac:dyDescent="0.25">
      <c r="T900" s="46"/>
      <c r="V900" s="47"/>
      <c r="X900" s="47"/>
      <c r="Z900" s="48"/>
    </row>
    <row r="901" spans="20:26" x14ac:dyDescent="0.25">
      <c r="T901" s="46"/>
      <c r="V901" s="47"/>
      <c r="X901" s="47"/>
      <c r="Z901" s="48"/>
    </row>
    <row r="902" spans="20:26" x14ac:dyDescent="0.25">
      <c r="T902" s="46"/>
      <c r="V902" s="47"/>
      <c r="X902" s="47"/>
      <c r="Z902" s="48"/>
    </row>
    <row r="903" spans="20:26" x14ac:dyDescent="0.25">
      <c r="T903" s="46"/>
      <c r="V903" s="47"/>
      <c r="X903" s="47"/>
      <c r="Z903" s="48"/>
    </row>
    <row r="904" spans="20:26" x14ac:dyDescent="0.25">
      <c r="T904" s="46"/>
      <c r="V904" s="47"/>
      <c r="X904" s="47"/>
      <c r="Z904" s="48"/>
    </row>
    <row r="905" spans="20:26" x14ac:dyDescent="0.25">
      <c r="T905" s="46"/>
      <c r="V905" s="47"/>
      <c r="X905" s="47"/>
      <c r="Z905" s="48"/>
    </row>
    <row r="906" spans="20:26" x14ac:dyDescent="0.25">
      <c r="T906" s="46"/>
      <c r="V906" s="47"/>
      <c r="X906" s="47"/>
      <c r="Z906" s="48"/>
    </row>
    <row r="907" spans="20:26" x14ac:dyDescent="0.25">
      <c r="T907" s="46"/>
      <c r="V907" s="47"/>
      <c r="X907" s="47"/>
      <c r="Z907" s="48"/>
    </row>
    <row r="908" spans="20:26" x14ac:dyDescent="0.25">
      <c r="T908" s="46"/>
      <c r="V908" s="47"/>
      <c r="X908" s="47"/>
      <c r="Z908" s="48"/>
    </row>
    <row r="909" spans="20:26" x14ac:dyDescent="0.25">
      <c r="T909" s="46"/>
      <c r="V909" s="47"/>
      <c r="X909" s="47"/>
      <c r="Z909" s="48"/>
    </row>
    <row r="910" spans="20:26" x14ac:dyDescent="0.25">
      <c r="T910" s="46"/>
      <c r="V910" s="47"/>
      <c r="X910" s="47"/>
      <c r="Z910" s="48"/>
    </row>
    <row r="911" spans="20:26" x14ac:dyDescent="0.25">
      <c r="T911" s="46"/>
      <c r="V911" s="47"/>
      <c r="X911" s="47"/>
      <c r="Z911" s="48"/>
    </row>
    <row r="912" spans="20:26" x14ac:dyDescent="0.25">
      <c r="T912" s="46"/>
      <c r="V912" s="47"/>
      <c r="X912" s="47"/>
      <c r="Z912" s="48"/>
    </row>
    <row r="913" spans="20:26" x14ac:dyDescent="0.25">
      <c r="T913" s="46"/>
      <c r="V913" s="47"/>
      <c r="X913" s="47"/>
      <c r="Z913" s="48"/>
    </row>
    <row r="914" spans="20:26" x14ac:dyDescent="0.25">
      <c r="T914" s="46"/>
      <c r="V914" s="47"/>
      <c r="X914" s="47"/>
      <c r="Z914" s="48"/>
    </row>
    <row r="915" spans="20:26" x14ac:dyDescent="0.25">
      <c r="T915" s="46"/>
      <c r="V915" s="47"/>
      <c r="X915" s="47"/>
      <c r="Z915" s="48"/>
    </row>
    <row r="916" spans="20:26" x14ac:dyDescent="0.25">
      <c r="T916" s="46"/>
      <c r="V916" s="47"/>
      <c r="X916" s="36"/>
      <c r="Z916" s="48"/>
    </row>
    <row r="917" spans="20:26" x14ac:dyDescent="0.25">
      <c r="T917" s="46"/>
      <c r="V917" s="47"/>
      <c r="X917" s="36"/>
      <c r="Z917" s="48"/>
    </row>
    <row r="918" spans="20:26" x14ac:dyDescent="0.25">
      <c r="T918" s="46"/>
      <c r="V918" s="47"/>
      <c r="X918" s="36"/>
      <c r="Z918" s="48"/>
    </row>
    <row r="919" spans="20:26" x14ac:dyDescent="0.25">
      <c r="T919" s="46"/>
      <c r="V919" s="47"/>
      <c r="X919" s="36"/>
      <c r="Z919" s="48"/>
    </row>
    <row r="920" spans="20:26" x14ac:dyDescent="0.25">
      <c r="T920" s="46"/>
      <c r="V920" s="47"/>
      <c r="X920" s="36"/>
      <c r="Z920" s="48"/>
    </row>
    <row r="921" spans="20:26" x14ac:dyDescent="0.25">
      <c r="T921" s="46"/>
      <c r="V921" s="47"/>
      <c r="X921" s="36"/>
      <c r="Z921" s="48"/>
    </row>
    <row r="922" spans="20:26" x14ac:dyDescent="0.25">
      <c r="T922" s="46"/>
      <c r="V922" s="47"/>
      <c r="X922" s="36"/>
      <c r="Z922" s="48"/>
    </row>
    <row r="923" spans="20:26" x14ac:dyDescent="0.25">
      <c r="T923" s="46"/>
      <c r="V923" s="47"/>
      <c r="X923" s="36"/>
      <c r="Z923" s="48"/>
    </row>
    <row r="924" spans="20:26" x14ac:dyDescent="0.25">
      <c r="T924" s="46"/>
      <c r="V924" s="47"/>
      <c r="X924" s="36"/>
      <c r="Z924" s="48"/>
    </row>
    <row r="925" spans="20:26" x14ac:dyDescent="0.25">
      <c r="T925" s="46"/>
      <c r="V925" s="47"/>
      <c r="X925" s="36"/>
      <c r="Z925" s="48"/>
    </row>
    <row r="926" spans="20:26" x14ac:dyDescent="0.25">
      <c r="T926" s="46"/>
      <c r="V926" s="47"/>
      <c r="X926" s="36"/>
      <c r="Z926" s="48"/>
    </row>
    <row r="927" spans="20:26" x14ac:dyDescent="0.25">
      <c r="T927" s="46"/>
      <c r="V927" s="47"/>
      <c r="X927" s="36"/>
      <c r="Z927" s="48"/>
    </row>
    <row r="928" spans="20:26" x14ac:dyDescent="0.25">
      <c r="T928" s="46"/>
      <c r="V928" s="47"/>
      <c r="X928" s="36"/>
      <c r="Z928" s="48"/>
    </row>
    <row r="929" spans="20:26" x14ac:dyDescent="0.25">
      <c r="T929" s="46"/>
      <c r="V929" s="47"/>
      <c r="X929" s="36"/>
      <c r="Z929" s="48"/>
    </row>
    <row r="930" spans="20:26" x14ac:dyDescent="0.25">
      <c r="T930" s="46"/>
      <c r="V930" s="47"/>
      <c r="X930" s="36"/>
      <c r="Z930" s="48"/>
    </row>
    <row r="931" spans="20:26" x14ac:dyDescent="0.25">
      <c r="T931" s="46"/>
      <c r="V931" s="47"/>
      <c r="X931" s="36"/>
      <c r="Z931" s="48"/>
    </row>
    <row r="932" spans="20:26" x14ac:dyDescent="0.25">
      <c r="T932" s="46"/>
      <c r="V932" s="47"/>
      <c r="X932" s="36"/>
      <c r="Z932" s="48"/>
    </row>
    <row r="933" spans="20:26" x14ac:dyDescent="0.25">
      <c r="T933" s="46"/>
      <c r="V933" s="47"/>
      <c r="X933" s="36"/>
      <c r="Z933" s="48"/>
    </row>
    <row r="934" spans="20:26" x14ac:dyDescent="0.25">
      <c r="T934" s="46"/>
      <c r="V934" s="47"/>
      <c r="X934" s="36"/>
      <c r="Z934" s="48"/>
    </row>
    <row r="935" spans="20:26" x14ac:dyDescent="0.25">
      <c r="T935" s="46"/>
      <c r="V935" s="47"/>
      <c r="X935" s="36"/>
      <c r="Z935" s="48"/>
    </row>
    <row r="936" spans="20:26" x14ac:dyDescent="0.25">
      <c r="T936" s="46"/>
      <c r="V936" s="47"/>
      <c r="X936" s="36"/>
      <c r="Z936" s="48"/>
    </row>
    <row r="937" spans="20:26" x14ac:dyDescent="0.25">
      <c r="T937" s="46"/>
      <c r="V937" s="47"/>
      <c r="X937" s="36"/>
      <c r="Z937" s="48"/>
    </row>
    <row r="938" spans="20:26" x14ac:dyDescent="0.25">
      <c r="T938" s="46"/>
      <c r="V938" s="47"/>
      <c r="X938" s="36"/>
      <c r="Z938" s="48"/>
    </row>
    <row r="939" spans="20:26" x14ac:dyDescent="0.25">
      <c r="T939" s="46"/>
      <c r="V939" s="47"/>
      <c r="X939" s="36"/>
      <c r="Z939" s="48"/>
    </row>
    <row r="940" spans="20:26" x14ac:dyDescent="0.25">
      <c r="T940" s="46"/>
      <c r="V940" s="47"/>
      <c r="X940" s="36"/>
      <c r="Z940" s="48"/>
    </row>
    <row r="941" spans="20:26" x14ac:dyDescent="0.25">
      <c r="T941" s="46"/>
      <c r="V941" s="47"/>
      <c r="X941" s="36"/>
      <c r="Z941" s="48"/>
    </row>
    <row r="942" spans="20:26" x14ac:dyDescent="0.25">
      <c r="T942" s="46"/>
      <c r="V942" s="47"/>
      <c r="X942" s="36"/>
      <c r="Z942" s="48"/>
    </row>
    <row r="943" spans="20:26" x14ac:dyDescent="0.25">
      <c r="T943" s="46"/>
      <c r="V943" s="47"/>
      <c r="X943" s="36"/>
      <c r="Z943" s="48"/>
    </row>
    <row r="944" spans="20:26" x14ac:dyDescent="0.25">
      <c r="T944" s="46"/>
      <c r="V944" s="47"/>
      <c r="X944" s="36"/>
      <c r="Z944" s="48"/>
    </row>
    <row r="945" spans="20:26" x14ac:dyDescent="0.25">
      <c r="T945" s="46"/>
      <c r="V945" s="47"/>
      <c r="X945" s="36"/>
      <c r="Z945" s="48"/>
    </row>
    <row r="946" spans="20:26" x14ac:dyDescent="0.25">
      <c r="T946" s="46"/>
      <c r="V946" s="47"/>
      <c r="X946" s="36"/>
      <c r="Z946" s="48"/>
    </row>
    <row r="947" spans="20:26" x14ac:dyDescent="0.25">
      <c r="T947" s="46"/>
      <c r="V947" s="47"/>
      <c r="X947" s="36"/>
      <c r="Z947" s="48"/>
    </row>
    <row r="948" spans="20:26" x14ac:dyDescent="0.25">
      <c r="T948" s="46"/>
      <c r="V948" s="47"/>
      <c r="X948" s="36"/>
      <c r="Z948" s="48"/>
    </row>
    <row r="949" spans="20:26" x14ac:dyDescent="0.25">
      <c r="T949" s="46"/>
      <c r="V949" s="47"/>
      <c r="X949" s="36"/>
      <c r="Z949" s="48"/>
    </row>
    <row r="950" spans="20:26" x14ac:dyDescent="0.25">
      <c r="T950" s="46"/>
      <c r="V950" s="47"/>
      <c r="X950" s="36"/>
      <c r="Z950" s="48"/>
    </row>
    <row r="951" spans="20:26" x14ac:dyDescent="0.25">
      <c r="T951" s="46"/>
      <c r="V951" s="47"/>
      <c r="X951" s="36"/>
      <c r="Z951" s="48"/>
    </row>
    <row r="952" spans="20:26" x14ac:dyDescent="0.25">
      <c r="T952" s="46"/>
      <c r="V952" s="47"/>
      <c r="X952" s="36"/>
      <c r="Z952" s="48"/>
    </row>
    <row r="953" spans="20:26" x14ac:dyDescent="0.25">
      <c r="T953" s="46"/>
      <c r="V953" s="47"/>
      <c r="X953" s="36"/>
      <c r="Z953" s="48"/>
    </row>
    <row r="954" spans="20:26" x14ac:dyDescent="0.25">
      <c r="T954" s="46"/>
      <c r="V954" s="47"/>
      <c r="X954" s="36"/>
      <c r="Z954" s="48"/>
    </row>
    <row r="955" spans="20:26" x14ac:dyDescent="0.25">
      <c r="T955" s="46"/>
      <c r="V955" s="47"/>
      <c r="X955" s="36"/>
      <c r="Z955" s="48"/>
    </row>
    <row r="956" spans="20:26" x14ac:dyDescent="0.25">
      <c r="T956" s="46"/>
      <c r="V956" s="47"/>
      <c r="X956" s="36"/>
      <c r="Z956" s="48"/>
    </row>
    <row r="957" spans="20:26" x14ac:dyDescent="0.25">
      <c r="T957" s="46"/>
      <c r="V957" s="47"/>
      <c r="X957" s="36"/>
      <c r="Z957" s="48"/>
    </row>
    <row r="958" spans="20:26" x14ac:dyDescent="0.25">
      <c r="T958" s="46"/>
      <c r="V958" s="47"/>
      <c r="X958" s="36"/>
      <c r="Z958" s="48"/>
    </row>
    <row r="959" spans="20:26" x14ac:dyDescent="0.25">
      <c r="T959" s="46"/>
      <c r="V959" s="47"/>
      <c r="X959" s="36"/>
      <c r="Z959" s="48"/>
    </row>
    <row r="960" spans="20:26" x14ac:dyDescent="0.25">
      <c r="T960" s="46"/>
      <c r="V960" s="47"/>
      <c r="X960" s="36"/>
      <c r="Z960" s="48"/>
    </row>
    <row r="961" spans="20:26" x14ac:dyDescent="0.25">
      <c r="T961" s="46"/>
      <c r="V961" s="47"/>
      <c r="X961" s="36"/>
      <c r="Z961" s="48"/>
    </row>
    <row r="962" spans="20:26" x14ac:dyDescent="0.25">
      <c r="T962" s="46"/>
      <c r="V962" s="47"/>
      <c r="X962" s="36"/>
      <c r="Z962" s="48"/>
    </row>
    <row r="963" spans="20:26" x14ac:dyDescent="0.25">
      <c r="T963" s="46"/>
      <c r="V963" s="47"/>
      <c r="X963" s="36"/>
      <c r="Z963" s="48"/>
    </row>
    <row r="964" spans="20:26" x14ac:dyDescent="0.25">
      <c r="T964" s="46"/>
      <c r="V964" s="47"/>
      <c r="X964" s="36"/>
      <c r="Z964" s="48"/>
    </row>
    <row r="965" spans="20:26" x14ac:dyDescent="0.25">
      <c r="T965" s="46"/>
      <c r="V965" s="47"/>
      <c r="X965" s="36"/>
      <c r="Z965" s="48"/>
    </row>
    <row r="966" spans="20:26" x14ac:dyDescent="0.25">
      <c r="T966" s="46"/>
      <c r="V966" s="47"/>
      <c r="X966" s="36"/>
      <c r="Z966" s="48"/>
    </row>
    <row r="967" spans="20:26" x14ac:dyDescent="0.25">
      <c r="T967" s="46"/>
      <c r="V967" s="47"/>
      <c r="X967" s="36"/>
      <c r="Z967" s="48"/>
    </row>
    <row r="968" spans="20:26" x14ac:dyDescent="0.25">
      <c r="T968" s="46"/>
      <c r="V968" s="47"/>
      <c r="X968" s="36"/>
      <c r="Z968" s="48"/>
    </row>
    <row r="969" spans="20:26" x14ac:dyDescent="0.25">
      <c r="T969" s="46"/>
      <c r="V969" s="47"/>
      <c r="X969" s="36"/>
      <c r="Z969" s="48"/>
    </row>
    <row r="970" spans="20:26" x14ac:dyDescent="0.25">
      <c r="T970" s="46"/>
      <c r="V970" s="47"/>
      <c r="X970" s="36"/>
      <c r="Z970" s="48"/>
    </row>
    <row r="971" spans="20:26" x14ac:dyDescent="0.25">
      <c r="T971" s="46"/>
      <c r="V971" s="47"/>
      <c r="X971" s="36"/>
      <c r="Z971" s="48"/>
    </row>
    <row r="972" spans="20:26" x14ac:dyDescent="0.25">
      <c r="T972" s="46"/>
      <c r="V972" s="47"/>
      <c r="X972" s="36"/>
      <c r="Z972" s="48"/>
    </row>
    <row r="973" spans="20:26" x14ac:dyDescent="0.25">
      <c r="T973" s="46"/>
      <c r="V973" s="47"/>
      <c r="X973" s="36"/>
      <c r="Z973" s="48"/>
    </row>
    <row r="974" spans="20:26" x14ac:dyDescent="0.25">
      <c r="T974" s="46"/>
      <c r="V974" s="47"/>
      <c r="X974" s="36"/>
      <c r="Z974" s="48"/>
    </row>
    <row r="975" spans="20:26" x14ac:dyDescent="0.25">
      <c r="T975" s="46"/>
      <c r="V975" s="47"/>
      <c r="X975" s="36"/>
      <c r="Z975" s="48"/>
    </row>
    <row r="976" spans="20:26" x14ac:dyDescent="0.25">
      <c r="T976" s="46"/>
      <c r="V976" s="47"/>
      <c r="X976" s="36"/>
      <c r="Z976" s="48"/>
    </row>
    <row r="977" spans="20:26" x14ac:dyDescent="0.25">
      <c r="T977" s="46"/>
      <c r="V977" s="47"/>
      <c r="X977" s="36"/>
      <c r="Z977" s="48"/>
    </row>
    <row r="978" spans="20:26" x14ac:dyDescent="0.25">
      <c r="T978" s="46"/>
      <c r="V978" s="47"/>
      <c r="X978" s="36"/>
      <c r="Z978" s="48"/>
    </row>
    <row r="979" spans="20:26" x14ac:dyDescent="0.25">
      <c r="T979" s="46"/>
      <c r="V979" s="47"/>
      <c r="X979" s="36"/>
      <c r="Z979" s="48"/>
    </row>
    <row r="980" spans="20:26" x14ac:dyDescent="0.25">
      <c r="T980" s="46"/>
      <c r="V980" s="47"/>
      <c r="X980" s="36"/>
      <c r="Z980" s="48"/>
    </row>
    <row r="981" spans="20:26" x14ac:dyDescent="0.25">
      <c r="T981" s="46"/>
      <c r="V981" s="47"/>
      <c r="X981" s="36"/>
      <c r="Z981" s="48"/>
    </row>
    <row r="982" spans="20:26" x14ac:dyDescent="0.25">
      <c r="T982" s="46"/>
      <c r="V982" s="47"/>
      <c r="X982" s="36"/>
      <c r="Z982" s="48"/>
    </row>
    <row r="983" spans="20:26" x14ac:dyDescent="0.25">
      <c r="T983" s="46"/>
      <c r="V983" s="47"/>
      <c r="X983" s="36"/>
      <c r="Z983" s="48"/>
    </row>
    <row r="984" spans="20:26" x14ac:dyDescent="0.25">
      <c r="T984" s="46"/>
      <c r="V984" s="47"/>
      <c r="X984" s="36"/>
      <c r="Z984" s="48"/>
    </row>
    <row r="985" spans="20:26" x14ac:dyDescent="0.25">
      <c r="T985" s="46"/>
      <c r="V985" s="47"/>
      <c r="X985" s="36"/>
      <c r="Z985" s="48"/>
    </row>
    <row r="986" spans="20:26" x14ac:dyDescent="0.25">
      <c r="T986" s="46"/>
      <c r="V986" s="47"/>
      <c r="X986" s="36"/>
      <c r="Z986" s="48"/>
    </row>
    <row r="987" spans="20:26" x14ac:dyDescent="0.25">
      <c r="T987" s="46"/>
      <c r="V987" s="47"/>
      <c r="X987" s="36"/>
      <c r="Z987" s="48"/>
    </row>
    <row r="988" spans="20:26" x14ac:dyDescent="0.25">
      <c r="T988" s="46"/>
      <c r="V988" s="47"/>
      <c r="X988" s="36"/>
      <c r="Z988" s="48"/>
    </row>
    <row r="989" spans="20:26" x14ac:dyDescent="0.25">
      <c r="T989" s="46"/>
      <c r="V989" s="47"/>
      <c r="X989" s="36"/>
      <c r="Z989" s="48"/>
    </row>
    <row r="990" spans="20:26" x14ac:dyDescent="0.25">
      <c r="T990" s="46"/>
      <c r="V990" s="47"/>
      <c r="X990" s="36"/>
      <c r="Z990" s="48"/>
    </row>
    <row r="991" spans="20:26" x14ac:dyDescent="0.25">
      <c r="T991" s="46"/>
      <c r="V991" s="47"/>
      <c r="X991" s="36"/>
      <c r="Z991" s="48"/>
    </row>
    <row r="992" spans="20:26" x14ac:dyDescent="0.25">
      <c r="T992" s="46"/>
      <c r="V992" s="47"/>
      <c r="X992" s="36"/>
      <c r="Z992" s="48"/>
    </row>
    <row r="993" spans="20:26" x14ac:dyDescent="0.25">
      <c r="T993" s="46"/>
      <c r="V993" s="47"/>
      <c r="X993" s="36"/>
      <c r="Z993" s="48"/>
    </row>
    <row r="994" spans="20:26" x14ac:dyDescent="0.25">
      <c r="T994" s="46"/>
      <c r="V994" s="47"/>
      <c r="X994" s="36"/>
      <c r="Z994" s="48"/>
    </row>
    <row r="995" spans="20:26" x14ac:dyDescent="0.25">
      <c r="T995" s="46"/>
      <c r="V995" s="47"/>
      <c r="X995" s="36"/>
      <c r="Z995" s="48"/>
    </row>
    <row r="996" spans="20:26" x14ac:dyDescent="0.25">
      <c r="T996" s="46"/>
      <c r="V996" s="47"/>
      <c r="X996" s="36"/>
      <c r="Z996" s="48"/>
    </row>
    <row r="997" spans="20:26" x14ac:dyDescent="0.25">
      <c r="T997" s="46"/>
      <c r="V997" s="47"/>
      <c r="X997" s="36"/>
      <c r="Z997" s="48"/>
    </row>
    <row r="998" spans="20:26" x14ac:dyDescent="0.25">
      <c r="T998" s="46"/>
      <c r="V998" s="47"/>
      <c r="X998" s="36"/>
      <c r="Z998" s="48"/>
    </row>
    <row r="999" spans="20:26" x14ac:dyDescent="0.25">
      <c r="T999" s="46"/>
      <c r="V999" s="47"/>
      <c r="X999" s="36"/>
      <c r="Z999" s="48"/>
    </row>
    <row r="1000" spans="20:26" x14ac:dyDescent="0.25">
      <c r="T1000" s="46"/>
      <c r="V1000" s="47"/>
      <c r="X1000" s="36"/>
      <c r="Z1000" s="48"/>
    </row>
    <row r="1001" spans="20:26" x14ac:dyDescent="0.25">
      <c r="T1001" s="46"/>
      <c r="V1001" s="47"/>
      <c r="X1001" s="36"/>
      <c r="Z1001" s="48"/>
    </row>
    <row r="1002" spans="20:26" x14ac:dyDescent="0.25">
      <c r="T1002" s="46"/>
      <c r="V1002" s="47"/>
      <c r="X1002" s="36"/>
      <c r="Z1002" s="48"/>
    </row>
    <row r="1003" spans="20:26" x14ac:dyDescent="0.25">
      <c r="T1003" s="46"/>
      <c r="V1003" s="47"/>
      <c r="X1003" s="36"/>
      <c r="Z1003" s="48"/>
    </row>
    <row r="1004" spans="20:26" x14ac:dyDescent="0.25">
      <c r="T1004" s="46"/>
      <c r="V1004" s="47"/>
      <c r="X1004" s="36"/>
      <c r="Z1004" s="48"/>
    </row>
    <row r="1005" spans="20:26" x14ac:dyDescent="0.25">
      <c r="T1005" s="46"/>
      <c r="V1005" s="47"/>
      <c r="X1005" s="36"/>
      <c r="Z1005" s="48"/>
    </row>
    <row r="1006" spans="20:26" x14ac:dyDescent="0.25">
      <c r="T1006" s="46"/>
      <c r="V1006" s="47"/>
      <c r="X1006" s="36"/>
      <c r="Z1006" s="48"/>
    </row>
    <row r="1007" spans="20:26" x14ac:dyDescent="0.25">
      <c r="T1007" s="46"/>
      <c r="V1007" s="47"/>
      <c r="X1007" s="36"/>
      <c r="Z1007" s="48"/>
    </row>
    <row r="1008" spans="20:26" x14ac:dyDescent="0.25">
      <c r="T1008" s="46"/>
      <c r="V1008" s="47"/>
      <c r="X1008" s="36"/>
      <c r="Z1008" s="48"/>
    </row>
    <row r="1009" spans="20:26" x14ac:dyDescent="0.25">
      <c r="T1009" s="46"/>
      <c r="V1009" s="47"/>
      <c r="X1009" s="36"/>
      <c r="Z1009" s="48"/>
    </row>
    <row r="1010" spans="20:26" x14ac:dyDescent="0.25">
      <c r="T1010" s="46"/>
      <c r="V1010" s="47"/>
      <c r="X1010" s="36"/>
      <c r="Z1010" s="48"/>
    </row>
    <row r="1011" spans="20:26" x14ac:dyDescent="0.25">
      <c r="T1011" s="46"/>
      <c r="V1011" s="47"/>
      <c r="X1011" s="36"/>
      <c r="Z1011" s="48"/>
    </row>
    <row r="1012" spans="20:26" x14ac:dyDescent="0.25">
      <c r="T1012" s="46"/>
      <c r="V1012" s="47"/>
      <c r="X1012" s="36"/>
      <c r="Z1012" s="48"/>
    </row>
    <row r="1013" spans="20:26" x14ac:dyDescent="0.25">
      <c r="T1013" s="46"/>
      <c r="V1013" s="47"/>
      <c r="X1013" s="36"/>
      <c r="Z1013" s="48"/>
    </row>
    <row r="1014" spans="20:26" x14ac:dyDescent="0.25">
      <c r="T1014" s="46"/>
      <c r="V1014" s="47"/>
      <c r="X1014" s="36"/>
      <c r="Z1014" s="48"/>
    </row>
    <row r="1015" spans="20:26" x14ac:dyDescent="0.25">
      <c r="T1015" s="46"/>
      <c r="V1015" s="47"/>
      <c r="X1015" s="36"/>
      <c r="Z1015" s="48"/>
    </row>
    <row r="1016" spans="20:26" x14ac:dyDescent="0.25">
      <c r="T1016" s="46"/>
      <c r="V1016" s="47"/>
      <c r="X1016" s="36"/>
      <c r="Z1016" s="48"/>
    </row>
    <row r="1017" spans="20:26" x14ac:dyDescent="0.25">
      <c r="T1017" s="46"/>
      <c r="V1017" s="47"/>
      <c r="X1017" s="36"/>
      <c r="Z1017" s="48"/>
    </row>
    <row r="1018" spans="20:26" x14ac:dyDescent="0.25">
      <c r="T1018" s="46"/>
      <c r="V1018" s="47"/>
      <c r="X1018" s="36"/>
      <c r="Z1018" s="48"/>
    </row>
    <row r="1019" spans="20:26" x14ac:dyDescent="0.25">
      <c r="T1019" s="46"/>
      <c r="V1019" s="47"/>
      <c r="X1019" s="36"/>
      <c r="Z1019" s="48"/>
    </row>
    <row r="1020" spans="20:26" x14ac:dyDescent="0.25">
      <c r="T1020" s="46"/>
      <c r="V1020" s="47"/>
      <c r="X1020" s="36"/>
      <c r="Z1020" s="48"/>
    </row>
    <row r="1021" spans="20:26" x14ac:dyDescent="0.25">
      <c r="T1021" s="46"/>
      <c r="V1021" s="47"/>
      <c r="X1021" s="36"/>
      <c r="Z1021" s="48"/>
    </row>
    <row r="1022" spans="20:26" x14ac:dyDescent="0.25">
      <c r="T1022" s="46"/>
      <c r="V1022" s="47"/>
      <c r="X1022" s="36"/>
      <c r="Z1022" s="48"/>
    </row>
    <row r="1023" spans="20:26" x14ac:dyDescent="0.25">
      <c r="T1023" s="46"/>
      <c r="V1023" s="47"/>
      <c r="X1023" s="36"/>
      <c r="Z1023" s="48"/>
    </row>
    <row r="1024" spans="20:26" x14ac:dyDescent="0.25">
      <c r="T1024" s="46"/>
      <c r="V1024" s="47"/>
      <c r="X1024" s="36"/>
      <c r="Z1024" s="48"/>
    </row>
    <row r="1025" spans="20:26" x14ac:dyDescent="0.25">
      <c r="T1025" s="46"/>
      <c r="V1025" s="47"/>
      <c r="X1025" s="36"/>
      <c r="Z1025" s="48"/>
    </row>
    <row r="1026" spans="20:26" x14ac:dyDescent="0.25">
      <c r="T1026" s="46"/>
      <c r="V1026" s="47"/>
      <c r="X1026" s="36"/>
      <c r="Z1026" s="48"/>
    </row>
    <row r="1027" spans="20:26" x14ac:dyDescent="0.25">
      <c r="T1027" s="46"/>
      <c r="V1027" s="47"/>
      <c r="X1027" s="36"/>
      <c r="Z1027" s="48"/>
    </row>
    <row r="1028" spans="20:26" x14ac:dyDescent="0.25">
      <c r="T1028" s="46"/>
      <c r="V1028" s="47"/>
      <c r="X1028" s="36"/>
      <c r="Z1028" s="48"/>
    </row>
    <row r="1029" spans="20:26" x14ac:dyDescent="0.25">
      <c r="T1029" s="46"/>
      <c r="V1029" s="47"/>
      <c r="X1029" s="36"/>
      <c r="Z1029" s="48"/>
    </row>
    <row r="1030" spans="20:26" x14ac:dyDescent="0.25">
      <c r="T1030" s="46"/>
      <c r="V1030" s="47"/>
      <c r="X1030" s="36"/>
      <c r="Z1030" s="48"/>
    </row>
    <row r="1031" spans="20:26" x14ac:dyDescent="0.25">
      <c r="T1031" s="46"/>
      <c r="V1031" s="47"/>
      <c r="X1031" s="36"/>
      <c r="Z1031" s="48"/>
    </row>
    <row r="1032" spans="20:26" x14ac:dyDescent="0.25">
      <c r="T1032" s="46"/>
      <c r="V1032" s="47"/>
      <c r="X1032" s="36"/>
      <c r="Z1032" s="48"/>
    </row>
    <row r="1033" spans="20:26" x14ac:dyDescent="0.25">
      <c r="T1033" s="46"/>
      <c r="V1033" s="47"/>
      <c r="X1033" s="36"/>
      <c r="Z1033" s="48"/>
    </row>
    <row r="1034" spans="20:26" x14ac:dyDescent="0.25">
      <c r="T1034" s="46"/>
      <c r="V1034" s="47"/>
      <c r="X1034" s="36"/>
      <c r="Z1034" s="48"/>
    </row>
    <row r="1035" spans="20:26" x14ac:dyDescent="0.25">
      <c r="T1035" s="46"/>
      <c r="V1035" s="47"/>
      <c r="X1035" s="36"/>
      <c r="Z1035" s="48"/>
    </row>
    <row r="1036" spans="20:26" x14ac:dyDescent="0.25">
      <c r="T1036" s="46"/>
      <c r="V1036" s="47"/>
      <c r="X1036" s="36"/>
      <c r="Z1036" s="48"/>
    </row>
    <row r="1037" spans="20:26" x14ac:dyDescent="0.25">
      <c r="T1037" s="46"/>
      <c r="V1037" s="47"/>
      <c r="X1037" s="36"/>
      <c r="Z1037" s="48"/>
    </row>
    <row r="1038" spans="20:26" x14ac:dyDescent="0.25">
      <c r="T1038" s="46"/>
      <c r="V1038" s="47"/>
      <c r="X1038" s="36"/>
      <c r="Z1038" s="48"/>
    </row>
    <row r="1039" spans="20:26" x14ac:dyDescent="0.25">
      <c r="T1039" s="46"/>
      <c r="V1039" s="47"/>
      <c r="X1039" s="36"/>
      <c r="Z1039" s="48"/>
    </row>
    <row r="1040" spans="20:26" x14ac:dyDescent="0.25">
      <c r="T1040" s="46"/>
      <c r="V1040" s="47"/>
      <c r="X1040" s="36"/>
      <c r="Z1040" s="48"/>
    </row>
    <row r="1041" spans="20:26" x14ac:dyDescent="0.25">
      <c r="T1041" s="46"/>
      <c r="V1041" s="47"/>
      <c r="X1041" s="36"/>
      <c r="Z1041" s="48"/>
    </row>
    <row r="1042" spans="20:26" x14ac:dyDescent="0.25">
      <c r="T1042" s="46"/>
      <c r="V1042" s="47"/>
      <c r="X1042" s="36"/>
      <c r="Z1042" s="48"/>
    </row>
    <row r="1043" spans="20:26" x14ac:dyDescent="0.25">
      <c r="T1043" s="46"/>
      <c r="V1043" s="47"/>
      <c r="X1043" s="36"/>
      <c r="Z1043" s="48"/>
    </row>
    <row r="1044" spans="20:26" x14ac:dyDescent="0.25">
      <c r="T1044" s="46"/>
      <c r="V1044" s="47"/>
      <c r="X1044" s="36"/>
      <c r="Z1044" s="48"/>
    </row>
    <row r="1045" spans="20:26" x14ac:dyDescent="0.25">
      <c r="T1045" s="46"/>
      <c r="V1045" s="47"/>
      <c r="X1045" s="36"/>
      <c r="Z1045" s="48"/>
    </row>
    <row r="1046" spans="20:26" x14ac:dyDescent="0.25">
      <c r="T1046" s="46"/>
      <c r="V1046" s="47"/>
      <c r="X1046" s="36"/>
      <c r="Z1046" s="48"/>
    </row>
    <row r="1047" spans="20:26" x14ac:dyDescent="0.25">
      <c r="T1047" s="46"/>
      <c r="V1047" s="47"/>
      <c r="X1047" s="36"/>
      <c r="Z1047" s="48"/>
    </row>
  </sheetData>
  <pageMargins left="0.7" right="0.7" top="0.75" bottom="0.75" header="0.3" footer="0.3"/>
  <pageSetup scale="36" fitToHeight="0" orientation="landscape" horizontalDpi="4294967295" verticalDpi="4294967295" r:id="rId1"/>
  <rowBreaks count="8" manualBreakCount="8">
    <brk id="77" max="31" man="1"/>
    <brk id="158" max="31" man="1"/>
    <brk id="220" max="31" man="1"/>
    <brk id="291" max="31" man="1"/>
    <brk id="383" max="31" man="1"/>
    <brk id="456" max="31" man="1"/>
    <brk id="488" max="31" man="1"/>
    <brk id="566"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052"/>
  <sheetViews>
    <sheetView tabSelected="1" zoomScale="86" zoomScaleNormal="86" workbookViewId="0">
      <selection activeCell="A3" sqref="A3"/>
    </sheetView>
  </sheetViews>
  <sheetFormatPr defaultColWidth="9.109375" defaultRowHeight="13.2" x14ac:dyDescent="0.25"/>
  <cols>
    <col min="1" max="1" width="11.6640625" style="33" customWidth="1"/>
    <col min="2" max="2" width="52.5546875" style="33" customWidth="1"/>
    <col min="3" max="3" width="2.6640625" style="33" customWidth="1"/>
    <col min="4" max="4" width="21.5546875" style="33" customWidth="1"/>
    <col min="5" max="5" width="2.33203125" style="33" customWidth="1"/>
    <col min="6" max="6" width="16.88671875" style="33" customWidth="1"/>
    <col min="7" max="7" width="2.6640625" style="33" customWidth="1"/>
    <col min="8" max="8" width="9.5546875" style="33" customWidth="1"/>
    <col min="9" max="9" width="1.88671875" style="33" bestFit="1" customWidth="1"/>
    <col min="10" max="10" width="9" style="33" customWidth="1"/>
    <col min="11" max="11" width="2.6640625" style="33" customWidth="1"/>
    <col min="12" max="12" width="8.5546875" style="33" bestFit="1" customWidth="1"/>
    <col min="13" max="13" width="2.6640625" style="33" customWidth="1"/>
    <col min="14" max="14" width="12.6640625" style="33" bestFit="1" customWidth="1"/>
    <col min="15" max="15" width="2.6640625" style="33" customWidth="1"/>
    <col min="16" max="16" width="18.109375" style="58" customWidth="1"/>
    <col min="17" max="17" width="2.6640625" style="33" customWidth="1"/>
    <col min="18" max="18" width="16.88671875" style="33" customWidth="1"/>
    <col min="19" max="19" width="2.6640625" style="33" customWidth="1"/>
    <col min="20" max="20" width="9.5546875" style="33" customWidth="1"/>
    <col min="21" max="21" width="1.88671875" style="33" bestFit="1" customWidth="1"/>
    <col min="22" max="22" width="9" style="33" customWidth="1"/>
    <col min="23" max="23" width="2.6640625" style="33" customWidth="1"/>
    <col min="24" max="24" width="8.5546875" style="33" bestFit="1" customWidth="1"/>
    <col min="25" max="25" width="2.6640625" style="33" customWidth="1"/>
    <col min="26" max="26" width="18.109375" style="33" customWidth="1"/>
    <col min="27" max="27" width="2.6640625" style="33" customWidth="1"/>
    <col min="28" max="28" width="12.5546875" style="33" bestFit="1" customWidth="1"/>
    <col min="29" max="29" width="2.6640625" style="33" customWidth="1"/>
    <col min="30" max="30" width="16.44140625" style="58" bestFit="1" customWidth="1"/>
    <col min="31" max="31" width="15" style="33" bestFit="1" customWidth="1"/>
    <col min="32" max="32" width="12.33203125" style="33" bestFit="1" customWidth="1"/>
    <col min="33" max="33" width="13" style="33" bestFit="1" customWidth="1"/>
    <col min="34" max="16384" width="9.109375" style="33"/>
  </cols>
  <sheetData>
    <row r="1" spans="1:31" ht="17.399999999999999" x14ac:dyDescent="0.3">
      <c r="A1" s="1" t="s">
        <v>222</v>
      </c>
      <c r="B1" s="34"/>
      <c r="C1" s="34"/>
      <c r="D1" s="34"/>
      <c r="E1" s="34"/>
      <c r="F1" s="34"/>
      <c r="G1" s="34"/>
      <c r="H1" s="34"/>
      <c r="I1" s="34"/>
      <c r="J1" s="34"/>
      <c r="K1" s="34"/>
      <c r="L1" s="34"/>
      <c r="M1" s="34"/>
      <c r="N1" s="34"/>
      <c r="O1" s="34"/>
      <c r="P1" s="182"/>
      <c r="Q1" s="34"/>
      <c r="R1" s="34"/>
      <c r="S1" s="34"/>
      <c r="T1" s="34"/>
      <c r="U1" s="34"/>
      <c r="V1" s="34"/>
      <c r="W1" s="34"/>
      <c r="X1" s="34"/>
      <c r="Y1" s="34"/>
      <c r="Z1" s="44"/>
      <c r="AA1" s="44"/>
      <c r="AB1" s="44"/>
      <c r="AC1" s="44"/>
      <c r="AD1" s="101"/>
      <c r="AE1" s="52"/>
    </row>
    <row r="2" spans="1:31" ht="37.799999999999997" customHeight="1" x14ac:dyDescent="0.25">
      <c r="A2" s="189" t="s">
        <v>337</v>
      </c>
      <c r="B2" s="34"/>
      <c r="C2" s="34"/>
      <c r="D2" s="34"/>
      <c r="E2" s="34"/>
      <c r="F2" s="34"/>
      <c r="G2" s="34"/>
      <c r="H2" s="34"/>
      <c r="I2" s="34"/>
      <c r="J2" s="34"/>
      <c r="K2" s="34"/>
      <c r="L2" s="34"/>
      <c r="M2" s="34"/>
      <c r="N2" s="34"/>
      <c r="O2" s="34"/>
      <c r="P2" s="182"/>
      <c r="Q2" s="34"/>
      <c r="R2" s="34"/>
      <c r="S2" s="34"/>
      <c r="T2" s="34"/>
      <c r="U2" s="34"/>
      <c r="V2" s="34"/>
      <c r="W2" s="34"/>
      <c r="X2" s="34"/>
      <c r="Y2" s="34"/>
      <c r="Z2" s="44"/>
      <c r="AA2" s="44"/>
      <c r="AB2" s="44"/>
      <c r="AC2" s="44"/>
      <c r="AD2" s="101"/>
      <c r="AE2" s="52"/>
    </row>
    <row r="3" spans="1:31" x14ac:dyDescent="0.25">
      <c r="A3" s="34" t="s">
        <v>286</v>
      </c>
      <c r="B3" s="34"/>
      <c r="C3" s="34"/>
      <c r="D3" s="34"/>
      <c r="E3" s="34"/>
      <c r="F3" s="34"/>
      <c r="G3" s="34"/>
      <c r="H3" s="34"/>
      <c r="I3" s="34"/>
      <c r="J3" s="34"/>
      <c r="K3" s="34"/>
      <c r="L3" s="34"/>
      <c r="M3" s="34"/>
      <c r="N3" s="34"/>
      <c r="O3" s="34"/>
      <c r="P3" s="182"/>
      <c r="Q3" s="34"/>
      <c r="R3" s="34"/>
      <c r="S3" s="34"/>
      <c r="T3" s="34"/>
      <c r="U3" s="34"/>
      <c r="V3" s="34"/>
      <c r="W3" s="34"/>
      <c r="X3" s="34"/>
      <c r="Y3" s="34"/>
      <c r="Z3" s="44"/>
      <c r="AA3" s="44"/>
      <c r="AB3" s="44"/>
      <c r="AC3" s="44"/>
      <c r="AD3" s="101"/>
      <c r="AE3" s="52"/>
    </row>
    <row r="4" spans="1:31" x14ac:dyDescent="0.25">
      <c r="A4" s="34" t="s">
        <v>269</v>
      </c>
      <c r="B4" s="44"/>
      <c r="C4" s="44"/>
      <c r="D4" s="44"/>
      <c r="E4" s="44"/>
      <c r="F4" s="44"/>
      <c r="G4" s="44"/>
      <c r="H4" s="44"/>
      <c r="I4" s="44"/>
      <c r="J4" s="44"/>
      <c r="K4" s="44"/>
      <c r="L4" s="44"/>
      <c r="M4" s="44"/>
      <c r="N4" s="44"/>
      <c r="O4" s="44"/>
      <c r="P4" s="101"/>
      <c r="Q4" s="44"/>
      <c r="R4" s="44"/>
      <c r="S4" s="44"/>
      <c r="T4" s="44"/>
      <c r="U4" s="44"/>
      <c r="V4" s="44"/>
      <c r="W4" s="44"/>
      <c r="X4" s="44"/>
      <c r="Y4" s="44"/>
      <c r="Z4" s="44"/>
      <c r="AA4" s="44"/>
      <c r="AB4" s="44"/>
      <c r="AC4" s="44"/>
      <c r="AD4" s="101"/>
      <c r="AE4" s="52"/>
    </row>
    <row r="5" spans="1:31" x14ac:dyDescent="0.25">
      <c r="A5" s="34"/>
      <c r="B5" s="44"/>
      <c r="C5" s="44"/>
      <c r="D5" s="44"/>
      <c r="E5" s="44"/>
      <c r="F5" s="44"/>
      <c r="G5" s="44"/>
      <c r="H5" s="44"/>
      <c r="I5" s="44"/>
      <c r="J5" s="44"/>
      <c r="K5" s="44"/>
      <c r="L5" s="44"/>
      <c r="M5" s="44"/>
      <c r="N5" s="44"/>
      <c r="O5" s="44"/>
      <c r="P5" s="101"/>
      <c r="Q5" s="44"/>
      <c r="R5" s="44"/>
      <c r="S5" s="44"/>
      <c r="T5" s="44"/>
      <c r="U5" s="44"/>
      <c r="V5" s="44"/>
      <c r="W5" s="44"/>
      <c r="X5" s="44"/>
      <c r="Y5" s="44"/>
      <c r="Z5" s="44"/>
      <c r="AA5" s="44"/>
      <c r="AB5" s="44"/>
      <c r="AC5" s="44"/>
      <c r="AD5" s="101"/>
      <c r="AE5" s="52"/>
    </row>
    <row r="6" spans="1:31" x14ac:dyDescent="0.25">
      <c r="A6" s="34"/>
      <c r="B6" s="44"/>
      <c r="C6" s="44"/>
      <c r="D6" s="44"/>
      <c r="E6" s="44"/>
      <c r="F6" s="44"/>
      <c r="G6" s="44"/>
      <c r="H6" s="44"/>
      <c r="I6" s="44"/>
      <c r="J6" s="44"/>
      <c r="K6" s="44"/>
      <c r="L6" s="44"/>
      <c r="M6" s="44"/>
      <c r="N6" s="44"/>
      <c r="O6" s="44"/>
      <c r="P6" s="101"/>
      <c r="Q6" s="44"/>
      <c r="R6" s="44"/>
      <c r="S6" s="44"/>
      <c r="T6" s="44"/>
      <c r="U6" s="44"/>
      <c r="V6" s="44"/>
      <c r="W6" s="44"/>
      <c r="X6" s="44"/>
      <c r="Y6" s="44"/>
      <c r="Z6" s="44"/>
      <c r="AA6" s="44"/>
      <c r="AB6" s="44"/>
      <c r="AC6" s="44"/>
      <c r="AD6" s="101"/>
      <c r="AE6" s="52"/>
    </row>
    <row r="7" spans="1:31" x14ac:dyDescent="0.25">
      <c r="A7" s="34"/>
      <c r="B7" s="44"/>
      <c r="C7" s="44"/>
      <c r="D7" s="44"/>
      <c r="E7" s="44"/>
      <c r="F7" s="4" t="s">
        <v>270</v>
      </c>
      <c r="G7" s="70"/>
      <c r="H7" s="70"/>
      <c r="I7" s="70"/>
      <c r="J7" s="70"/>
      <c r="K7" s="70"/>
      <c r="L7" s="70"/>
      <c r="M7" s="70"/>
      <c r="N7" s="70"/>
      <c r="O7" s="70"/>
      <c r="P7" s="183"/>
      <c r="Q7" s="44"/>
      <c r="R7" s="4" t="s">
        <v>271</v>
      </c>
      <c r="S7" s="4"/>
      <c r="T7" s="4"/>
      <c r="U7" s="4"/>
      <c r="V7" s="4"/>
      <c r="W7" s="4"/>
      <c r="X7" s="4"/>
      <c r="Y7" s="4"/>
      <c r="Z7" s="4"/>
      <c r="AA7" s="4"/>
      <c r="AB7" s="4"/>
      <c r="AC7" s="19"/>
      <c r="AD7" s="113"/>
      <c r="AE7" s="52"/>
    </row>
    <row r="8" spans="1:31" x14ac:dyDescent="0.25">
      <c r="F8" s="5" t="s">
        <v>219</v>
      </c>
      <c r="H8" s="19" t="s">
        <v>232</v>
      </c>
      <c r="I8" s="44"/>
      <c r="J8" s="44"/>
      <c r="N8" s="5" t="s">
        <v>226</v>
      </c>
      <c r="P8" s="111" t="s">
        <v>226</v>
      </c>
      <c r="Q8" s="44"/>
      <c r="R8" s="5" t="s">
        <v>219</v>
      </c>
      <c r="Z8" s="5" t="s">
        <v>226</v>
      </c>
      <c r="AA8" s="5"/>
      <c r="AB8" s="5" t="s">
        <v>226</v>
      </c>
      <c r="AC8" s="5"/>
      <c r="AD8" s="111"/>
      <c r="AE8" s="52"/>
    </row>
    <row r="9" spans="1:31" x14ac:dyDescent="0.25">
      <c r="D9" s="5" t="s">
        <v>213</v>
      </c>
      <c r="F9" s="5" t="s">
        <v>220</v>
      </c>
      <c r="H9" s="19" t="s">
        <v>233</v>
      </c>
      <c r="I9" s="44"/>
      <c r="J9" s="44"/>
      <c r="L9" s="5" t="s">
        <v>211</v>
      </c>
      <c r="N9" s="19" t="s">
        <v>227</v>
      </c>
      <c r="P9" s="113" t="s">
        <v>227</v>
      </c>
      <c r="Q9" s="5"/>
      <c r="R9" s="5" t="s">
        <v>220</v>
      </c>
      <c r="X9" s="111" t="s">
        <v>211</v>
      </c>
      <c r="Y9" s="58"/>
      <c r="Z9" s="113" t="s">
        <v>227</v>
      </c>
      <c r="AA9" s="5"/>
      <c r="AB9" s="19" t="s">
        <v>227</v>
      </c>
      <c r="AC9" s="5"/>
      <c r="AD9" s="113" t="s">
        <v>234</v>
      </c>
      <c r="AE9" s="52"/>
    </row>
    <row r="10" spans="1:31" x14ac:dyDescent="0.25">
      <c r="D10" s="98" t="s">
        <v>214</v>
      </c>
      <c r="F10" s="6" t="s">
        <v>221</v>
      </c>
      <c r="H10" s="4" t="s">
        <v>279</v>
      </c>
      <c r="I10" s="70"/>
      <c r="J10" s="70"/>
      <c r="L10" s="6" t="s">
        <v>212</v>
      </c>
      <c r="N10" s="6" t="s">
        <v>228</v>
      </c>
      <c r="P10" s="98" t="s">
        <v>218</v>
      </c>
      <c r="Q10" s="5"/>
      <c r="R10" s="98" t="s">
        <v>221</v>
      </c>
      <c r="S10" s="58"/>
      <c r="T10" s="110" t="s">
        <v>210</v>
      </c>
      <c r="U10" s="110"/>
      <c r="V10" s="110"/>
      <c r="W10" s="58"/>
      <c r="X10" s="98" t="s">
        <v>212</v>
      </c>
      <c r="Y10" s="58"/>
      <c r="Z10" s="98" t="s">
        <v>218</v>
      </c>
      <c r="AA10" s="111"/>
      <c r="AB10" s="98" t="s">
        <v>228</v>
      </c>
      <c r="AC10" s="5"/>
      <c r="AD10" s="98" t="s">
        <v>235</v>
      </c>
      <c r="AE10" s="52"/>
    </row>
    <row r="11" spans="1:31" x14ac:dyDescent="0.25">
      <c r="D11" s="7">
        <v>-1</v>
      </c>
      <c r="E11" s="7"/>
      <c r="F11" s="7">
        <v>-2</v>
      </c>
      <c r="H11" s="53">
        <v>-3</v>
      </c>
      <c r="I11" s="44"/>
      <c r="J11" s="44"/>
      <c r="L11" s="7">
        <v>-4</v>
      </c>
      <c r="N11" s="7">
        <v>-5</v>
      </c>
      <c r="P11" s="173" t="s">
        <v>272</v>
      </c>
      <c r="Q11" s="7"/>
      <c r="R11" s="7">
        <v>-7</v>
      </c>
      <c r="T11" s="53">
        <v>-8</v>
      </c>
      <c r="U11" s="44"/>
      <c r="V11" s="44"/>
      <c r="X11" s="7">
        <v>-9</v>
      </c>
      <c r="Z11" s="7">
        <v>-10</v>
      </c>
      <c r="AA11" s="7"/>
      <c r="AB11" s="7">
        <v>-11</v>
      </c>
      <c r="AC11" s="7"/>
      <c r="AD11" s="173" t="s">
        <v>273</v>
      </c>
      <c r="AE11" s="52"/>
    </row>
    <row r="12" spans="1:31" x14ac:dyDescent="0.25">
      <c r="D12" s="5"/>
      <c r="Z12" s="20"/>
      <c r="AA12" s="20"/>
      <c r="AB12" s="20"/>
      <c r="AC12" s="20"/>
      <c r="AD12" s="174"/>
      <c r="AE12" s="20"/>
    </row>
    <row r="13" spans="1:31" x14ac:dyDescent="0.25">
      <c r="A13" s="35" t="s">
        <v>0</v>
      </c>
    </row>
    <row r="15" spans="1:31" s="38" customFormat="1" x14ac:dyDescent="0.25">
      <c r="A15" s="41" t="s">
        <v>178</v>
      </c>
      <c r="D15" s="39"/>
      <c r="N15" s="74"/>
      <c r="P15" s="73"/>
      <c r="V15" s="51"/>
      <c r="Z15" s="39"/>
      <c r="AA15" s="39"/>
      <c r="AB15" s="39"/>
      <c r="AC15" s="39"/>
      <c r="AD15" s="65"/>
      <c r="AE15" s="39"/>
    </row>
    <row r="16" spans="1:31" x14ac:dyDescent="0.25">
      <c r="A16" s="33" t="s">
        <v>6</v>
      </c>
      <c r="B16" s="33" t="s">
        <v>6</v>
      </c>
      <c r="N16" s="75"/>
      <c r="V16" s="50"/>
    </row>
    <row r="17" spans="1:33" s="38" customFormat="1" x14ac:dyDescent="0.25">
      <c r="A17" s="38" t="s">
        <v>6</v>
      </c>
      <c r="B17" s="38" t="s">
        <v>41</v>
      </c>
      <c r="N17" s="74"/>
      <c r="P17" s="73"/>
      <c r="V17" s="51"/>
      <c r="AD17" s="73"/>
    </row>
    <row r="18" spans="1:33" x14ac:dyDescent="0.25">
      <c r="A18" s="33">
        <v>311</v>
      </c>
      <c r="B18" s="33" t="s">
        <v>42</v>
      </c>
      <c r="D18" s="36">
        <v>114283077.88</v>
      </c>
      <c r="F18" s="46">
        <v>46568</v>
      </c>
      <c r="H18" s="71">
        <v>3.2000000000000002E-3</v>
      </c>
      <c r="I18" s="72"/>
      <c r="J18" s="72"/>
      <c r="L18" s="48">
        <v>-2</v>
      </c>
      <c r="N18" s="76">
        <v>2.1</v>
      </c>
      <c r="P18" s="63">
        <f>+ROUND(D18*N18/100,0)</f>
        <v>2399945</v>
      </c>
      <c r="R18" s="46">
        <v>46934</v>
      </c>
      <c r="T18" s="47">
        <v>80</v>
      </c>
      <c r="U18" s="33" t="s">
        <v>4</v>
      </c>
      <c r="V18" s="130" t="s">
        <v>310</v>
      </c>
      <c r="X18" s="48">
        <v>-1</v>
      </c>
      <c r="Z18" s="36">
        <v>4415875</v>
      </c>
      <c r="AA18" s="36"/>
      <c r="AB18" s="52">
        <v>3.86</v>
      </c>
      <c r="AC18" s="52"/>
      <c r="AD18" s="63">
        <f>+Z18-P18</f>
        <v>2015930</v>
      </c>
      <c r="AE18" s="52"/>
      <c r="AG18" s="37"/>
    </row>
    <row r="19" spans="1:33" x14ac:dyDescent="0.25">
      <c r="A19" s="33">
        <v>312</v>
      </c>
      <c r="B19" s="33" t="s">
        <v>43</v>
      </c>
      <c r="D19" s="36">
        <v>7864883.4699999997</v>
      </c>
      <c r="F19" s="46">
        <v>46568</v>
      </c>
      <c r="H19" s="71">
        <v>9.4000000000000004E-3</v>
      </c>
      <c r="I19" s="72"/>
      <c r="J19" s="72"/>
      <c r="L19" s="48">
        <v>-7</v>
      </c>
      <c r="N19" s="76">
        <v>2.6</v>
      </c>
      <c r="P19" s="63">
        <f>+ROUND(D19*N19/100,0)</f>
        <v>204487</v>
      </c>
      <c r="R19" s="46">
        <v>46934</v>
      </c>
      <c r="T19" s="47">
        <v>50</v>
      </c>
      <c r="U19" s="33" t="s">
        <v>4</v>
      </c>
      <c r="V19" s="47" t="s">
        <v>311</v>
      </c>
      <c r="X19" s="48">
        <v>-2</v>
      </c>
      <c r="Z19" s="36">
        <v>539591</v>
      </c>
      <c r="AA19" s="36"/>
      <c r="AB19" s="52">
        <v>6.86</v>
      </c>
      <c r="AC19" s="52"/>
      <c r="AD19" s="63">
        <f>+Z19-P19</f>
        <v>335104</v>
      </c>
      <c r="AE19" s="52"/>
      <c r="AG19" s="37"/>
    </row>
    <row r="20" spans="1:33" x14ac:dyDescent="0.25">
      <c r="A20" s="33">
        <v>314</v>
      </c>
      <c r="B20" s="33" t="s">
        <v>44</v>
      </c>
      <c r="D20" s="36">
        <v>9839030.5099999998</v>
      </c>
      <c r="F20" s="46">
        <v>46568</v>
      </c>
      <c r="H20" s="71">
        <v>1.2E-2</v>
      </c>
      <c r="I20" s="72"/>
      <c r="J20" s="72"/>
      <c r="L20" s="48">
        <v>0</v>
      </c>
      <c r="N20" s="76">
        <v>2.6</v>
      </c>
      <c r="P20" s="63">
        <f>+ROUND(D20*N20/100,0)</f>
        <v>255815</v>
      </c>
      <c r="R20" s="46">
        <v>46934</v>
      </c>
      <c r="T20" s="47">
        <v>55</v>
      </c>
      <c r="U20" s="33" t="s">
        <v>4</v>
      </c>
      <c r="V20" s="47" t="s">
        <v>312</v>
      </c>
      <c r="X20" s="48">
        <v>-1</v>
      </c>
      <c r="Z20" s="36">
        <v>363376</v>
      </c>
      <c r="AA20" s="36"/>
      <c r="AB20" s="52">
        <v>3.69</v>
      </c>
      <c r="AC20" s="52"/>
      <c r="AD20" s="63">
        <f>+Z20-P20</f>
        <v>107561</v>
      </c>
      <c r="AE20" s="52"/>
      <c r="AG20" s="37"/>
    </row>
    <row r="21" spans="1:33" x14ac:dyDescent="0.25">
      <c r="A21" s="33">
        <v>315</v>
      </c>
      <c r="B21" s="33" t="s">
        <v>45</v>
      </c>
      <c r="D21" s="36">
        <v>9833462.4900000002</v>
      </c>
      <c r="F21" s="46">
        <v>46568</v>
      </c>
      <c r="H21" s="71">
        <v>5.1999999999999998E-3</v>
      </c>
      <c r="I21" s="72"/>
      <c r="J21" s="72"/>
      <c r="L21" s="48">
        <v>-6</v>
      </c>
      <c r="N21" s="76">
        <v>2.4</v>
      </c>
      <c r="P21" s="63">
        <f>+ROUND(D21*N21/100,0)</f>
        <v>236003</v>
      </c>
      <c r="R21" s="46">
        <v>46934</v>
      </c>
      <c r="T21" s="47">
        <v>65</v>
      </c>
      <c r="U21" s="33" t="s">
        <v>4</v>
      </c>
      <c r="V21" s="47" t="s">
        <v>311</v>
      </c>
      <c r="X21" s="48">
        <v>-2</v>
      </c>
      <c r="Z21" s="36">
        <v>312835</v>
      </c>
      <c r="AA21" s="36"/>
      <c r="AB21" s="52">
        <v>3.18</v>
      </c>
      <c r="AC21" s="52"/>
      <c r="AD21" s="63">
        <f>+Z21-P21</f>
        <v>76832</v>
      </c>
      <c r="AE21" s="52"/>
      <c r="AG21" s="37"/>
    </row>
    <row r="22" spans="1:33" x14ac:dyDescent="0.25">
      <c r="A22" s="33">
        <v>316</v>
      </c>
      <c r="B22" s="33" t="s">
        <v>291</v>
      </c>
      <c r="D22" s="32">
        <v>2498111.02</v>
      </c>
      <c r="F22" s="46">
        <v>46568</v>
      </c>
      <c r="H22" s="71">
        <v>7.1000000000000004E-3</v>
      </c>
      <c r="I22" s="72"/>
      <c r="J22" s="72"/>
      <c r="L22" s="48">
        <v>0</v>
      </c>
      <c r="N22" s="76">
        <v>2.4</v>
      </c>
      <c r="P22" s="64">
        <f>+ROUND(D22*N22/100,0)</f>
        <v>59955</v>
      </c>
      <c r="R22" s="46">
        <v>46934</v>
      </c>
      <c r="T22" s="47">
        <v>65</v>
      </c>
      <c r="U22" s="33" t="s">
        <v>4</v>
      </c>
      <c r="V22" s="47" t="s">
        <v>312</v>
      </c>
      <c r="X22" s="48">
        <v>0</v>
      </c>
      <c r="Z22" s="32">
        <v>84712</v>
      </c>
      <c r="AA22" s="54"/>
      <c r="AB22" s="52">
        <v>3.39</v>
      </c>
      <c r="AC22" s="52"/>
      <c r="AD22" s="64">
        <f>+Z22-P22</f>
        <v>24757</v>
      </c>
      <c r="AE22" s="52"/>
      <c r="AG22" s="37"/>
    </row>
    <row r="23" spans="1:33" s="38" customFormat="1" x14ac:dyDescent="0.25">
      <c r="A23" s="38" t="s">
        <v>6</v>
      </c>
      <c r="B23" s="38" t="s">
        <v>46</v>
      </c>
      <c r="D23" s="39">
        <f>+SUBTOTAL(9,D18:D22)</f>
        <v>144318565.37</v>
      </c>
      <c r="F23" s="46"/>
      <c r="H23" s="71"/>
      <c r="I23" s="72"/>
      <c r="J23" s="72"/>
      <c r="L23" s="48"/>
      <c r="N23" s="79">
        <f>+ROUND(P23/D23*100,1)</f>
        <v>2.2000000000000002</v>
      </c>
      <c r="P23" s="65">
        <f>+SUBTOTAL(9,P18:P22)</f>
        <v>3156205</v>
      </c>
      <c r="R23" s="46"/>
      <c r="S23" s="33"/>
      <c r="T23" s="47"/>
      <c r="U23" s="33"/>
      <c r="V23" s="47"/>
      <c r="W23" s="33"/>
      <c r="X23" s="48"/>
      <c r="Z23" s="39">
        <f>+SUBTOTAL(9,Z18:Z22)</f>
        <v>5716389</v>
      </c>
      <c r="AA23" s="39"/>
      <c r="AB23" s="56">
        <f>+Z23/D23*100</f>
        <v>3.9609519297427029</v>
      </c>
      <c r="AC23" s="56"/>
      <c r="AD23" s="65">
        <f>+SUBTOTAL(9,AD18:AD22)</f>
        <v>2560184</v>
      </c>
      <c r="AE23" s="52"/>
      <c r="AG23" s="37"/>
    </row>
    <row r="24" spans="1:33" x14ac:dyDescent="0.25">
      <c r="A24" s="33" t="s">
        <v>6</v>
      </c>
      <c r="B24" s="33" t="s">
        <v>6</v>
      </c>
      <c r="F24" s="46"/>
      <c r="H24" s="71"/>
      <c r="I24" s="72"/>
      <c r="J24" s="72"/>
      <c r="L24" s="48"/>
      <c r="N24" s="75"/>
      <c r="R24" s="46"/>
      <c r="T24" s="47"/>
      <c r="V24" s="47"/>
      <c r="X24" s="48"/>
      <c r="AB24" s="52"/>
      <c r="AC24" s="52"/>
      <c r="AE24" s="52"/>
      <c r="AG24" s="37"/>
    </row>
    <row r="25" spans="1:33" s="38" customFormat="1" x14ac:dyDescent="0.25">
      <c r="A25" s="38" t="s">
        <v>6</v>
      </c>
      <c r="B25" s="38" t="s">
        <v>47</v>
      </c>
      <c r="F25" s="46"/>
      <c r="H25" s="71"/>
      <c r="I25" s="72"/>
      <c r="J25" s="72"/>
      <c r="L25" s="48"/>
      <c r="N25" s="74"/>
      <c r="P25" s="73"/>
      <c r="R25" s="46"/>
      <c r="S25" s="33"/>
      <c r="T25" s="47"/>
      <c r="U25" s="33"/>
      <c r="V25" s="47"/>
      <c r="W25" s="33"/>
      <c r="X25" s="48"/>
      <c r="AB25" s="52"/>
      <c r="AC25" s="52"/>
      <c r="AD25" s="73"/>
      <c r="AE25" s="52"/>
      <c r="AG25" s="37"/>
    </row>
    <row r="26" spans="1:33" x14ac:dyDescent="0.25">
      <c r="A26" s="33">
        <v>311</v>
      </c>
      <c r="B26" s="33" t="s">
        <v>42</v>
      </c>
      <c r="D26" s="36">
        <v>6968574.0800000001</v>
      </c>
      <c r="F26" s="46">
        <v>46568</v>
      </c>
      <c r="H26" s="71">
        <v>3.2000000000000002E-3</v>
      </c>
      <c r="I26" s="72"/>
      <c r="J26" s="72"/>
      <c r="L26" s="48">
        <v>-2</v>
      </c>
      <c r="N26" s="76">
        <v>2.1</v>
      </c>
      <c r="P26" s="63">
        <f>+ROUND(D26*N26/100,0)</f>
        <v>146340</v>
      </c>
      <c r="R26" s="46">
        <v>46934</v>
      </c>
      <c r="T26" s="47">
        <v>80</v>
      </c>
      <c r="U26" s="33" t="s">
        <v>4</v>
      </c>
      <c r="V26" s="47" t="s">
        <v>310</v>
      </c>
      <c r="X26" s="48">
        <v>-1</v>
      </c>
      <c r="Z26" s="36">
        <v>174753</v>
      </c>
      <c r="AA26" s="36"/>
      <c r="AB26" s="52">
        <v>2.5099999999999998</v>
      </c>
      <c r="AC26" s="52"/>
      <c r="AD26" s="63">
        <f>+Z26-P26</f>
        <v>28413</v>
      </c>
      <c r="AE26" s="52"/>
      <c r="AG26" s="37"/>
    </row>
    <row r="27" spans="1:33" x14ac:dyDescent="0.25">
      <c r="A27" s="33">
        <v>312</v>
      </c>
      <c r="B27" s="33" t="s">
        <v>43</v>
      </c>
      <c r="D27" s="36">
        <v>184992667.80000001</v>
      </c>
      <c r="F27" s="46">
        <v>46568</v>
      </c>
      <c r="H27" s="71">
        <v>9.4000000000000004E-3</v>
      </c>
      <c r="I27" s="72"/>
      <c r="J27" s="72"/>
      <c r="L27" s="48">
        <v>-7</v>
      </c>
      <c r="N27" s="76">
        <v>2.6</v>
      </c>
      <c r="P27" s="63">
        <f>+ROUND(D27*N27/100,0)</f>
        <v>4809809</v>
      </c>
      <c r="R27" s="46">
        <v>46934</v>
      </c>
      <c r="T27" s="47">
        <v>50</v>
      </c>
      <c r="U27" s="33" t="s">
        <v>4</v>
      </c>
      <c r="V27" s="47" t="s">
        <v>311</v>
      </c>
      <c r="X27" s="48">
        <v>-2</v>
      </c>
      <c r="Z27" s="36">
        <v>9066830</v>
      </c>
      <c r="AA27" s="36"/>
      <c r="AB27" s="52">
        <v>4.9000000000000004</v>
      </c>
      <c r="AC27" s="52"/>
      <c r="AD27" s="63">
        <f>+Z27-P27</f>
        <v>4257021</v>
      </c>
      <c r="AE27" s="52"/>
      <c r="AG27" s="37"/>
    </row>
    <row r="28" spans="1:33" x14ac:dyDescent="0.25">
      <c r="A28" s="33">
        <v>314</v>
      </c>
      <c r="B28" s="33" t="s">
        <v>44</v>
      </c>
      <c r="D28" s="36">
        <v>74066120.920000002</v>
      </c>
      <c r="F28" s="46">
        <v>46568</v>
      </c>
      <c r="H28" s="71">
        <v>1.2E-2</v>
      </c>
      <c r="I28" s="72"/>
      <c r="J28" s="72"/>
      <c r="L28" s="48">
        <v>0</v>
      </c>
      <c r="N28" s="76">
        <v>2.6</v>
      </c>
      <c r="P28" s="63">
        <f>+ROUND(D28*N28/100,0)</f>
        <v>1925719</v>
      </c>
      <c r="R28" s="46">
        <v>46934</v>
      </c>
      <c r="T28" s="47">
        <v>55</v>
      </c>
      <c r="U28" s="33" t="s">
        <v>4</v>
      </c>
      <c r="V28" s="47" t="s">
        <v>312</v>
      </c>
      <c r="X28" s="48">
        <v>-1</v>
      </c>
      <c r="Z28" s="36">
        <v>3299614</v>
      </c>
      <c r="AA28" s="36"/>
      <c r="AB28" s="52">
        <v>4.45</v>
      </c>
      <c r="AC28" s="52"/>
      <c r="AD28" s="63">
        <f>+Z28-P28</f>
        <v>1373895</v>
      </c>
      <c r="AE28" s="52"/>
      <c r="AG28" s="37"/>
    </row>
    <row r="29" spans="1:33" x14ac:dyDescent="0.25">
      <c r="A29" s="33">
        <v>315</v>
      </c>
      <c r="B29" s="33" t="s">
        <v>45</v>
      </c>
      <c r="D29" s="36">
        <v>14537672.539999999</v>
      </c>
      <c r="F29" s="46">
        <v>46568</v>
      </c>
      <c r="H29" s="71">
        <v>5.1999999999999998E-3</v>
      </c>
      <c r="I29" s="72"/>
      <c r="J29" s="72"/>
      <c r="L29" s="48">
        <v>-6</v>
      </c>
      <c r="N29" s="76">
        <v>2.4</v>
      </c>
      <c r="P29" s="63">
        <f>+ROUND(D29*N29/100,0)</f>
        <v>348904</v>
      </c>
      <c r="R29" s="46">
        <v>46934</v>
      </c>
      <c r="T29" s="47">
        <v>65</v>
      </c>
      <c r="U29" s="33" t="s">
        <v>4</v>
      </c>
      <c r="V29" s="47" t="s">
        <v>311</v>
      </c>
      <c r="X29" s="48">
        <v>-2</v>
      </c>
      <c r="Z29" s="36">
        <v>686766</v>
      </c>
      <c r="AA29" s="36"/>
      <c r="AB29" s="52">
        <v>4.72</v>
      </c>
      <c r="AC29" s="52"/>
      <c r="AD29" s="63">
        <f>+Z29-P29</f>
        <v>337862</v>
      </c>
      <c r="AE29" s="52"/>
      <c r="AG29" s="37"/>
    </row>
    <row r="30" spans="1:33" x14ac:dyDescent="0.25">
      <c r="A30" s="33">
        <v>316</v>
      </c>
      <c r="B30" s="33" t="s">
        <v>291</v>
      </c>
      <c r="D30" s="32">
        <v>4000322.68</v>
      </c>
      <c r="F30" s="46">
        <v>46568</v>
      </c>
      <c r="H30" s="71">
        <v>7.1000000000000004E-3</v>
      </c>
      <c r="I30" s="72"/>
      <c r="J30" s="72"/>
      <c r="L30" s="48">
        <v>0</v>
      </c>
      <c r="N30" s="76">
        <v>2.4</v>
      </c>
      <c r="P30" s="64">
        <f>+ROUND(D30*N30/100,0)</f>
        <v>96008</v>
      </c>
      <c r="R30" s="46">
        <v>46934</v>
      </c>
      <c r="T30" s="47">
        <v>65</v>
      </c>
      <c r="U30" s="33" t="s">
        <v>4</v>
      </c>
      <c r="V30" s="47" t="s">
        <v>312</v>
      </c>
      <c r="X30" s="48">
        <v>0</v>
      </c>
      <c r="Z30" s="32">
        <v>161896</v>
      </c>
      <c r="AA30" s="54"/>
      <c r="AB30" s="52">
        <v>4.05</v>
      </c>
      <c r="AC30" s="52"/>
      <c r="AD30" s="64">
        <f>+Z30-P30</f>
        <v>65888</v>
      </c>
      <c r="AE30" s="52"/>
      <c r="AG30" s="37"/>
    </row>
    <row r="31" spans="1:33" s="38" customFormat="1" x14ac:dyDescent="0.25">
      <c r="A31" s="38" t="s">
        <v>6</v>
      </c>
      <c r="B31" s="38" t="s">
        <v>48</v>
      </c>
      <c r="D31" s="39">
        <f>+SUBTOTAL(9,D26:D30)</f>
        <v>284565358.02000004</v>
      </c>
      <c r="F31" s="46"/>
      <c r="H31" s="71"/>
      <c r="I31" s="72"/>
      <c r="J31" s="72"/>
      <c r="L31" s="48"/>
      <c r="N31" s="79">
        <f>+ROUND(P31/D31*100,1)</f>
        <v>2.6</v>
      </c>
      <c r="P31" s="65">
        <f>+SUBTOTAL(9,P26:P30)</f>
        <v>7326780</v>
      </c>
      <c r="R31" s="46"/>
      <c r="S31" s="33"/>
      <c r="T31" s="47"/>
      <c r="U31" s="33"/>
      <c r="V31" s="47"/>
      <c r="W31" s="33"/>
      <c r="X31" s="48"/>
      <c r="Z31" s="39">
        <f>+SUBTOTAL(9,Z26:Z30)</f>
        <v>13389859</v>
      </c>
      <c r="AA31" s="39"/>
      <c r="AB31" s="56">
        <f>+Z31/D31*100</f>
        <v>4.7053721131645698</v>
      </c>
      <c r="AC31" s="56"/>
      <c r="AD31" s="65">
        <f>+SUBTOTAL(9,AD26:AD30)</f>
        <v>6063079</v>
      </c>
      <c r="AE31" s="52"/>
      <c r="AG31" s="37"/>
    </row>
    <row r="32" spans="1:33" x14ac:dyDescent="0.25">
      <c r="A32" s="33" t="s">
        <v>6</v>
      </c>
      <c r="B32" s="33" t="s">
        <v>6</v>
      </c>
      <c r="F32" s="46"/>
      <c r="H32" s="71"/>
      <c r="I32" s="72"/>
      <c r="J32" s="72"/>
      <c r="L32" s="48"/>
      <c r="N32" s="75"/>
      <c r="R32" s="46"/>
      <c r="T32" s="47"/>
      <c r="V32" s="47"/>
      <c r="X32" s="48"/>
      <c r="AB32" s="52"/>
      <c r="AC32" s="52"/>
      <c r="AE32" s="52"/>
      <c r="AG32" s="37"/>
    </row>
    <row r="33" spans="1:33" s="38" customFormat="1" x14ac:dyDescent="0.25">
      <c r="A33" s="38" t="s">
        <v>6</v>
      </c>
      <c r="B33" s="38" t="s">
        <v>49</v>
      </c>
      <c r="F33" s="46"/>
      <c r="H33" s="71"/>
      <c r="I33" s="72"/>
      <c r="J33" s="72"/>
      <c r="L33" s="48"/>
      <c r="N33" s="74"/>
      <c r="P33" s="73"/>
      <c r="R33" s="46"/>
      <c r="S33" s="33"/>
      <c r="T33" s="47"/>
      <c r="U33" s="33"/>
      <c r="V33" s="47"/>
      <c r="W33" s="33"/>
      <c r="X33" s="48"/>
      <c r="AB33" s="52"/>
      <c r="AC33" s="52"/>
      <c r="AD33" s="73"/>
      <c r="AE33" s="52"/>
      <c r="AG33" s="37"/>
    </row>
    <row r="34" spans="1:33" x14ac:dyDescent="0.25">
      <c r="A34" s="33">
        <v>311</v>
      </c>
      <c r="B34" s="33" t="s">
        <v>42</v>
      </c>
      <c r="D34" s="36">
        <v>5083211.03</v>
      </c>
      <c r="F34" s="46">
        <v>46568</v>
      </c>
      <c r="H34" s="71">
        <v>3.2000000000000002E-3</v>
      </c>
      <c r="I34" s="72"/>
      <c r="J34" s="72"/>
      <c r="L34" s="48">
        <v>-2</v>
      </c>
      <c r="N34" s="76">
        <v>2.1</v>
      </c>
      <c r="P34" s="63">
        <f>+ROUND(D34*N34/100,0)</f>
        <v>106747</v>
      </c>
      <c r="R34" s="46">
        <v>46934</v>
      </c>
      <c r="T34" s="47">
        <v>80</v>
      </c>
      <c r="U34" s="33" t="s">
        <v>4</v>
      </c>
      <c r="V34" s="47" t="s">
        <v>310</v>
      </c>
      <c r="X34" s="48">
        <v>-1</v>
      </c>
      <c r="Z34" s="36">
        <v>129842</v>
      </c>
      <c r="AA34" s="36"/>
      <c r="AB34" s="52">
        <v>2.5499999999999998</v>
      </c>
      <c r="AC34" s="52"/>
      <c r="AD34" s="63">
        <f>+Z34-P34</f>
        <v>23095</v>
      </c>
      <c r="AE34" s="52"/>
      <c r="AG34" s="37"/>
    </row>
    <row r="35" spans="1:33" x14ac:dyDescent="0.25">
      <c r="A35" s="33">
        <v>312</v>
      </c>
      <c r="B35" s="33" t="s">
        <v>43</v>
      </c>
      <c r="D35" s="36">
        <v>187516002.43000001</v>
      </c>
      <c r="F35" s="46">
        <v>46568</v>
      </c>
      <c r="H35" s="71">
        <v>9.4000000000000004E-3</v>
      </c>
      <c r="I35" s="72"/>
      <c r="J35" s="72"/>
      <c r="L35" s="48">
        <v>-7</v>
      </c>
      <c r="N35" s="76">
        <v>2.6</v>
      </c>
      <c r="P35" s="63">
        <f>+ROUND(D35*N35/100,0)</f>
        <v>4875416</v>
      </c>
      <c r="R35" s="46">
        <v>46934</v>
      </c>
      <c r="T35" s="47">
        <v>50</v>
      </c>
      <c r="U35" s="33" t="s">
        <v>4</v>
      </c>
      <c r="V35" s="47" t="s">
        <v>311</v>
      </c>
      <c r="X35" s="48">
        <v>-2</v>
      </c>
      <c r="Z35" s="36">
        <v>9492585</v>
      </c>
      <c r="AA35" s="36"/>
      <c r="AB35" s="52">
        <v>5.0599999999999996</v>
      </c>
      <c r="AC35" s="52"/>
      <c r="AD35" s="63">
        <f>+Z35-P35</f>
        <v>4617169</v>
      </c>
      <c r="AE35" s="52"/>
      <c r="AG35" s="37"/>
    </row>
    <row r="36" spans="1:33" x14ac:dyDescent="0.25">
      <c r="A36" s="33">
        <v>314</v>
      </c>
      <c r="B36" s="33" t="s">
        <v>44</v>
      </c>
      <c r="D36" s="36">
        <v>72134310.349999994</v>
      </c>
      <c r="F36" s="46">
        <v>46568</v>
      </c>
      <c r="H36" s="71">
        <v>1.2E-2</v>
      </c>
      <c r="I36" s="72"/>
      <c r="J36" s="72"/>
      <c r="L36" s="48">
        <v>0</v>
      </c>
      <c r="N36" s="76">
        <v>2.6</v>
      </c>
      <c r="P36" s="63">
        <f>+ROUND(D36*N36/100,0)</f>
        <v>1875492</v>
      </c>
      <c r="R36" s="46">
        <v>46934</v>
      </c>
      <c r="T36" s="47">
        <v>55</v>
      </c>
      <c r="U36" s="33" t="s">
        <v>4</v>
      </c>
      <c r="V36" s="47" t="s">
        <v>312</v>
      </c>
      <c r="X36" s="48">
        <v>-1</v>
      </c>
      <c r="Z36" s="36">
        <v>3031453</v>
      </c>
      <c r="AA36" s="36"/>
      <c r="AB36" s="52">
        <v>4.2</v>
      </c>
      <c r="AC36" s="52"/>
      <c r="AD36" s="63">
        <f>+Z36-P36</f>
        <v>1155961</v>
      </c>
      <c r="AE36" s="52"/>
      <c r="AG36" s="37"/>
    </row>
    <row r="37" spans="1:33" x14ac:dyDescent="0.25">
      <c r="A37" s="33">
        <v>315</v>
      </c>
      <c r="B37" s="33" t="s">
        <v>45</v>
      </c>
      <c r="D37" s="36">
        <v>12511248.529999999</v>
      </c>
      <c r="F37" s="46">
        <v>46568</v>
      </c>
      <c r="H37" s="71">
        <v>5.1999999999999998E-3</v>
      </c>
      <c r="I37" s="72"/>
      <c r="J37" s="72"/>
      <c r="L37" s="48">
        <v>-6</v>
      </c>
      <c r="N37" s="76">
        <v>2.4</v>
      </c>
      <c r="P37" s="63">
        <f>+ROUND(D37*N37/100,0)</f>
        <v>300270</v>
      </c>
      <c r="R37" s="46">
        <v>46934</v>
      </c>
      <c r="T37" s="47">
        <v>65</v>
      </c>
      <c r="U37" s="33" t="s">
        <v>4</v>
      </c>
      <c r="V37" s="47" t="s">
        <v>311</v>
      </c>
      <c r="X37" s="48">
        <v>-2</v>
      </c>
      <c r="Z37" s="36">
        <v>623025</v>
      </c>
      <c r="AA37" s="36"/>
      <c r="AB37" s="52">
        <v>4.9800000000000004</v>
      </c>
      <c r="AC37" s="52"/>
      <c r="AD37" s="63">
        <f>+Z37-P37</f>
        <v>322755</v>
      </c>
      <c r="AE37" s="52"/>
      <c r="AG37" s="37"/>
    </row>
    <row r="38" spans="1:33" x14ac:dyDescent="0.25">
      <c r="A38" s="33">
        <v>316</v>
      </c>
      <c r="B38" s="33" t="s">
        <v>291</v>
      </c>
      <c r="D38" s="32">
        <v>3520593.83</v>
      </c>
      <c r="F38" s="46">
        <v>46568</v>
      </c>
      <c r="H38" s="71">
        <v>7.1000000000000004E-3</v>
      </c>
      <c r="I38" s="72"/>
      <c r="J38" s="72"/>
      <c r="L38" s="48">
        <v>0</v>
      </c>
      <c r="N38" s="76">
        <v>2.4</v>
      </c>
      <c r="P38" s="64">
        <f>+ROUND(D38*N38/100,0)</f>
        <v>84494</v>
      </c>
      <c r="R38" s="46">
        <v>46934</v>
      </c>
      <c r="T38" s="47">
        <v>65</v>
      </c>
      <c r="U38" s="33" t="s">
        <v>4</v>
      </c>
      <c r="V38" s="47" t="s">
        <v>312</v>
      </c>
      <c r="X38" s="48">
        <v>0</v>
      </c>
      <c r="Z38" s="32">
        <v>158749</v>
      </c>
      <c r="AA38" s="54"/>
      <c r="AB38" s="52">
        <v>4.51</v>
      </c>
      <c r="AC38" s="52"/>
      <c r="AD38" s="64">
        <f>+Z38-P38</f>
        <v>74255</v>
      </c>
      <c r="AE38" s="52"/>
      <c r="AG38" s="37"/>
    </row>
    <row r="39" spans="1:33" s="38" customFormat="1" x14ac:dyDescent="0.25">
      <c r="A39" s="38" t="s">
        <v>6</v>
      </c>
      <c r="B39" s="38" t="s">
        <v>50</v>
      </c>
      <c r="D39" s="23">
        <f>+SUBTOTAL(9,D34:D38)</f>
        <v>280765366.16999996</v>
      </c>
      <c r="F39" s="46"/>
      <c r="H39" s="71"/>
      <c r="I39" s="72"/>
      <c r="J39" s="72"/>
      <c r="L39" s="48"/>
      <c r="N39" s="79">
        <f>+ROUND(P39/D39*100,1)</f>
        <v>2.6</v>
      </c>
      <c r="P39" s="83">
        <f>+SUBTOTAL(9,P34:P38)</f>
        <v>7242419</v>
      </c>
      <c r="R39" s="46"/>
      <c r="S39" s="33"/>
      <c r="T39" s="47"/>
      <c r="U39" s="33"/>
      <c r="V39" s="47"/>
      <c r="W39" s="33"/>
      <c r="X39" s="48"/>
      <c r="Z39" s="23">
        <f>+SUBTOTAL(9,Z34:Z38)</f>
        <v>13435654</v>
      </c>
      <c r="AA39" s="24"/>
      <c r="AB39" s="56">
        <f>+Z39/D39*100</f>
        <v>4.7853672920131034</v>
      </c>
      <c r="AC39" s="56"/>
      <c r="AD39" s="83">
        <f>+SUBTOTAL(9,AD34:AD38)</f>
        <v>6193235</v>
      </c>
      <c r="AE39" s="52"/>
      <c r="AG39" s="37"/>
    </row>
    <row r="40" spans="1:33" s="38" customFormat="1" x14ac:dyDescent="0.25">
      <c r="B40" s="38" t="s">
        <v>6</v>
      </c>
      <c r="D40" s="39"/>
      <c r="F40" s="46"/>
      <c r="H40" s="71"/>
      <c r="I40" s="72"/>
      <c r="J40" s="72"/>
      <c r="L40" s="48"/>
      <c r="N40" s="74"/>
      <c r="P40" s="65"/>
      <c r="R40" s="46"/>
      <c r="S40" s="33"/>
      <c r="T40" s="47"/>
      <c r="U40" s="33"/>
      <c r="V40" s="47"/>
      <c r="W40" s="33"/>
      <c r="X40" s="48"/>
      <c r="Z40" s="39"/>
      <c r="AA40" s="39"/>
      <c r="AB40" s="52"/>
      <c r="AC40" s="52"/>
      <c r="AD40" s="65"/>
      <c r="AE40" s="52"/>
      <c r="AG40" s="37"/>
    </row>
    <row r="41" spans="1:33" s="38" customFormat="1" x14ac:dyDescent="0.25">
      <c r="A41" s="41" t="s">
        <v>179</v>
      </c>
      <c r="D41" s="27">
        <f>+SUBTOTAL(9,D17:D40)</f>
        <v>709649289.56000006</v>
      </c>
      <c r="F41" s="46"/>
      <c r="H41" s="71"/>
      <c r="I41" s="72"/>
      <c r="J41" s="72"/>
      <c r="L41" s="48"/>
      <c r="N41" s="80">
        <f>+ROUND(P41/D41*100,1)</f>
        <v>2.5</v>
      </c>
      <c r="P41" s="121">
        <f>+SUBTOTAL(9,P17:P40)</f>
        <v>17725404</v>
      </c>
      <c r="R41" s="46"/>
      <c r="S41" s="33"/>
      <c r="T41" s="47"/>
      <c r="U41" s="33"/>
      <c r="V41" s="47"/>
      <c r="W41" s="33"/>
      <c r="X41" s="48"/>
      <c r="Z41" s="27">
        <f>+SUBTOTAL(9,Z17:Z40)</f>
        <v>32541902</v>
      </c>
      <c r="AA41" s="27"/>
      <c r="AB41" s="56">
        <f>+Z41/D41*100</f>
        <v>4.5856315899613982</v>
      </c>
      <c r="AC41" s="56"/>
      <c r="AD41" s="121">
        <f>+SUBTOTAL(9,AD17:AD40)</f>
        <v>14816498</v>
      </c>
      <c r="AE41" s="52"/>
      <c r="AG41" s="37"/>
    </row>
    <row r="42" spans="1:33" s="38" customFormat="1" x14ac:dyDescent="0.25">
      <c r="B42" s="38" t="s">
        <v>6</v>
      </c>
      <c r="D42" s="39"/>
      <c r="F42" s="46"/>
      <c r="H42" s="71"/>
      <c r="I42" s="72"/>
      <c r="J42" s="72"/>
      <c r="L42" s="48"/>
      <c r="N42" s="74"/>
      <c r="P42" s="65"/>
      <c r="R42" s="46"/>
      <c r="S42" s="33"/>
      <c r="T42" s="47"/>
      <c r="U42" s="33"/>
      <c r="V42" s="47"/>
      <c r="W42" s="33"/>
      <c r="X42" s="48"/>
      <c r="Z42" s="39"/>
      <c r="AA42" s="39"/>
      <c r="AB42" s="52"/>
      <c r="AC42" s="52"/>
      <c r="AD42" s="65"/>
      <c r="AE42" s="52"/>
      <c r="AG42" s="37"/>
    </row>
    <row r="43" spans="1:33" s="38" customFormat="1" x14ac:dyDescent="0.25">
      <c r="B43" s="38" t="s">
        <v>6</v>
      </c>
      <c r="D43" s="39"/>
      <c r="F43" s="46"/>
      <c r="H43" s="71"/>
      <c r="I43" s="72"/>
      <c r="J43" s="72"/>
      <c r="L43" s="48"/>
      <c r="N43" s="74"/>
      <c r="P43" s="65"/>
      <c r="R43" s="46"/>
      <c r="S43" s="33"/>
      <c r="T43" s="47"/>
      <c r="U43" s="33"/>
      <c r="V43" s="47"/>
      <c r="W43" s="33"/>
      <c r="X43" s="48"/>
      <c r="Z43" s="39"/>
      <c r="AA43" s="39"/>
      <c r="AB43" s="52"/>
      <c r="AC43" s="52"/>
      <c r="AD43" s="65"/>
      <c r="AE43" s="52"/>
      <c r="AG43" s="37"/>
    </row>
    <row r="44" spans="1:33" s="38" customFormat="1" x14ac:dyDescent="0.25">
      <c r="A44" s="41" t="s">
        <v>180</v>
      </c>
      <c r="D44" s="39"/>
      <c r="F44" s="46"/>
      <c r="H44" s="71"/>
      <c r="I44" s="72"/>
      <c r="J44" s="72"/>
      <c r="L44" s="48"/>
      <c r="N44" s="74"/>
      <c r="P44" s="65"/>
      <c r="R44" s="46"/>
      <c r="S44" s="33"/>
      <c r="T44" s="47"/>
      <c r="U44" s="33"/>
      <c r="V44" s="47"/>
      <c r="W44" s="33"/>
      <c r="X44" s="48"/>
      <c r="Z44" s="39"/>
      <c r="AA44" s="39"/>
      <c r="AB44" s="52"/>
      <c r="AC44" s="52"/>
      <c r="AD44" s="65"/>
      <c r="AE44" s="52"/>
      <c r="AG44" s="37"/>
    </row>
    <row r="45" spans="1:33" x14ac:dyDescent="0.25">
      <c r="A45" s="33" t="s">
        <v>6</v>
      </c>
      <c r="B45" s="33" t="s">
        <v>6</v>
      </c>
      <c r="F45" s="46"/>
      <c r="H45" s="71"/>
      <c r="I45" s="72"/>
      <c r="J45" s="72"/>
      <c r="L45" s="48"/>
      <c r="N45" s="75"/>
      <c r="R45" s="46"/>
      <c r="T45" s="47"/>
      <c r="V45" s="47"/>
      <c r="X45" s="48"/>
      <c r="AB45" s="52"/>
      <c r="AC45" s="52"/>
      <c r="AE45" s="52"/>
      <c r="AG45" s="37"/>
    </row>
    <row r="46" spans="1:33" s="38" customFormat="1" x14ac:dyDescent="0.25">
      <c r="A46" s="38" t="s">
        <v>6</v>
      </c>
      <c r="B46" s="38" t="s">
        <v>51</v>
      </c>
      <c r="F46" s="46"/>
      <c r="H46" s="71"/>
      <c r="I46" s="72"/>
      <c r="J46" s="72"/>
      <c r="L46" s="48"/>
      <c r="N46" s="74"/>
      <c r="P46" s="73"/>
      <c r="R46" s="46"/>
      <c r="S46" s="33"/>
      <c r="T46" s="47"/>
      <c r="U46" s="33"/>
      <c r="V46" s="47"/>
      <c r="W46" s="33"/>
      <c r="X46" s="48"/>
      <c r="AB46" s="52"/>
      <c r="AC46" s="52"/>
      <c r="AD46" s="73"/>
      <c r="AE46" s="52"/>
      <c r="AG46" s="37"/>
    </row>
    <row r="47" spans="1:33" x14ac:dyDescent="0.25">
      <c r="A47" s="33">
        <v>311</v>
      </c>
      <c r="B47" s="33" t="s">
        <v>42</v>
      </c>
      <c r="D47" s="36">
        <v>241400701.34999999</v>
      </c>
      <c r="F47" s="46">
        <v>48029</v>
      </c>
      <c r="H47" s="71">
        <v>3.2000000000000002E-3</v>
      </c>
      <c r="I47" s="72"/>
      <c r="J47" s="72"/>
      <c r="L47" s="48">
        <v>-2</v>
      </c>
      <c r="N47" s="76">
        <v>2.1</v>
      </c>
      <c r="P47" s="63">
        <f>+ROUND(D47*N47/100,0)</f>
        <v>5069415</v>
      </c>
      <c r="R47" s="46">
        <v>48029</v>
      </c>
      <c r="T47" s="47">
        <v>80</v>
      </c>
      <c r="U47" s="33" t="s">
        <v>4</v>
      </c>
      <c r="V47" s="47" t="s">
        <v>310</v>
      </c>
      <c r="X47" s="48">
        <v>-1</v>
      </c>
      <c r="Z47" s="36">
        <v>6289289</v>
      </c>
      <c r="AA47" s="36"/>
      <c r="AB47" s="52">
        <v>2.61</v>
      </c>
      <c r="AC47" s="52"/>
      <c r="AD47" s="63">
        <f>+Z47-P47</f>
        <v>1219874</v>
      </c>
      <c r="AE47" s="52"/>
      <c r="AG47" s="37"/>
    </row>
    <row r="48" spans="1:33" x14ac:dyDescent="0.25">
      <c r="A48" s="33">
        <v>312</v>
      </c>
      <c r="B48" s="33" t="s">
        <v>43</v>
      </c>
      <c r="D48" s="36">
        <v>7052454.5199999996</v>
      </c>
      <c r="F48" s="46">
        <v>48029</v>
      </c>
      <c r="H48" s="71">
        <v>9.4000000000000004E-3</v>
      </c>
      <c r="I48" s="72"/>
      <c r="J48" s="72"/>
      <c r="L48" s="48">
        <v>-7</v>
      </c>
      <c r="N48" s="76">
        <v>2.6</v>
      </c>
      <c r="P48" s="63">
        <f>+ROUND(D48*N48/100,0)</f>
        <v>183364</v>
      </c>
      <c r="R48" s="46">
        <v>48029</v>
      </c>
      <c r="T48" s="47">
        <v>50</v>
      </c>
      <c r="U48" s="33" t="s">
        <v>4</v>
      </c>
      <c r="V48" s="47" t="s">
        <v>311</v>
      </c>
      <c r="X48" s="48">
        <v>-2</v>
      </c>
      <c r="Z48" s="36">
        <v>314418</v>
      </c>
      <c r="AA48" s="36"/>
      <c r="AB48" s="52">
        <v>4.46</v>
      </c>
      <c r="AC48" s="52"/>
      <c r="AD48" s="63">
        <f>+Z48-P48</f>
        <v>131054</v>
      </c>
      <c r="AE48" s="52"/>
      <c r="AG48" s="37"/>
    </row>
    <row r="49" spans="1:33" x14ac:dyDescent="0.25">
      <c r="A49" s="33">
        <v>314</v>
      </c>
      <c r="B49" s="33" t="s">
        <v>44</v>
      </c>
      <c r="D49" s="36">
        <v>27411865.75</v>
      </c>
      <c r="F49" s="46">
        <v>48029</v>
      </c>
      <c r="H49" s="71">
        <v>1.2E-2</v>
      </c>
      <c r="I49" s="72"/>
      <c r="J49" s="72"/>
      <c r="L49" s="48">
        <v>0</v>
      </c>
      <c r="N49" s="76">
        <v>2.6</v>
      </c>
      <c r="P49" s="63">
        <f>+ROUND(D49*N49/100,0)</f>
        <v>712709</v>
      </c>
      <c r="R49" s="46">
        <v>48029</v>
      </c>
      <c r="T49" s="47">
        <v>55</v>
      </c>
      <c r="U49" s="33" t="s">
        <v>4</v>
      </c>
      <c r="V49" s="47" t="s">
        <v>312</v>
      </c>
      <c r="X49" s="48">
        <v>-1</v>
      </c>
      <c r="Z49" s="36">
        <v>970549</v>
      </c>
      <c r="AA49" s="36"/>
      <c r="AB49" s="52">
        <v>3.54</v>
      </c>
      <c r="AC49" s="52"/>
      <c r="AD49" s="63">
        <f>+Z49-P49</f>
        <v>257840</v>
      </c>
      <c r="AE49" s="52"/>
      <c r="AG49" s="37"/>
    </row>
    <row r="50" spans="1:33" x14ac:dyDescent="0.25">
      <c r="A50" s="33">
        <v>315</v>
      </c>
      <c r="B50" s="33" t="s">
        <v>45</v>
      </c>
      <c r="D50" s="36">
        <v>10271933.77</v>
      </c>
      <c r="F50" s="46">
        <v>48029</v>
      </c>
      <c r="H50" s="71">
        <v>5.1999999999999998E-3</v>
      </c>
      <c r="I50" s="72"/>
      <c r="J50" s="72"/>
      <c r="L50" s="48">
        <v>-6</v>
      </c>
      <c r="N50" s="76">
        <v>2.4</v>
      </c>
      <c r="P50" s="63">
        <f>+ROUND(D50*N50/100,0)</f>
        <v>246526</v>
      </c>
      <c r="R50" s="46">
        <v>48029</v>
      </c>
      <c r="T50" s="47">
        <v>65</v>
      </c>
      <c r="U50" s="33" t="s">
        <v>4</v>
      </c>
      <c r="V50" s="47" t="s">
        <v>311</v>
      </c>
      <c r="X50" s="48">
        <v>-2</v>
      </c>
      <c r="Z50" s="36">
        <v>383303</v>
      </c>
      <c r="AA50" s="36"/>
      <c r="AB50" s="52">
        <v>3.73</v>
      </c>
      <c r="AC50" s="52"/>
      <c r="AD50" s="63">
        <f>+Z50-P50</f>
        <v>136777</v>
      </c>
      <c r="AE50" s="52"/>
      <c r="AG50" s="37"/>
    </row>
    <row r="51" spans="1:33" x14ac:dyDescent="0.25">
      <c r="A51" s="33">
        <v>316</v>
      </c>
      <c r="B51" s="33" t="s">
        <v>291</v>
      </c>
      <c r="D51" s="32">
        <v>3879628.68</v>
      </c>
      <c r="F51" s="46">
        <v>48029</v>
      </c>
      <c r="H51" s="71">
        <v>7.1000000000000004E-3</v>
      </c>
      <c r="I51" s="72"/>
      <c r="J51" s="72"/>
      <c r="L51" s="48">
        <v>0</v>
      </c>
      <c r="N51" s="76">
        <v>2.4</v>
      </c>
      <c r="P51" s="64">
        <f>+ROUND(D51*N51/100,0)</f>
        <v>93111</v>
      </c>
      <c r="R51" s="46">
        <v>48029</v>
      </c>
      <c r="T51" s="47">
        <v>65</v>
      </c>
      <c r="U51" s="33" t="s">
        <v>4</v>
      </c>
      <c r="V51" s="47" t="s">
        <v>312</v>
      </c>
      <c r="X51" s="48">
        <v>0</v>
      </c>
      <c r="Z51" s="32">
        <v>142541</v>
      </c>
      <c r="AA51" s="54"/>
      <c r="AB51" s="52">
        <v>3.67</v>
      </c>
      <c r="AC51" s="52"/>
      <c r="AD51" s="64">
        <f>+Z51-P51</f>
        <v>49430</v>
      </c>
      <c r="AE51" s="52"/>
      <c r="AG51" s="37"/>
    </row>
    <row r="52" spans="1:33" s="38" customFormat="1" x14ac:dyDescent="0.25">
      <c r="A52" s="38" t="s">
        <v>6</v>
      </c>
      <c r="B52" s="38" t="s">
        <v>52</v>
      </c>
      <c r="D52" s="39">
        <f>+SUBTOTAL(9,D47:D51)</f>
        <v>290016584.06999999</v>
      </c>
      <c r="F52" s="46"/>
      <c r="H52" s="71"/>
      <c r="I52" s="72"/>
      <c r="J52" s="72"/>
      <c r="L52" s="48"/>
      <c r="N52" s="79">
        <f>+ROUND(P52/D52*100,1)</f>
        <v>2.2000000000000002</v>
      </c>
      <c r="P52" s="65">
        <f>+SUBTOTAL(9,P47:P51)</f>
        <v>6305125</v>
      </c>
      <c r="R52" s="46"/>
      <c r="S52" s="33"/>
      <c r="T52" s="47"/>
      <c r="U52" s="33"/>
      <c r="V52" s="47"/>
      <c r="W52" s="33"/>
      <c r="X52" s="48"/>
      <c r="Z52" s="39">
        <f>+SUBTOTAL(9,Z47:Z51)</f>
        <v>8100100</v>
      </c>
      <c r="AA52" s="39"/>
      <c r="AB52" s="56">
        <f>+Z52/D52*100</f>
        <v>2.792978210530511</v>
      </c>
      <c r="AC52" s="56"/>
      <c r="AD52" s="65">
        <f>+SUBTOTAL(9,AD47:AD51)</f>
        <v>1794975</v>
      </c>
      <c r="AE52" s="52"/>
      <c r="AG52" s="37"/>
    </row>
    <row r="53" spans="1:33" x14ac:dyDescent="0.25">
      <c r="A53" s="33" t="s">
        <v>6</v>
      </c>
      <c r="B53" s="33" t="s">
        <v>6</v>
      </c>
      <c r="F53" s="46"/>
      <c r="H53" s="71"/>
      <c r="I53" s="72"/>
      <c r="J53" s="72"/>
      <c r="L53" s="48"/>
      <c r="N53" s="75"/>
      <c r="R53" s="46"/>
      <c r="T53" s="47"/>
      <c r="V53" s="47"/>
      <c r="X53" s="48"/>
      <c r="AB53" s="52"/>
      <c r="AC53" s="52"/>
      <c r="AE53" s="52"/>
      <c r="AG53" s="37"/>
    </row>
    <row r="54" spans="1:33" s="38" customFormat="1" x14ac:dyDescent="0.25">
      <c r="A54" s="38" t="s">
        <v>6</v>
      </c>
      <c r="B54" s="38" t="s">
        <v>53</v>
      </c>
      <c r="F54" s="46"/>
      <c r="H54" s="71"/>
      <c r="I54" s="72"/>
      <c r="J54" s="72"/>
      <c r="L54" s="48"/>
      <c r="N54" s="74"/>
      <c r="P54" s="73"/>
      <c r="R54" s="46"/>
      <c r="S54" s="33"/>
      <c r="T54" s="47"/>
      <c r="U54" s="33"/>
      <c r="V54" s="47"/>
      <c r="W54" s="33"/>
      <c r="X54" s="48"/>
      <c r="AB54" s="52"/>
      <c r="AC54" s="52"/>
      <c r="AD54" s="73"/>
      <c r="AE54" s="52"/>
      <c r="AG54" s="37"/>
    </row>
    <row r="55" spans="1:33" x14ac:dyDescent="0.25">
      <c r="A55" s="33">
        <v>312</v>
      </c>
      <c r="B55" s="33" t="s">
        <v>43</v>
      </c>
      <c r="D55" s="32">
        <v>370941.56</v>
      </c>
      <c r="F55" s="46">
        <v>48029</v>
      </c>
      <c r="H55" s="71">
        <v>9.4000000000000004E-3</v>
      </c>
      <c r="I55" s="72"/>
      <c r="J55" s="72"/>
      <c r="L55" s="48">
        <v>-7</v>
      </c>
      <c r="N55" s="76">
        <v>2.6</v>
      </c>
      <c r="P55" s="64">
        <f>+ROUND(D55*N55/100,0)</f>
        <v>9644</v>
      </c>
      <c r="R55" s="46"/>
      <c r="T55" s="47"/>
      <c r="V55" s="47"/>
      <c r="X55" s="48"/>
      <c r="Z55" s="32">
        <v>11202</v>
      </c>
      <c r="AA55" s="54"/>
      <c r="AB55" s="52">
        <v>3.02</v>
      </c>
      <c r="AC55" s="52"/>
      <c r="AD55" s="64">
        <f>+Z55-P55</f>
        <v>1558</v>
      </c>
      <c r="AE55" s="52"/>
      <c r="AG55" s="37"/>
    </row>
    <row r="56" spans="1:33" s="38" customFormat="1" x14ac:dyDescent="0.25">
      <c r="A56" s="38" t="s">
        <v>6</v>
      </c>
      <c r="B56" s="38" t="s">
        <v>54</v>
      </c>
      <c r="D56" s="39">
        <f>+SUBTOTAL(9,D55:D55)</f>
        <v>370941.56</v>
      </c>
      <c r="F56" s="46"/>
      <c r="H56" s="71"/>
      <c r="I56" s="72"/>
      <c r="J56" s="72"/>
      <c r="L56" s="48"/>
      <c r="N56" s="79">
        <f>+ROUND(P56/D56*100,1)</f>
        <v>2.6</v>
      </c>
      <c r="P56" s="65">
        <f>+SUBTOTAL(9,P55:P55)</f>
        <v>9644</v>
      </c>
      <c r="R56" s="46"/>
      <c r="S56" s="33"/>
      <c r="T56" s="47"/>
      <c r="U56" s="33"/>
      <c r="V56" s="47"/>
      <c r="W56" s="33"/>
      <c r="X56" s="48"/>
      <c r="Z56" s="39">
        <f>+SUBTOTAL(9,Z55:Z55)</f>
        <v>11202</v>
      </c>
      <c r="AA56" s="39"/>
      <c r="AB56" s="52"/>
      <c r="AC56" s="52"/>
      <c r="AD56" s="65">
        <f>+SUBTOTAL(9,AD55:AD55)</f>
        <v>1558</v>
      </c>
      <c r="AE56" s="52"/>
      <c r="AG56" s="37"/>
    </row>
    <row r="57" spans="1:33" x14ac:dyDescent="0.25">
      <c r="A57" s="33" t="s">
        <v>6</v>
      </c>
      <c r="B57" s="33" t="s">
        <v>6</v>
      </c>
      <c r="F57" s="46"/>
      <c r="H57" s="71"/>
      <c r="I57" s="72"/>
      <c r="J57" s="72"/>
      <c r="L57" s="48"/>
      <c r="N57" s="75"/>
      <c r="R57" s="46"/>
      <c r="T57" s="47"/>
      <c r="V57" s="47"/>
      <c r="X57" s="48"/>
      <c r="AB57" s="52"/>
      <c r="AC57" s="52"/>
      <c r="AE57" s="52"/>
      <c r="AG57" s="37"/>
    </row>
    <row r="58" spans="1:33" s="38" customFormat="1" x14ac:dyDescent="0.25">
      <c r="A58" s="38" t="s">
        <v>6</v>
      </c>
      <c r="B58" s="38" t="s">
        <v>55</v>
      </c>
      <c r="F58" s="46"/>
      <c r="H58" s="71"/>
      <c r="I58" s="72"/>
      <c r="J58" s="72"/>
      <c r="L58" s="48"/>
      <c r="N58" s="74"/>
      <c r="P58" s="73"/>
      <c r="R58" s="46"/>
      <c r="S58" s="33"/>
      <c r="T58" s="47"/>
      <c r="U58" s="33"/>
      <c r="V58" s="47"/>
      <c r="W58" s="33"/>
      <c r="X58" s="48"/>
      <c r="AB58" s="52"/>
      <c r="AC58" s="52"/>
      <c r="AD58" s="73"/>
      <c r="AE58" s="52"/>
      <c r="AG58" s="37"/>
    </row>
    <row r="59" spans="1:33" x14ac:dyDescent="0.25">
      <c r="A59" s="33">
        <v>311</v>
      </c>
      <c r="B59" s="33" t="s">
        <v>42</v>
      </c>
      <c r="D59" s="36">
        <v>16367428.140000001</v>
      </c>
      <c r="F59" s="46">
        <v>48029</v>
      </c>
      <c r="H59" s="71">
        <v>3.2000000000000002E-3</v>
      </c>
      <c r="I59" s="72"/>
      <c r="J59" s="72"/>
      <c r="L59" s="48">
        <v>-2</v>
      </c>
      <c r="N59" s="76">
        <v>2.1</v>
      </c>
      <c r="P59" s="63">
        <f>+ROUND(D59*N59/100,0)</f>
        <v>343716</v>
      </c>
      <c r="R59" s="46">
        <v>48029</v>
      </c>
      <c r="T59" s="47">
        <v>80</v>
      </c>
      <c r="U59" s="33" t="s">
        <v>4</v>
      </c>
      <c r="V59" s="47" t="s">
        <v>310</v>
      </c>
      <c r="X59" s="48">
        <v>-1</v>
      </c>
      <c r="Z59" s="36">
        <v>420126</v>
      </c>
      <c r="AA59" s="36"/>
      <c r="AB59" s="52">
        <v>2.57</v>
      </c>
      <c r="AC59" s="52"/>
      <c r="AD59" s="63">
        <f>+Z59-P59</f>
        <v>76410</v>
      </c>
      <c r="AE59" s="52"/>
      <c r="AG59" s="37"/>
    </row>
    <row r="60" spans="1:33" x14ac:dyDescent="0.25">
      <c r="A60" s="33">
        <v>312</v>
      </c>
      <c r="B60" s="33" t="s">
        <v>43</v>
      </c>
      <c r="D60" s="36">
        <v>212347650.78</v>
      </c>
      <c r="F60" s="46">
        <v>48029</v>
      </c>
      <c r="H60" s="71">
        <v>9.4000000000000004E-3</v>
      </c>
      <c r="I60" s="72"/>
      <c r="J60" s="72"/>
      <c r="L60" s="48">
        <v>-7</v>
      </c>
      <c r="N60" s="76">
        <v>2.6</v>
      </c>
      <c r="P60" s="63">
        <f>+ROUND(D60*N60/100,0)</f>
        <v>5521039</v>
      </c>
      <c r="R60" s="46">
        <v>48029</v>
      </c>
      <c r="T60" s="47">
        <v>50</v>
      </c>
      <c r="U60" s="33" t="s">
        <v>4</v>
      </c>
      <c r="V60" s="47" t="s">
        <v>311</v>
      </c>
      <c r="X60" s="48">
        <v>-2</v>
      </c>
      <c r="Z60" s="36">
        <v>8848949</v>
      </c>
      <c r="AA60" s="36"/>
      <c r="AB60" s="52">
        <v>4.17</v>
      </c>
      <c r="AC60" s="52"/>
      <c r="AD60" s="63">
        <f>+Z60-P60</f>
        <v>3327910</v>
      </c>
      <c r="AE60" s="52"/>
      <c r="AG60" s="37"/>
    </row>
    <row r="61" spans="1:33" x14ac:dyDescent="0.25">
      <c r="A61" s="33">
        <v>314</v>
      </c>
      <c r="B61" s="33" t="s">
        <v>44</v>
      </c>
      <c r="D61" s="36">
        <v>89915729.920000002</v>
      </c>
      <c r="F61" s="46">
        <v>48029</v>
      </c>
      <c r="H61" s="71">
        <v>1.2E-2</v>
      </c>
      <c r="I61" s="72"/>
      <c r="J61" s="72"/>
      <c r="L61" s="48">
        <v>0</v>
      </c>
      <c r="N61" s="76">
        <v>2.6</v>
      </c>
      <c r="P61" s="63">
        <f>+ROUND(D61*N61/100,0)</f>
        <v>2337809</v>
      </c>
      <c r="R61" s="46">
        <v>48029</v>
      </c>
      <c r="T61" s="47">
        <v>55</v>
      </c>
      <c r="U61" s="33" t="s">
        <v>4</v>
      </c>
      <c r="V61" s="47" t="s">
        <v>312</v>
      </c>
      <c r="X61" s="48">
        <v>-1</v>
      </c>
      <c r="Z61" s="36">
        <v>3297804</v>
      </c>
      <c r="AA61" s="36"/>
      <c r="AB61" s="52">
        <v>3.67</v>
      </c>
      <c r="AC61" s="52"/>
      <c r="AD61" s="63">
        <f>+Z61-P61</f>
        <v>959995</v>
      </c>
      <c r="AE61" s="52"/>
      <c r="AG61" s="37"/>
    </row>
    <row r="62" spans="1:33" x14ac:dyDescent="0.25">
      <c r="A62" s="33">
        <v>315</v>
      </c>
      <c r="B62" s="33" t="s">
        <v>45</v>
      </c>
      <c r="D62" s="36">
        <v>24335747.449999999</v>
      </c>
      <c r="F62" s="46">
        <v>48029</v>
      </c>
      <c r="H62" s="71">
        <v>5.1999999999999998E-3</v>
      </c>
      <c r="I62" s="72"/>
      <c r="J62" s="72"/>
      <c r="L62" s="48">
        <v>-6</v>
      </c>
      <c r="N62" s="76">
        <v>2.4</v>
      </c>
      <c r="P62" s="63">
        <f>+ROUND(D62*N62/100,0)</f>
        <v>584058</v>
      </c>
      <c r="R62" s="46">
        <v>48029</v>
      </c>
      <c r="T62" s="47">
        <v>65</v>
      </c>
      <c r="U62" s="33" t="s">
        <v>4</v>
      </c>
      <c r="V62" s="47" t="s">
        <v>311</v>
      </c>
      <c r="X62" s="48">
        <v>-2</v>
      </c>
      <c r="Z62" s="36">
        <v>848600</v>
      </c>
      <c r="AA62" s="36"/>
      <c r="AB62" s="52">
        <v>3.49</v>
      </c>
      <c r="AC62" s="52"/>
      <c r="AD62" s="63">
        <f>+Z62-P62</f>
        <v>264542</v>
      </c>
      <c r="AE62" s="52"/>
      <c r="AG62" s="37"/>
    </row>
    <row r="63" spans="1:33" x14ac:dyDescent="0.25">
      <c r="A63" s="33">
        <v>316</v>
      </c>
      <c r="B63" s="33" t="s">
        <v>291</v>
      </c>
      <c r="D63" s="32">
        <v>3586002.99</v>
      </c>
      <c r="F63" s="46">
        <v>48029</v>
      </c>
      <c r="H63" s="71">
        <v>7.1000000000000004E-3</v>
      </c>
      <c r="I63" s="72"/>
      <c r="J63" s="72"/>
      <c r="L63" s="48">
        <v>0</v>
      </c>
      <c r="N63" s="76">
        <v>2.4</v>
      </c>
      <c r="P63" s="64">
        <f>+ROUND(D63*N63/100,0)</f>
        <v>86064</v>
      </c>
      <c r="R63" s="46">
        <v>48029</v>
      </c>
      <c r="T63" s="47">
        <v>65</v>
      </c>
      <c r="U63" s="33" t="s">
        <v>4</v>
      </c>
      <c r="V63" s="47" t="s">
        <v>312</v>
      </c>
      <c r="X63" s="48">
        <v>0</v>
      </c>
      <c r="Z63" s="32">
        <v>136103</v>
      </c>
      <c r="AA63" s="54"/>
      <c r="AB63" s="52">
        <v>3.8</v>
      </c>
      <c r="AC63" s="52"/>
      <c r="AD63" s="64">
        <f>+Z63-P63</f>
        <v>50039</v>
      </c>
      <c r="AE63" s="52"/>
      <c r="AG63" s="37"/>
    </row>
    <row r="64" spans="1:33" s="38" customFormat="1" x14ac:dyDescent="0.25">
      <c r="A64" s="38" t="s">
        <v>6</v>
      </c>
      <c r="B64" s="38" t="s">
        <v>56</v>
      </c>
      <c r="D64" s="39">
        <f>+SUBTOTAL(9,D59:D63)</f>
        <v>346552559.28000003</v>
      </c>
      <c r="F64" s="46"/>
      <c r="H64" s="71"/>
      <c r="I64" s="72"/>
      <c r="J64" s="72"/>
      <c r="L64" s="48"/>
      <c r="N64" s="79">
        <f>+ROUND(P64/D64*100,1)</f>
        <v>2.6</v>
      </c>
      <c r="P64" s="65">
        <f>+SUBTOTAL(9,P59:P63)</f>
        <v>8872686</v>
      </c>
      <c r="R64" s="46"/>
      <c r="S64" s="33"/>
      <c r="T64" s="47"/>
      <c r="U64" s="33"/>
      <c r="V64" s="47"/>
      <c r="W64" s="33"/>
      <c r="X64" s="48"/>
      <c r="Z64" s="39">
        <f>+SUBTOTAL(9,Z59:Z63)</f>
        <v>13551582</v>
      </c>
      <c r="AA64" s="39"/>
      <c r="AB64" s="56">
        <f>+Z64/D64*100</f>
        <v>3.9103973227480582</v>
      </c>
      <c r="AC64" s="56"/>
      <c r="AD64" s="65">
        <f>+SUBTOTAL(9,AD59:AD63)</f>
        <v>4678896</v>
      </c>
      <c r="AE64" s="52"/>
      <c r="AG64" s="37"/>
    </row>
    <row r="65" spans="1:33" x14ac:dyDescent="0.25">
      <c r="A65" s="33" t="s">
        <v>6</v>
      </c>
      <c r="B65" s="33" t="s">
        <v>6</v>
      </c>
      <c r="F65" s="46"/>
      <c r="H65" s="71"/>
      <c r="I65" s="72"/>
      <c r="J65" s="72"/>
      <c r="L65" s="48"/>
      <c r="N65" s="75"/>
      <c r="R65" s="46"/>
      <c r="T65" s="47"/>
      <c r="V65" s="47"/>
      <c r="X65" s="48"/>
      <c r="AB65" s="52"/>
      <c r="AC65" s="52"/>
      <c r="AE65" s="52"/>
      <c r="AG65" s="37"/>
    </row>
    <row r="66" spans="1:33" s="38" customFormat="1" x14ac:dyDescent="0.25">
      <c r="A66" s="38" t="s">
        <v>6</v>
      </c>
      <c r="B66" s="38" t="s">
        <v>57</v>
      </c>
      <c r="F66" s="46"/>
      <c r="H66" s="71"/>
      <c r="I66" s="72"/>
      <c r="J66" s="72"/>
      <c r="L66" s="48"/>
      <c r="N66" s="74"/>
      <c r="P66" s="73"/>
      <c r="R66" s="46"/>
      <c r="S66" s="33"/>
      <c r="T66" s="47"/>
      <c r="U66" s="33"/>
      <c r="V66" s="47"/>
      <c r="W66" s="33"/>
      <c r="X66" s="48"/>
      <c r="AB66" s="52"/>
      <c r="AC66" s="52"/>
      <c r="AD66" s="73"/>
      <c r="AE66" s="52"/>
      <c r="AG66" s="37"/>
    </row>
    <row r="67" spans="1:33" x14ac:dyDescent="0.25">
      <c r="A67" s="33">
        <v>311</v>
      </c>
      <c r="B67" s="33" t="s">
        <v>42</v>
      </c>
      <c r="D67" s="36">
        <v>11241256.67</v>
      </c>
      <c r="F67" s="46">
        <v>48029</v>
      </c>
      <c r="H67" s="71">
        <v>3.2000000000000002E-3</v>
      </c>
      <c r="I67" s="72"/>
      <c r="J67" s="72"/>
      <c r="L67" s="48">
        <v>-2</v>
      </c>
      <c r="N67" s="76">
        <v>2.1</v>
      </c>
      <c r="P67" s="63">
        <f>+ROUND(D67*N67/100,0)</f>
        <v>236066</v>
      </c>
      <c r="R67" s="46">
        <v>48029</v>
      </c>
      <c r="T67" s="47">
        <v>80</v>
      </c>
      <c r="U67" s="33" t="s">
        <v>4</v>
      </c>
      <c r="V67" s="47" t="s">
        <v>310</v>
      </c>
      <c r="X67" s="48">
        <v>-1</v>
      </c>
      <c r="Z67" s="36">
        <v>273240</v>
      </c>
      <c r="AA67" s="36"/>
      <c r="AB67" s="52">
        <v>2.4300000000000002</v>
      </c>
      <c r="AC67" s="52"/>
      <c r="AD67" s="63">
        <f>+Z67-P67</f>
        <v>37174</v>
      </c>
      <c r="AE67" s="52"/>
      <c r="AG67" s="37"/>
    </row>
    <row r="68" spans="1:33" x14ac:dyDescent="0.25">
      <c r="A68" s="33">
        <v>312</v>
      </c>
      <c r="B68" s="33" t="s">
        <v>43</v>
      </c>
      <c r="D68" s="36">
        <v>214665917.31999999</v>
      </c>
      <c r="F68" s="46">
        <v>48029</v>
      </c>
      <c r="H68" s="71">
        <v>9.4000000000000004E-3</v>
      </c>
      <c r="I68" s="72"/>
      <c r="J68" s="72"/>
      <c r="L68" s="48">
        <v>-7</v>
      </c>
      <c r="N68" s="76">
        <v>2.6</v>
      </c>
      <c r="P68" s="63">
        <f>+ROUND(D68*N68/100,0)</f>
        <v>5581314</v>
      </c>
      <c r="R68" s="46">
        <v>48029</v>
      </c>
      <c r="T68" s="47">
        <v>50</v>
      </c>
      <c r="U68" s="33" t="s">
        <v>4</v>
      </c>
      <c r="V68" s="47" t="s">
        <v>311</v>
      </c>
      <c r="X68" s="48">
        <v>-2</v>
      </c>
      <c r="Z68" s="36">
        <v>9139233</v>
      </c>
      <c r="AA68" s="36"/>
      <c r="AB68" s="52">
        <v>4.26</v>
      </c>
      <c r="AC68" s="52"/>
      <c r="AD68" s="63">
        <f>+Z68-P68</f>
        <v>3557919</v>
      </c>
      <c r="AE68" s="52"/>
      <c r="AG68" s="37"/>
    </row>
    <row r="69" spans="1:33" x14ac:dyDescent="0.25">
      <c r="A69" s="33">
        <v>314</v>
      </c>
      <c r="B69" s="33" t="s">
        <v>44</v>
      </c>
      <c r="D69" s="36">
        <v>82668790.599999994</v>
      </c>
      <c r="F69" s="46">
        <v>48029</v>
      </c>
      <c r="H69" s="71">
        <v>1.2E-2</v>
      </c>
      <c r="I69" s="72"/>
      <c r="J69" s="72"/>
      <c r="L69" s="48">
        <v>0</v>
      </c>
      <c r="N69" s="76">
        <v>2.6</v>
      </c>
      <c r="P69" s="63">
        <f>+ROUND(D69*N69/100,0)</f>
        <v>2149389</v>
      </c>
      <c r="R69" s="46">
        <v>48029</v>
      </c>
      <c r="T69" s="47">
        <v>55</v>
      </c>
      <c r="U69" s="33" t="s">
        <v>4</v>
      </c>
      <c r="V69" s="47" t="s">
        <v>312</v>
      </c>
      <c r="X69" s="48">
        <v>-1</v>
      </c>
      <c r="Z69" s="36">
        <v>3506431</v>
      </c>
      <c r="AA69" s="36"/>
      <c r="AB69" s="52">
        <v>4.24</v>
      </c>
      <c r="AC69" s="52"/>
      <c r="AD69" s="63">
        <f>+Z69-P69</f>
        <v>1357042</v>
      </c>
      <c r="AE69" s="52"/>
      <c r="AG69" s="37"/>
    </row>
    <row r="70" spans="1:33" x14ac:dyDescent="0.25">
      <c r="A70" s="33">
        <v>315</v>
      </c>
      <c r="B70" s="33" t="s">
        <v>45</v>
      </c>
      <c r="D70" s="36">
        <v>22992822.890000001</v>
      </c>
      <c r="F70" s="46">
        <v>48029</v>
      </c>
      <c r="H70" s="71">
        <v>5.1999999999999998E-3</v>
      </c>
      <c r="I70" s="72"/>
      <c r="J70" s="72"/>
      <c r="L70" s="48">
        <v>-6</v>
      </c>
      <c r="N70" s="76">
        <v>2.4</v>
      </c>
      <c r="P70" s="63">
        <f>+ROUND(D70*N70/100,0)</f>
        <v>551828</v>
      </c>
      <c r="R70" s="46">
        <v>48029</v>
      </c>
      <c r="T70" s="47">
        <v>65</v>
      </c>
      <c r="U70" s="33" t="s">
        <v>4</v>
      </c>
      <c r="V70" s="47" t="s">
        <v>311</v>
      </c>
      <c r="X70" s="48">
        <v>-2</v>
      </c>
      <c r="Z70" s="36">
        <v>908581</v>
      </c>
      <c r="AA70" s="36"/>
      <c r="AB70" s="52">
        <v>3.95</v>
      </c>
      <c r="AC70" s="52"/>
      <c r="AD70" s="63">
        <f>+Z70-P70</f>
        <v>356753</v>
      </c>
      <c r="AE70" s="52"/>
      <c r="AG70" s="37"/>
    </row>
    <row r="71" spans="1:33" x14ac:dyDescent="0.25">
      <c r="A71" s="33">
        <v>316</v>
      </c>
      <c r="B71" s="33" t="s">
        <v>291</v>
      </c>
      <c r="D71" s="32">
        <v>3273365.34</v>
      </c>
      <c r="F71" s="46">
        <v>48029</v>
      </c>
      <c r="H71" s="71">
        <v>7.1000000000000004E-3</v>
      </c>
      <c r="I71" s="72"/>
      <c r="J71" s="72"/>
      <c r="L71" s="48">
        <v>0</v>
      </c>
      <c r="N71" s="76">
        <v>2.4</v>
      </c>
      <c r="P71" s="64">
        <f>+ROUND(D71*N71/100,0)</f>
        <v>78561</v>
      </c>
      <c r="R71" s="46">
        <v>48029</v>
      </c>
      <c r="T71" s="47">
        <v>65</v>
      </c>
      <c r="U71" s="33" t="s">
        <v>4</v>
      </c>
      <c r="V71" s="47" t="s">
        <v>312</v>
      </c>
      <c r="X71" s="48">
        <v>0</v>
      </c>
      <c r="Z71" s="32">
        <v>130052</v>
      </c>
      <c r="AA71" s="54"/>
      <c r="AB71" s="52">
        <v>3.97</v>
      </c>
      <c r="AC71" s="52"/>
      <c r="AD71" s="64">
        <f>+Z71-P71</f>
        <v>51491</v>
      </c>
      <c r="AE71" s="52"/>
      <c r="AG71" s="37"/>
    </row>
    <row r="72" spans="1:33" s="38" customFormat="1" x14ac:dyDescent="0.25">
      <c r="A72" s="38" t="s">
        <v>6</v>
      </c>
      <c r="B72" s="38" t="s">
        <v>58</v>
      </c>
      <c r="D72" s="23">
        <f>+SUBTOTAL(9,D67:D71)</f>
        <v>334842152.81999993</v>
      </c>
      <c r="F72" s="46"/>
      <c r="H72" s="71"/>
      <c r="I72" s="72"/>
      <c r="J72" s="72"/>
      <c r="L72" s="48"/>
      <c r="N72" s="79">
        <f>+ROUND(P72/D72*100,1)</f>
        <v>2.6</v>
      </c>
      <c r="P72" s="83">
        <f>+SUBTOTAL(9,P67:P71)</f>
        <v>8597158</v>
      </c>
      <c r="R72" s="46"/>
      <c r="S72" s="33"/>
      <c r="T72" s="47"/>
      <c r="U72" s="33"/>
      <c r="V72" s="47"/>
      <c r="W72" s="33"/>
      <c r="X72" s="48"/>
      <c r="Z72" s="23">
        <f>+SUBTOTAL(9,Z67:Z71)</f>
        <v>13957537</v>
      </c>
      <c r="AA72" s="24"/>
      <c r="AB72" s="56">
        <f>+Z72/D72*100</f>
        <v>4.1683930420502078</v>
      </c>
      <c r="AC72" s="56"/>
      <c r="AD72" s="83">
        <f>+SUBTOTAL(9,AD67:AD71)</f>
        <v>5360379</v>
      </c>
      <c r="AE72" s="52"/>
      <c r="AG72" s="37"/>
    </row>
    <row r="73" spans="1:33" s="38" customFormat="1" x14ac:dyDescent="0.25">
      <c r="B73" s="38" t="s">
        <v>6</v>
      </c>
      <c r="D73" s="39"/>
      <c r="F73" s="46"/>
      <c r="H73" s="71"/>
      <c r="I73" s="72"/>
      <c r="J73" s="72"/>
      <c r="L73" s="48"/>
      <c r="N73" s="74"/>
      <c r="P73" s="65"/>
      <c r="R73" s="46"/>
      <c r="S73" s="33"/>
      <c r="T73" s="47"/>
      <c r="U73" s="33"/>
      <c r="V73" s="47"/>
      <c r="W73" s="33"/>
      <c r="X73" s="48"/>
      <c r="Z73" s="39"/>
      <c r="AA73" s="39"/>
      <c r="AB73" s="52"/>
      <c r="AC73" s="52"/>
      <c r="AD73" s="65"/>
      <c r="AE73" s="52"/>
      <c r="AG73" s="37"/>
    </row>
    <row r="74" spans="1:33" s="38" customFormat="1" x14ac:dyDescent="0.25">
      <c r="A74" s="41" t="s">
        <v>181</v>
      </c>
      <c r="D74" s="27">
        <f>+SUBTOTAL(9,D46:D73)</f>
        <v>971782237.7299999</v>
      </c>
      <c r="F74" s="46"/>
      <c r="H74" s="71"/>
      <c r="I74" s="72"/>
      <c r="J74" s="72"/>
      <c r="L74" s="48"/>
      <c r="N74" s="80">
        <f>+ROUND(P74/D74*100,1)</f>
        <v>2.4</v>
      </c>
      <c r="P74" s="121">
        <f>+SUBTOTAL(9,P46:P73)</f>
        <v>23784613</v>
      </c>
      <c r="R74" s="46"/>
      <c r="S74" s="33"/>
      <c r="T74" s="47"/>
      <c r="U74" s="33"/>
      <c r="V74" s="47"/>
      <c r="W74" s="33"/>
      <c r="X74" s="48"/>
      <c r="Z74" s="27">
        <f>+SUBTOTAL(9,Z46:Z73)</f>
        <v>35620421</v>
      </c>
      <c r="AA74" s="27"/>
      <c r="AB74" s="57">
        <f>+Z74/D74*100</f>
        <v>3.6654735615672758</v>
      </c>
      <c r="AC74" s="57"/>
      <c r="AD74" s="121">
        <f>+SUBTOTAL(9,AD46:AD73)</f>
        <v>11835808</v>
      </c>
      <c r="AE74" s="52"/>
      <c r="AG74" s="37"/>
    </row>
    <row r="75" spans="1:33" s="38" customFormat="1" x14ac:dyDescent="0.25">
      <c r="A75" s="41"/>
      <c r="B75" s="38" t="s">
        <v>6</v>
      </c>
      <c r="D75" s="39"/>
      <c r="F75" s="46"/>
      <c r="H75" s="71"/>
      <c r="I75" s="72"/>
      <c r="J75" s="72"/>
      <c r="L75" s="48"/>
      <c r="N75" s="74"/>
      <c r="P75" s="65"/>
      <c r="R75" s="46"/>
      <c r="S75" s="33"/>
      <c r="T75" s="47"/>
      <c r="U75" s="33"/>
      <c r="V75" s="47"/>
      <c r="W75" s="33"/>
      <c r="X75" s="48"/>
      <c r="Z75" s="39"/>
      <c r="AA75" s="39"/>
      <c r="AB75" s="52"/>
      <c r="AC75" s="52"/>
      <c r="AD75" s="65"/>
      <c r="AE75" s="52"/>
      <c r="AG75" s="37"/>
    </row>
    <row r="76" spans="1:33" s="38" customFormat="1" x14ac:dyDescent="0.25">
      <c r="A76" s="41"/>
      <c r="B76" s="38" t="s">
        <v>6</v>
      </c>
      <c r="D76" s="39"/>
      <c r="F76" s="46"/>
      <c r="H76" s="71"/>
      <c r="I76" s="72"/>
      <c r="J76" s="72"/>
      <c r="L76" s="48"/>
      <c r="N76" s="74"/>
      <c r="P76" s="65"/>
      <c r="R76" s="46"/>
      <c r="S76" s="33"/>
      <c r="T76" s="47"/>
      <c r="U76" s="33"/>
      <c r="V76" s="47"/>
      <c r="W76" s="33"/>
      <c r="X76" s="48"/>
      <c r="Z76" s="39"/>
      <c r="AA76" s="39"/>
      <c r="AB76" s="52"/>
      <c r="AC76" s="52"/>
      <c r="AD76" s="65"/>
      <c r="AE76" s="52"/>
      <c r="AG76" s="37"/>
    </row>
    <row r="77" spans="1:33" s="38" customFormat="1" x14ac:dyDescent="0.25">
      <c r="A77" s="41" t="s">
        <v>182</v>
      </c>
      <c r="D77" s="39"/>
      <c r="F77" s="46"/>
      <c r="H77" s="71"/>
      <c r="I77" s="72"/>
      <c r="J77" s="72"/>
      <c r="L77" s="48"/>
      <c r="N77" s="74"/>
      <c r="P77" s="65"/>
      <c r="R77" s="46"/>
      <c r="S77" s="33"/>
      <c r="T77" s="47"/>
      <c r="U77" s="33"/>
      <c r="V77" s="47"/>
      <c r="W77" s="33"/>
      <c r="X77" s="48"/>
      <c r="Z77" s="39"/>
      <c r="AA77" s="39"/>
      <c r="AB77" s="52"/>
      <c r="AC77" s="52"/>
      <c r="AD77" s="65"/>
      <c r="AE77" s="52"/>
      <c r="AG77" s="37"/>
    </row>
    <row r="78" spans="1:33" x14ac:dyDescent="0.25">
      <c r="A78" s="33" t="s">
        <v>6</v>
      </c>
      <c r="B78" s="33" t="s">
        <v>6</v>
      </c>
      <c r="F78" s="61"/>
      <c r="H78" s="71"/>
      <c r="I78" s="72"/>
      <c r="J78" s="72"/>
      <c r="L78" s="48"/>
      <c r="N78" s="75"/>
      <c r="R78" s="61"/>
      <c r="T78" s="47"/>
      <c r="V78" s="47"/>
      <c r="X78" s="48"/>
      <c r="AB78" s="52"/>
      <c r="AC78" s="52"/>
      <c r="AE78" s="52"/>
      <c r="AG78" s="37"/>
    </row>
    <row r="79" spans="1:33" s="38" customFormat="1" x14ac:dyDescent="0.25">
      <c r="A79" s="38" t="s">
        <v>6</v>
      </c>
      <c r="B79" s="38" t="s">
        <v>59</v>
      </c>
      <c r="F79" s="46"/>
      <c r="H79" s="71"/>
      <c r="I79" s="72"/>
      <c r="J79" s="72"/>
      <c r="L79" s="48"/>
      <c r="N79" s="74"/>
      <c r="P79" s="73"/>
      <c r="R79" s="46"/>
      <c r="S79" s="33"/>
      <c r="T79" s="47"/>
      <c r="U79" s="33"/>
      <c r="V79" s="47"/>
      <c r="W79" s="33"/>
      <c r="X79" s="48"/>
      <c r="AB79" s="52"/>
      <c r="AC79" s="52"/>
      <c r="AD79" s="73"/>
      <c r="AE79" s="52"/>
      <c r="AG79" s="37"/>
    </row>
    <row r="80" spans="1:33" x14ac:dyDescent="0.25">
      <c r="A80" s="33">
        <v>312</v>
      </c>
      <c r="B80" s="33" t="s">
        <v>43</v>
      </c>
      <c r="D80" s="32">
        <v>33149442.199999999</v>
      </c>
      <c r="F80" s="46">
        <v>50951</v>
      </c>
      <c r="H80" s="71">
        <v>9.4000000000000004E-3</v>
      </c>
      <c r="I80" s="72"/>
      <c r="J80" s="72"/>
      <c r="L80" s="48">
        <v>-7</v>
      </c>
      <c r="N80" s="76">
        <v>2.6</v>
      </c>
      <c r="P80" s="64">
        <f>+ROUND(D80*N80/100,0)</f>
        <v>861885</v>
      </c>
      <c r="R80" s="46">
        <v>50951</v>
      </c>
      <c r="T80" s="47">
        <v>50</v>
      </c>
      <c r="U80" s="33" t="s">
        <v>4</v>
      </c>
      <c r="V80" s="47" t="s">
        <v>311</v>
      </c>
      <c r="X80" s="48">
        <v>0</v>
      </c>
      <c r="Z80" s="32">
        <v>942509</v>
      </c>
      <c r="AA80" s="54"/>
      <c r="AB80" s="52">
        <v>2.84</v>
      </c>
      <c r="AC80" s="52"/>
      <c r="AD80" s="64">
        <f>+Z80-P80</f>
        <v>80624</v>
      </c>
      <c r="AE80" s="52"/>
      <c r="AG80" s="37"/>
    </row>
    <row r="81" spans="1:33" s="38" customFormat="1" x14ac:dyDescent="0.25">
      <c r="A81" s="38" t="s">
        <v>6</v>
      </c>
      <c r="B81" s="38" t="s">
        <v>60</v>
      </c>
      <c r="D81" s="39">
        <f>+SUBTOTAL(9,D80:D80)</f>
        <v>33149442.199999999</v>
      </c>
      <c r="F81" s="46"/>
      <c r="H81" s="71"/>
      <c r="I81" s="72"/>
      <c r="J81" s="72"/>
      <c r="L81" s="48"/>
      <c r="N81" s="79">
        <f>+ROUND(P81/D81*100,1)</f>
        <v>2.6</v>
      </c>
      <c r="P81" s="65">
        <f>+SUBTOTAL(9,P80:P80)</f>
        <v>861885</v>
      </c>
      <c r="R81" s="46"/>
      <c r="S81" s="33"/>
      <c r="T81" s="47"/>
      <c r="U81" s="33"/>
      <c r="V81" s="47"/>
      <c r="W81" s="33"/>
      <c r="X81" s="48"/>
      <c r="Z81" s="39">
        <f>+SUBTOTAL(9,Z80:Z80)</f>
        <v>942509</v>
      </c>
      <c r="AA81" s="39"/>
      <c r="AB81" s="56">
        <f>+Z81/D81*100</f>
        <v>2.8432122456648758</v>
      </c>
      <c r="AC81" s="56"/>
      <c r="AD81" s="65">
        <f>+SUBTOTAL(9,AD80:AD80)</f>
        <v>80624</v>
      </c>
      <c r="AE81" s="52"/>
      <c r="AG81" s="37"/>
    </row>
    <row r="82" spans="1:33" x14ac:dyDescent="0.25">
      <c r="A82" s="33" t="s">
        <v>6</v>
      </c>
      <c r="B82" s="33" t="s">
        <v>6</v>
      </c>
      <c r="F82" s="46"/>
      <c r="H82" s="71"/>
      <c r="I82" s="72"/>
      <c r="J82" s="72"/>
      <c r="L82" s="48"/>
      <c r="N82" s="75"/>
      <c r="R82" s="46"/>
      <c r="T82" s="47"/>
      <c r="V82" s="47"/>
      <c r="X82" s="48"/>
      <c r="AB82" s="52"/>
      <c r="AC82" s="52"/>
      <c r="AE82" s="52"/>
      <c r="AG82" s="37"/>
    </row>
    <row r="83" spans="1:33" s="38" customFormat="1" x14ac:dyDescent="0.25">
      <c r="A83" s="38" t="s">
        <v>6</v>
      </c>
      <c r="B83" s="38" t="s">
        <v>61</v>
      </c>
      <c r="F83" s="46"/>
      <c r="H83" s="71"/>
      <c r="I83" s="72"/>
      <c r="J83" s="72"/>
      <c r="L83" s="48"/>
      <c r="N83" s="74"/>
      <c r="P83" s="73"/>
      <c r="R83" s="46"/>
      <c r="S83" s="33"/>
      <c r="T83" s="47"/>
      <c r="U83" s="33"/>
      <c r="V83" s="47"/>
      <c r="W83" s="33"/>
      <c r="X83" s="48"/>
      <c r="AB83" s="52"/>
      <c r="AC83" s="52"/>
      <c r="AD83" s="73"/>
      <c r="AE83" s="52"/>
      <c r="AG83" s="37"/>
    </row>
    <row r="84" spans="1:33" x14ac:dyDescent="0.25">
      <c r="A84" s="33">
        <v>311</v>
      </c>
      <c r="B84" s="33" t="s">
        <v>42</v>
      </c>
      <c r="D84" s="36">
        <v>40048942.609999999</v>
      </c>
      <c r="F84" s="46">
        <v>50951</v>
      </c>
      <c r="H84" s="71">
        <v>3.2000000000000002E-3</v>
      </c>
      <c r="I84" s="72"/>
      <c r="J84" s="72"/>
      <c r="L84" s="48">
        <v>-2</v>
      </c>
      <c r="N84" s="76">
        <v>2.1</v>
      </c>
      <c r="P84" s="63">
        <f>+ROUND(D84*N84/100,0)</f>
        <v>841028</v>
      </c>
      <c r="R84" s="46">
        <v>50951</v>
      </c>
      <c r="T84" s="47">
        <v>80</v>
      </c>
      <c r="U84" s="33" t="s">
        <v>4</v>
      </c>
      <c r="V84" s="47" t="s">
        <v>310</v>
      </c>
      <c r="X84" s="48">
        <v>-1</v>
      </c>
      <c r="Z84" s="36">
        <v>1008106</v>
      </c>
      <c r="AA84" s="36"/>
      <c r="AB84" s="52">
        <v>2.52</v>
      </c>
      <c r="AC84" s="52"/>
      <c r="AD84" s="63">
        <f>+Z84-P84</f>
        <v>167078</v>
      </c>
      <c r="AE84" s="52"/>
      <c r="AG84" s="37"/>
    </row>
    <row r="85" spans="1:33" x14ac:dyDescent="0.25">
      <c r="A85" s="33">
        <v>312</v>
      </c>
      <c r="B85" s="33" t="s">
        <v>43</v>
      </c>
      <c r="D85" s="36">
        <v>26275279.309999999</v>
      </c>
      <c r="F85" s="46">
        <v>50951</v>
      </c>
      <c r="H85" s="71">
        <v>9.4000000000000004E-3</v>
      </c>
      <c r="I85" s="72"/>
      <c r="J85" s="72"/>
      <c r="L85" s="48">
        <v>-7</v>
      </c>
      <c r="N85" s="76">
        <v>2.6</v>
      </c>
      <c r="P85" s="63">
        <f>+ROUND(D85*N85/100,0)</f>
        <v>683157</v>
      </c>
      <c r="R85" s="46">
        <v>50951</v>
      </c>
      <c r="T85" s="47">
        <v>50</v>
      </c>
      <c r="U85" s="33" t="s">
        <v>4</v>
      </c>
      <c r="V85" s="47" t="s">
        <v>311</v>
      </c>
      <c r="X85" s="48">
        <v>-4</v>
      </c>
      <c r="Z85" s="36">
        <v>803601</v>
      </c>
      <c r="AA85" s="36"/>
      <c r="AB85" s="52">
        <v>3.06</v>
      </c>
      <c r="AC85" s="52"/>
      <c r="AD85" s="63">
        <f>+Z85-P85</f>
        <v>120444</v>
      </c>
      <c r="AE85" s="52"/>
      <c r="AG85" s="37"/>
    </row>
    <row r="86" spans="1:33" x14ac:dyDescent="0.25">
      <c r="A86" s="33">
        <v>314</v>
      </c>
      <c r="B86" s="33" t="s">
        <v>44</v>
      </c>
      <c r="D86" s="36">
        <v>4409078.75</v>
      </c>
      <c r="F86" s="46">
        <v>50951</v>
      </c>
      <c r="H86" s="71">
        <v>1.2E-2</v>
      </c>
      <c r="I86" s="72"/>
      <c r="J86" s="72"/>
      <c r="L86" s="48">
        <v>0</v>
      </c>
      <c r="N86" s="76">
        <v>2.6</v>
      </c>
      <c r="P86" s="63">
        <f>+ROUND(D86*N86/100,0)</f>
        <v>114636</v>
      </c>
      <c r="R86" s="46">
        <v>50951</v>
      </c>
      <c r="T86" s="47">
        <v>55</v>
      </c>
      <c r="U86" s="33" t="s">
        <v>4</v>
      </c>
      <c r="V86" s="47" t="s">
        <v>312</v>
      </c>
      <c r="X86" s="48">
        <v>-1</v>
      </c>
      <c r="Z86" s="36">
        <v>128827</v>
      </c>
      <c r="AA86" s="36"/>
      <c r="AB86" s="52">
        <v>2.92</v>
      </c>
      <c r="AC86" s="52"/>
      <c r="AD86" s="63">
        <f>+Z86-P86</f>
        <v>14191</v>
      </c>
      <c r="AE86" s="52"/>
      <c r="AG86" s="37"/>
    </row>
    <row r="87" spans="1:33" x14ac:dyDescent="0.25">
      <c r="A87" s="33">
        <v>315</v>
      </c>
      <c r="B87" s="33" t="s">
        <v>45</v>
      </c>
      <c r="D87" s="36">
        <v>1246717.6399999999</v>
      </c>
      <c r="F87" s="46">
        <v>50951</v>
      </c>
      <c r="H87" s="71">
        <v>5.1999999999999998E-3</v>
      </c>
      <c r="I87" s="72"/>
      <c r="J87" s="72"/>
      <c r="L87" s="48">
        <v>-6</v>
      </c>
      <c r="N87" s="76">
        <v>2.4</v>
      </c>
      <c r="P87" s="63">
        <f>+ROUND(D87*N87/100,0)</f>
        <v>29921</v>
      </c>
      <c r="R87" s="46">
        <v>50951</v>
      </c>
      <c r="T87" s="47">
        <v>65</v>
      </c>
      <c r="U87" s="33" t="s">
        <v>4</v>
      </c>
      <c r="V87" s="47" t="s">
        <v>311</v>
      </c>
      <c r="X87" s="48">
        <v>-3</v>
      </c>
      <c r="Z87" s="36">
        <v>32913</v>
      </c>
      <c r="AA87" s="36"/>
      <c r="AB87" s="52">
        <v>2.64</v>
      </c>
      <c r="AC87" s="52"/>
      <c r="AD87" s="63">
        <f>+Z87-P87</f>
        <v>2992</v>
      </c>
      <c r="AE87" s="52"/>
      <c r="AG87" s="37"/>
    </row>
    <row r="88" spans="1:33" x14ac:dyDescent="0.25">
      <c r="A88" s="33">
        <v>316</v>
      </c>
      <c r="B88" s="33" t="s">
        <v>291</v>
      </c>
      <c r="D88" s="32">
        <v>3720891.68</v>
      </c>
      <c r="F88" s="46">
        <v>50951</v>
      </c>
      <c r="H88" s="71">
        <v>7.1000000000000004E-3</v>
      </c>
      <c r="I88" s="72"/>
      <c r="J88" s="72"/>
      <c r="L88" s="48">
        <v>0</v>
      </c>
      <c r="N88" s="76">
        <v>2.4</v>
      </c>
      <c r="P88" s="64">
        <f>+ROUND(D88*N88/100,0)</f>
        <v>89301</v>
      </c>
      <c r="R88" s="46">
        <v>50951</v>
      </c>
      <c r="T88" s="47">
        <v>65</v>
      </c>
      <c r="U88" s="33" t="s">
        <v>4</v>
      </c>
      <c r="V88" s="47" t="s">
        <v>312</v>
      </c>
      <c r="X88" s="48">
        <v>-1</v>
      </c>
      <c r="Z88" s="32">
        <v>106108</v>
      </c>
      <c r="AA88" s="54"/>
      <c r="AB88" s="52">
        <v>2.85</v>
      </c>
      <c r="AC88" s="52"/>
      <c r="AD88" s="64">
        <f>+Z88-P88</f>
        <v>16807</v>
      </c>
      <c r="AE88" s="52"/>
      <c r="AG88" s="37"/>
    </row>
    <row r="89" spans="1:33" s="38" customFormat="1" x14ac:dyDescent="0.25">
      <c r="A89" s="38" t="s">
        <v>6</v>
      </c>
      <c r="B89" s="38" t="s">
        <v>62</v>
      </c>
      <c r="D89" s="39">
        <f>+SUBTOTAL(9,D84:D88)</f>
        <v>75700909.99000001</v>
      </c>
      <c r="F89" s="46"/>
      <c r="H89" s="71"/>
      <c r="I89" s="72"/>
      <c r="J89" s="72"/>
      <c r="L89" s="48"/>
      <c r="N89" s="79">
        <f>+ROUND(P89/D89*100,1)</f>
        <v>2.2999999999999998</v>
      </c>
      <c r="P89" s="65">
        <f>+SUBTOTAL(9,P84:P88)</f>
        <v>1758043</v>
      </c>
      <c r="R89" s="46"/>
      <c r="S89" s="33"/>
      <c r="T89" s="47"/>
      <c r="U89" s="33"/>
      <c r="V89" s="47"/>
      <c r="W89" s="33"/>
      <c r="X89" s="48"/>
      <c r="Z89" s="39">
        <f>+SUBTOTAL(9,Z84:Z88)</f>
        <v>2079555</v>
      </c>
      <c r="AA89" s="39"/>
      <c r="AB89" s="56">
        <f>+Z89/D89*100</f>
        <v>2.7470673737934015</v>
      </c>
      <c r="AC89" s="56"/>
      <c r="AD89" s="65">
        <f>+SUBTOTAL(9,AD84:AD88)</f>
        <v>321512</v>
      </c>
      <c r="AE89" s="52"/>
      <c r="AG89" s="37"/>
    </row>
    <row r="90" spans="1:33" x14ac:dyDescent="0.25">
      <c r="A90" s="33" t="s">
        <v>6</v>
      </c>
      <c r="B90" s="33" t="s">
        <v>6</v>
      </c>
      <c r="F90" s="46"/>
      <c r="H90" s="71"/>
      <c r="I90" s="72"/>
      <c r="J90" s="72"/>
      <c r="L90" s="48"/>
      <c r="N90" s="75"/>
      <c r="R90" s="46"/>
      <c r="T90" s="47"/>
      <c r="V90" s="47"/>
      <c r="X90" s="48"/>
      <c r="AB90" s="52"/>
      <c r="AC90" s="52"/>
      <c r="AE90" s="52"/>
      <c r="AG90" s="37"/>
    </row>
    <row r="91" spans="1:33" s="38" customFormat="1" x14ac:dyDescent="0.25">
      <c r="A91" s="38" t="s">
        <v>6</v>
      </c>
      <c r="B91" s="38" t="s">
        <v>293</v>
      </c>
      <c r="F91" s="46"/>
      <c r="H91" s="71"/>
      <c r="I91" s="72"/>
      <c r="J91" s="72"/>
      <c r="L91" s="48"/>
      <c r="N91" s="74"/>
      <c r="P91" s="73"/>
      <c r="R91" s="46"/>
      <c r="S91" s="33"/>
      <c r="T91" s="47"/>
      <c r="U91" s="33"/>
      <c r="V91" s="47"/>
      <c r="W91" s="33"/>
      <c r="X91" s="48"/>
      <c r="AB91" s="52"/>
      <c r="AC91" s="52"/>
      <c r="AD91" s="73"/>
      <c r="AE91" s="52"/>
      <c r="AG91" s="37"/>
    </row>
    <row r="92" spans="1:33" x14ac:dyDescent="0.25">
      <c r="A92" s="33">
        <v>311</v>
      </c>
      <c r="B92" s="33" t="s">
        <v>42</v>
      </c>
      <c r="D92" s="36">
        <v>3049496.26</v>
      </c>
      <c r="F92" s="46">
        <v>50951</v>
      </c>
      <c r="H92" s="71">
        <v>3.2000000000000002E-3</v>
      </c>
      <c r="I92" s="72"/>
      <c r="J92" s="72"/>
      <c r="L92" s="48">
        <v>-2</v>
      </c>
      <c r="N92" s="76">
        <v>2.2000000000000002</v>
      </c>
      <c r="P92" s="63">
        <f>+ROUND(D92*N92/100,0)</f>
        <v>67089</v>
      </c>
      <c r="R92" s="46">
        <v>50951</v>
      </c>
      <c r="T92" s="47">
        <v>80</v>
      </c>
      <c r="U92" s="33" t="s">
        <v>4</v>
      </c>
      <c r="V92" s="47" t="s">
        <v>310</v>
      </c>
      <c r="X92" s="48">
        <v>-1</v>
      </c>
      <c r="Z92" s="36">
        <v>74295</v>
      </c>
      <c r="AA92" s="36"/>
      <c r="AB92" s="52">
        <v>2.44</v>
      </c>
      <c r="AC92" s="52"/>
      <c r="AD92" s="63">
        <f>+Z92-P92</f>
        <v>7206</v>
      </c>
      <c r="AE92" s="52"/>
      <c r="AG92" s="37"/>
    </row>
    <row r="93" spans="1:33" x14ac:dyDescent="0.25">
      <c r="A93" s="33">
        <v>312</v>
      </c>
      <c r="B93" s="33" t="s">
        <v>43</v>
      </c>
      <c r="D93" s="36">
        <v>22708657.52</v>
      </c>
      <c r="F93" s="46">
        <v>50951</v>
      </c>
      <c r="H93" s="71">
        <v>9.4000000000000004E-3</v>
      </c>
      <c r="I93" s="72"/>
      <c r="J93" s="72"/>
      <c r="L93" s="48">
        <v>-7</v>
      </c>
      <c r="N93" s="76">
        <v>2.7</v>
      </c>
      <c r="P93" s="63">
        <f>+ROUND(D93*N93/100,0)</f>
        <v>613134</v>
      </c>
      <c r="R93" s="46">
        <v>50951</v>
      </c>
      <c r="T93" s="47">
        <v>50</v>
      </c>
      <c r="U93" s="33" t="s">
        <v>4</v>
      </c>
      <c r="V93" s="47" t="s">
        <v>311</v>
      </c>
      <c r="X93" s="48">
        <v>-4</v>
      </c>
      <c r="Z93" s="36">
        <v>731222</v>
      </c>
      <c r="AA93" s="36"/>
      <c r="AB93" s="52">
        <v>3.22</v>
      </c>
      <c r="AC93" s="52"/>
      <c r="AD93" s="63">
        <f>+Z93-P93</f>
        <v>118088</v>
      </c>
      <c r="AE93" s="52"/>
      <c r="AG93" s="37"/>
    </row>
    <row r="94" spans="1:33" x14ac:dyDescent="0.25">
      <c r="A94" s="33">
        <v>314</v>
      </c>
      <c r="B94" s="33" t="s">
        <v>44</v>
      </c>
      <c r="D94" s="36">
        <v>2878397.99</v>
      </c>
      <c r="F94" s="46">
        <v>50951</v>
      </c>
      <c r="H94" s="71">
        <v>1.2E-2</v>
      </c>
      <c r="I94" s="72"/>
      <c r="J94" s="72"/>
      <c r="L94" s="48">
        <v>0</v>
      </c>
      <c r="N94" s="76">
        <v>2.6</v>
      </c>
      <c r="P94" s="63">
        <f>+ROUND(D94*N94/100,0)</f>
        <v>74838</v>
      </c>
      <c r="R94" s="46">
        <v>50951</v>
      </c>
      <c r="T94" s="47">
        <v>55</v>
      </c>
      <c r="U94" s="33" t="s">
        <v>4</v>
      </c>
      <c r="V94" s="47" t="s">
        <v>312</v>
      </c>
      <c r="X94" s="48">
        <v>-1</v>
      </c>
      <c r="Z94" s="36">
        <v>127520</v>
      </c>
      <c r="AA94" s="36"/>
      <c r="AB94" s="52">
        <v>4.43</v>
      </c>
      <c r="AC94" s="52"/>
      <c r="AD94" s="63">
        <f>+Z94-P94</f>
        <v>52682</v>
      </c>
      <c r="AE94" s="52"/>
      <c r="AG94" s="37"/>
    </row>
    <row r="95" spans="1:33" x14ac:dyDescent="0.25">
      <c r="A95" s="33">
        <v>315</v>
      </c>
      <c r="B95" s="33" t="s">
        <v>45</v>
      </c>
      <c r="D95" s="32">
        <v>2865604.55</v>
      </c>
      <c r="F95" s="46">
        <v>50951</v>
      </c>
      <c r="H95" s="71">
        <v>5.1999999999999998E-3</v>
      </c>
      <c r="I95" s="72"/>
      <c r="J95" s="72"/>
      <c r="L95" s="48">
        <v>-6</v>
      </c>
      <c r="N95" s="76">
        <v>2.4</v>
      </c>
      <c r="P95" s="64">
        <f>+ROUND(D95*N95/100,0)</f>
        <v>68775</v>
      </c>
      <c r="R95" s="46">
        <v>50951</v>
      </c>
      <c r="T95" s="47">
        <v>65</v>
      </c>
      <c r="U95" s="33" t="s">
        <v>4</v>
      </c>
      <c r="V95" s="47" t="s">
        <v>311</v>
      </c>
      <c r="X95" s="48">
        <v>-3</v>
      </c>
      <c r="Z95" s="32">
        <v>123128</v>
      </c>
      <c r="AA95" s="54"/>
      <c r="AB95" s="52">
        <v>4.3</v>
      </c>
      <c r="AC95" s="52"/>
      <c r="AD95" s="64">
        <f>+Z95-P95</f>
        <v>54353</v>
      </c>
      <c r="AE95" s="52"/>
      <c r="AG95" s="37"/>
    </row>
    <row r="96" spans="1:33" s="38" customFormat="1" x14ac:dyDescent="0.25">
      <c r="A96" s="38" t="s">
        <v>6</v>
      </c>
      <c r="B96" s="38" t="s">
        <v>292</v>
      </c>
      <c r="D96" s="39">
        <f>+SUBTOTAL(9,D92:D95)</f>
        <v>31502156.320000004</v>
      </c>
      <c r="F96" s="46"/>
      <c r="H96" s="71"/>
      <c r="I96" s="72"/>
      <c r="J96" s="72"/>
      <c r="L96" s="48"/>
      <c r="N96" s="79">
        <f>+ROUND(P96/D96*100,1)</f>
        <v>2.6</v>
      </c>
      <c r="P96" s="65">
        <f>+SUBTOTAL(9,P92:P95)</f>
        <v>823836</v>
      </c>
      <c r="R96" s="46"/>
      <c r="S96" s="33"/>
      <c r="T96" s="47"/>
      <c r="U96" s="33"/>
      <c r="V96" s="47"/>
      <c r="W96" s="33"/>
      <c r="X96" s="48"/>
      <c r="Z96" s="39">
        <f>+SUBTOTAL(9,Z92:Z95)</f>
        <v>1056165</v>
      </c>
      <c r="AA96" s="39"/>
      <c r="AB96" s="56">
        <f>+Z96/D96*100</f>
        <v>3.3526752558505493</v>
      </c>
      <c r="AC96" s="56"/>
      <c r="AD96" s="65">
        <f>+SUBTOTAL(9,AD92:AD95)</f>
        <v>232329</v>
      </c>
      <c r="AE96" s="52"/>
      <c r="AG96" s="37"/>
    </row>
    <row r="97" spans="1:33" x14ac:dyDescent="0.25">
      <c r="A97" s="33" t="s">
        <v>6</v>
      </c>
      <c r="B97" s="33" t="s">
        <v>6</v>
      </c>
      <c r="F97" s="46"/>
      <c r="H97" s="71"/>
      <c r="I97" s="72"/>
      <c r="J97" s="72"/>
      <c r="L97" s="48"/>
      <c r="N97" s="75"/>
      <c r="R97" s="46"/>
      <c r="T97" s="47"/>
      <c r="V97" s="47"/>
      <c r="X97" s="48"/>
      <c r="AB97" s="52"/>
      <c r="AC97" s="52"/>
      <c r="AE97" s="52"/>
      <c r="AG97" s="37"/>
    </row>
    <row r="98" spans="1:33" s="38" customFormat="1" x14ac:dyDescent="0.25">
      <c r="A98" s="38" t="s">
        <v>6</v>
      </c>
      <c r="B98" s="38" t="s">
        <v>63</v>
      </c>
      <c r="F98" s="46"/>
      <c r="H98" s="71"/>
      <c r="I98" s="72"/>
      <c r="J98" s="72"/>
      <c r="L98" s="48"/>
      <c r="N98" s="74"/>
      <c r="P98" s="73"/>
      <c r="R98" s="46"/>
      <c r="S98" s="33"/>
      <c r="T98" s="47"/>
      <c r="U98" s="33"/>
      <c r="V98" s="47"/>
      <c r="W98" s="33"/>
      <c r="X98" s="48"/>
      <c r="AB98" s="52"/>
      <c r="AC98" s="52"/>
      <c r="AD98" s="73"/>
      <c r="AE98" s="52"/>
      <c r="AG98" s="37"/>
    </row>
    <row r="99" spans="1:33" x14ac:dyDescent="0.25">
      <c r="A99" s="33">
        <v>311</v>
      </c>
      <c r="B99" s="33" t="s">
        <v>42</v>
      </c>
      <c r="D99" s="36">
        <v>161759187.53</v>
      </c>
      <c r="F99" s="46">
        <v>50951</v>
      </c>
      <c r="H99" s="71">
        <v>3.2000000000000002E-3</v>
      </c>
      <c r="I99" s="72"/>
      <c r="J99" s="72"/>
      <c r="L99" s="48">
        <v>-2</v>
      </c>
      <c r="N99" s="76">
        <v>2.1</v>
      </c>
      <c r="P99" s="63">
        <f>+ROUND(D99*N99/100,0)</f>
        <v>3396943</v>
      </c>
      <c r="R99" s="46">
        <v>50951</v>
      </c>
      <c r="T99" s="47">
        <v>80</v>
      </c>
      <c r="U99" s="33" t="s">
        <v>4</v>
      </c>
      <c r="V99" s="47" t="s">
        <v>310</v>
      </c>
      <c r="X99" s="48">
        <v>-1</v>
      </c>
      <c r="Z99" s="36">
        <v>5345828</v>
      </c>
      <c r="AA99" s="36"/>
      <c r="AB99" s="52">
        <v>3.3</v>
      </c>
      <c r="AC99" s="52"/>
      <c r="AD99" s="63">
        <f>+Z99-P99</f>
        <v>1948885</v>
      </c>
      <c r="AE99" s="52"/>
      <c r="AG99" s="37"/>
    </row>
    <row r="100" spans="1:33" x14ac:dyDescent="0.25">
      <c r="A100" s="33">
        <v>312</v>
      </c>
      <c r="B100" s="33" t="s">
        <v>43</v>
      </c>
      <c r="D100" s="36">
        <v>682720321.07000005</v>
      </c>
      <c r="F100" s="46">
        <v>50951</v>
      </c>
      <c r="H100" s="71">
        <v>9.4000000000000004E-3</v>
      </c>
      <c r="I100" s="72"/>
      <c r="J100" s="72"/>
      <c r="L100" s="48">
        <v>-7</v>
      </c>
      <c r="N100" s="76">
        <v>2.6</v>
      </c>
      <c r="P100" s="63">
        <f>+ROUND(D100*N100/100,0)</f>
        <v>17750728</v>
      </c>
      <c r="R100" s="46">
        <v>50951</v>
      </c>
      <c r="T100" s="47">
        <v>50</v>
      </c>
      <c r="U100" s="33" t="s">
        <v>4</v>
      </c>
      <c r="V100" s="47" t="s">
        <v>311</v>
      </c>
      <c r="X100" s="48">
        <v>-4</v>
      </c>
      <c r="Z100" s="36">
        <v>24868117</v>
      </c>
      <c r="AA100" s="36"/>
      <c r="AB100" s="52">
        <v>3.64</v>
      </c>
      <c r="AC100" s="52"/>
      <c r="AD100" s="63">
        <f>+Z100-P100</f>
        <v>7117389</v>
      </c>
      <c r="AE100" s="52"/>
      <c r="AG100" s="37"/>
    </row>
    <row r="101" spans="1:33" x14ac:dyDescent="0.25">
      <c r="A101" s="33">
        <v>314</v>
      </c>
      <c r="B101" s="33" t="s">
        <v>44</v>
      </c>
      <c r="D101" s="36">
        <v>124903380.64</v>
      </c>
      <c r="F101" s="46">
        <v>50951</v>
      </c>
      <c r="H101" s="71">
        <v>1.2E-2</v>
      </c>
      <c r="I101" s="72"/>
      <c r="J101" s="72"/>
      <c r="L101" s="48">
        <v>0</v>
      </c>
      <c r="N101" s="76">
        <v>2.6</v>
      </c>
      <c r="P101" s="63">
        <f>+ROUND(D101*N101/100,0)</f>
        <v>3247488</v>
      </c>
      <c r="R101" s="46">
        <v>50951</v>
      </c>
      <c r="T101" s="47">
        <v>55</v>
      </c>
      <c r="U101" s="33" t="s">
        <v>4</v>
      </c>
      <c r="V101" s="47" t="s">
        <v>312</v>
      </c>
      <c r="X101" s="48">
        <v>-1</v>
      </c>
      <c r="Z101" s="36">
        <v>3607288</v>
      </c>
      <c r="AA101" s="36"/>
      <c r="AB101" s="52">
        <v>2.89</v>
      </c>
      <c r="AC101" s="52"/>
      <c r="AD101" s="63">
        <f>+Z101-P101</f>
        <v>359800</v>
      </c>
      <c r="AE101" s="52"/>
      <c r="AG101" s="37"/>
    </row>
    <row r="102" spans="1:33" x14ac:dyDescent="0.25">
      <c r="A102" s="33">
        <v>315</v>
      </c>
      <c r="B102" s="33" t="s">
        <v>45</v>
      </c>
      <c r="D102" s="36">
        <v>50198263.530000001</v>
      </c>
      <c r="F102" s="46">
        <v>50951</v>
      </c>
      <c r="H102" s="71">
        <v>5.1999999999999998E-3</v>
      </c>
      <c r="I102" s="72"/>
      <c r="J102" s="72"/>
      <c r="L102" s="48">
        <v>-6</v>
      </c>
      <c r="N102" s="76">
        <v>2.4</v>
      </c>
      <c r="P102" s="63">
        <f>+ROUND(D102*N102/100,0)</f>
        <v>1204758</v>
      </c>
      <c r="R102" s="46">
        <v>50951</v>
      </c>
      <c r="T102" s="47">
        <v>65</v>
      </c>
      <c r="U102" s="33" t="s">
        <v>4</v>
      </c>
      <c r="V102" s="47" t="s">
        <v>311</v>
      </c>
      <c r="X102" s="48">
        <v>-3</v>
      </c>
      <c r="Z102" s="36">
        <v>1712746</v>
      </c>
      <c r="AA102" s="36"/>
      <c r="AB102" s="52">
        <v>3.41</v>
      </c>
      <c r="AC102" s="52"/>
      <c r="AD102" s="63">
        <f>+Z102-P102</f>
        <v>507988</v>
      </c>
      <c r="AE102" s="52"/>
      <c r="AG102" s="37"/>
    </row>
    <row r="103" spans="1:33" x14ac:dyDescent="0.25">
      <c r="A103" s="33">
        <v>316</v>
      </c>
      <c r="B103" s="33" t="s">
        <v>291</v>
      </c>
      <c r="D103" s="32">
        <v>5202651.3499999996</v>
      </c>
      <c r="F103" s="46">
        <v>50951</v>
      </c>
      <c r="H103" s="71">
        <v>7.1000000000000004E-3</v>
      </c>
      <c r="I103" s="72"/>
      <c r="J103" s="72"/>
      <c r="L103" s="48">
        <v>0</v>
      </c>
      <c r="N103" s="76">
        <v>2.4</v>
      </c>
      <c r="P103" s="64">
        <f>+ROUND(D103*N103/100,0)</f>
        <v>124864</v>
      </c>
      <c r="R103" s="46">
        <v>50951</v>
      </c>
      <c r="T103" s="47">
        <v>65</v>
      </c>
      <c r="U103" s="33" t="s">
        <v>4</v>
      </c>
      <c r="V103" s="47" t="s">
        <v>312</v>
      </c>
      <c r="X103" s="48">
        <v>-1</v>
      </c>
      <c r="Z103" s="32">
        <v>168161</v>
      </c>
      <c r="AA103" s="54"/>
      <c r="AB103" s="52">
        <v>3.23</v>
      </c>
      <c r="AC103" s="52"/>
      <c r="AD103" s="64">
        <f>+Z103-P103</f>
        <v>43297</v>
      </c>
      <c r="AE103" s="52"/>
      <c r="AG103" s="37"/>
    </row>
    <row r="104" spans="1:33" s="38" customFormat="1" x14ac:dyDescent="0.25">
      <c r="A104" s="38" t="s">
        <v>6</v>
      </c>
      <c r="B104" s="38" t="s">
        <v>64</v>
      </c>
      <c r="D104" s="23">
        <f>+SUBTOTAL(9,D99:D103)</f>
        <v>1024783804.12</v>
      </c>
      <c r="F104" s="46"/>
      <c r="H104" s="71"/>
      <c r="I104" s="72"/>
      <c r="J104" s="72"/>
      <c r="L104" s="48"/>
      <c r="N104" s="79">
        <f>+ROUND(P104/D104*100,1)</f>
        <v>2.5</v>
      </c>
      <c r="P104" s="83">
        <f>+SUBTOTAL(9,P99:P103)</f>
        <v>25724781</v>
      </c>
      <c r="R104" s="46"/>
      <c r="S104" s="33"/>
      <c r="T104" s="47"/>
      <c r="U104" s="33"/>
      <c r="V104" s="47"/>
      <c r="W104" s="33"/>
      <c r="X104" s="48"/>
      <c r="Z104" s="23">
        <f>+SUBTOTAL(9,Z99:Z103)</f>
        <v>35702140</v>
      </c>
      <c r="AA104" s="24"/>
      <c r="AB104" s="56">
        <f>+Z104/D104*100</f>
        <v>3.4838704374976008</v>
      </c>
      <c r="AC104" s="56"/>
      <c r="AD104" s="83">
        <f>+SUBTOTAL(9,AD99:AD103)</f>
        <v>9977359</v>
      </c>
      <c r="AE104" s="52"/>
      <c r="AG104" s="37"/>
    </row>
    <row r="105" spans="1:33" s="38" customFormat="1" x14ac:dyDescent="0.25">
      <c r="B105" s="38" t="s">
        <v>6</v>
      </c>
      <c r="D105" s="39"/>
      <c r="F105" s="46"/>
      <c r="H105" s="71"/>
      <c r="I105" s="72"/>
      <c r="J105" s="72"/>
      <c r="L105" s="48"/>
      <c r="N105" s="74"/>
      <c r="P105" s="65"/>
      <c r="R105" s="46"/>
      <c r="S105" s="33"/>
      <c r="T105" s="47"/>
      <c r="U105" s="33"/>
      <c r="V105" s="47"/>
      <c r="W105" s="33"/>
      <c r="X105" s="48"/>
      <c r="Z105" s="39"/>
      <c r="AA105" s="39"/>
      <c r="AB105" s="52"/>
      <c r="AC105" s="52"/>
      <c r="AD105" s="65"/>
      <c r="AE105" s="52"/>
      <c r="AG105" s="37"/>
    </row>
    <row r="106" spans="1:33" s="38" customFormat="1" x14ac:dyDescent="0.25">
      <c r="A106" s="41" t="s">
        <v>183</v>
      </c>
      <c r="D106" s="27">
        <f>+SUBTOTAL(9,D78:D105)</f>
        <v>1165136312.6300001</v>
      </c>
      <c r="F106" s="46"/>
      <c r="H106" s="71"/>
      <c r="I106" s="72"/>
      <c r="J106" s="72"/>
      <c r="L106" s="48"/>
      <c r="N106" s="80">
        <f>+ROUND(P106/D106*100,1)</f>
        <v>2.5</v>
      </c>
      <c r="P106" s="121">
        <f>+SUBTOTAL(9,P78:P105)</f>
        <v>29168545</v>
      </c>
      <c r="R106" s="46"/>
      <c r="S106" s="33"/>
      <c r="T106" s="47"/>
      <c r="U106" s="33"/>
      <c r="V106" s="47"/>
      <c r="W106" s="33"/>
      <c r="X106" s="48"/>
      <c r="Z106" s="27">
        <f>+SUBTOTAL(9,Z78:Z105)</f>
        <v>39780369</v>
      </c>
      <c r="AA106" s="27"/>
      <c r="AB106" s="57">
        <f>+Z106/D106*100</f>
        <v>3.4142244618748423</v>
      </c>
      <c r="AC106" s="57"/>
      <c r="AD106" s="121">
        <f>+SUBTOTAL(9,AD78:AD105)</f>
        <v>10611824</v>
      </c>
      <c r="AE106" s="52"/>
      <c r="AG106" s="37"/>
    </row>
    <row r="107" spans="1:33" s="38" customFormat="1" x14ac:dyDescent="0.25">
      <c r="B107" s="38" t="s">
        <v>6</v>
      </c>
      <c r="D107" s="39"/>
      <c r="F107" s="46"/>
      <c r="H107" s="71"/>
      <c r="I107" s="72"/>
      <c r="J107" s="72"/>
      <c r="L107" s="48"/>
      <c r="N107" s="74"/>
      <c r="P107" s="65"/>
      <c r="R107" s="46"/>
      <c r="S107" s="33"/>
      <c r="T107" s="47"/>
      <c r="U107" s="33"/>
      <c r="V107" s="47"/>
      <c r="W107" s="33"/>
      <c r="X107" s="48"/>
      <c r="Z107" s="39"/>
      <c r="AA107" s="39"/>
      <c r="AB107" s="52"/>
      <c r="AC107" s="52"/>
      <c r="AD107" s="65"/>
      <c r="AE107" s="52"/>
      <c r="AG107" s="37"/>
    </row>
    <row r="108" spans="1:33" s="38" customFormat="1" x14ac:dyDescent="0.25">
      <c r="B108" s="38" t="s">
        <v>6</v>
      </c>
      <c r="D108" s="39"/>
      <c r="F108" s="46"/>
      <c r="H108" s="71"/>
      <c r="I108" s="72"/>
      <c r="J108" s="72"/>
      <c r="L108" s="48"/>
      <c r="N108" s="74"/>
      <c r="P108" s="65"/>
      <c r="R108" s="46"/>
      <c r="S108" s="33"/>
      <c r="T108" s="47"/>
      <c r="U108" s="33"/>
      <c r="V108" s="47"/>
      <c r="W108" s="33"/>
      <c r="X108" s="48"/>
      <c r="Z108" s="39"/>
      <c r="AA108" s="39"/>
      <c r="AB108" s="52"/>
      <c r="AC108" s="52"/>
      <c r="AD108" s="65"/>
      <c r="AE108" s="52"/>
      <c r="AG108" s="37"/>
    </row>
    <row r="109" spans="1:33" s="38" customFormat="1" x14ac:dyDescent="0.25">
      <c r="A109" s="41" t="s">
        <v>184</v>
      </c>
      <c r="D109" s="39"/>
      <c r="F109" s="46"/>
      <c r="H109" s="71"/>
      <c r="I109" s="72"/>
      <c r="J109" s="72"/>
      <c r="L109" s="48"/>
      <c r="N109" s="74"/>
      <c r="P109" s="65"/>
      <c r="R109" s="46"/>
      <c r="S109" s="33"/>
      <c r="T109" s="47"/>
      <c r="U109" s="33"/>
      <c r="V109" s="47"/>
      <c r="W109" s="33"/>
      <c r="X109" s="48"/>
      <c r="Z109" s="39"/>
      <c r="AA109" s="39"/>
      <c r="AB109" s="52"/>
      <c r="AC109" s="52"/>
      <c r="AD109" s="65"/>
      <c r="AE109" s="52"/>
      <c r="AG109" s="37"/>
    </row>
    <row r="110" spans="1:33" x14ac:dyDescent="0.25">
      <c r="A110" s="33" t="s">
        <v>6</v>
      </c>
      <c r="B110" s="33" t="s">
        <v>6</v>
      </c>
      <c r="F110" s="46"/>
      <c r="H110" s="71"/>
      <c r="I110" s="72"/>
      <c r="J110" s="72"/>
      <c r="L110" s="48"/>
      <c r="N110" s="75"/>
      <c r="R110" s="46"/>
      <c r="T110" s="47"/>
      <c r="V110" s="47"/>
      <c r="X110" s="48"/>
      <c r="AB110" s="52"/>
      <c r="AC110" s="52"/>
      <c r="AE110" s="52"/>
      <c r="AG110" s="37"/>
    </row>
    <row r="111" spans="1:33" s="38" customFormat="1" x14ac:dyDescent="0.25">
      <c r="A111" s="38" t="s">
        <v>6</v>
      </c>
      <c r="B111" s="38" t="s">
        <v>304</v>
      </c>
      <c r="F111" s="46"/>
      <c r="H111" s="71"/>
      <c r="I111" s="72"/>
      <c r="J111" s="72"/>
      <c r="L111" s="48"/>
      <c r="N111" s="74"/>
      <c r="P111" s="73"/>
      <c r="R111" s="46"/>
      <c r="S111" s="33"/>
      <c r="T111" s="47"/>
      <c r="U111" s="33"/>
      <c r="V111" s="47"/>
      <c r="W111" s="33"/>
      <c r="X111" s="48"/>
      <c r="AB111" s="52"/>
      <c r="AC111" s="52"/>
      <c r="AD111" s="73"/>
      <c r="AE111" s="52"/>
      <c r="AG111" s="37"/>
    </row>
    <row r="112" spans="1:33" x14ac:dyDescent="0.25">
      <c r="A112" s="33">
        <v>311</v>
      </c>
      <c r="B112" s="33" t="s">
        <v>42</v>
      </c>
      <c r="D112" s="36">
        <v>3538785.86</v>
      </c>
      <c r="F112" s="46">
        <v>50586</v>
      </c>
      <c r="H112" s="71">
        <v>3.2000000000000002E-3</v>
      </c>
      <c r="I112" s="72"/>
      <c r="J112" s="72"/>
      <c r="L112" s="48">
        <v>-2</v>
      </c>
      <c r="N112" s="76">
        <v>2.1</v>
      </c>
      <c r="P112" s="63">
        <f>+ROUND(D112*N112/100,0)</f>
        <v>74315</v>
      </c>
      <c r="R112" s="46">
        <v>50586</v>
      </c>
      <c r="T112" s="47">
        <v>80</v>
      </c>
      <c r="U112" s="33" t="s">
        <v>4</v>
      </c>
      <c r="V112" s="47" t="s">
        <v>310</v>
      </c>
      <c r="X112" s="48">
        <v>-1</v>
      </c>
      <c r="Z112" s="36">
        <v>79596</v>
      </c>
      <c r="AA112" s="36"/>
      <c r="AB112" s="52">
        <v>2.25</v>
      </c>
      <c r="AC112" s="52"/>
      <c r="AD112" s="63">
        <f>+Z112-P112</f>
        <v>5281</v>
      </c>
      <c r="AE112" s="52"/>
      <c r="AG112" s="37"/>
    </row>
    <row r="113" spans="1:33" x14ac:dyDescent="0.25">
      <c r="A113" s="33">
        <v>312</v>
      </c>
      <c r="B113" s="33" t="s">
        <v>43</v>
      </c>
      <c r="D113" s="36">
        <v>30678751.75</v>
      </c>
      <c r="F113" s="46">
        <v>50586</v>
      </c>
      <c r="H113" s="71">
        <v>9.4000000000000004E-3</v>
      </c>
      <c r="I113" s="72"/>
      <c r="J113" s="72"/>
      <c r="L113" s="48">
        <v>-7</v>
      </c>
      <c r="N113" s="76">
        <v>2.6</v>
      </c>
      <c r="P113" s="63">
        <f>+ROUND(D113*N113/100,0)</f>
        <v>797648</v>
      </c>
      <c r="R113" s="46">
        <v>50586</v>
      </c>
      <c r="T113" s="47">
        <v>50</v>
      </c>
      <c r="U113" s="33" t="s">
        <v>4</v>
      </c>
      <c r="V113" s="47" t="s">
        <v>311</v>
      </c>
      <c r="X113" s="48">
        <v>-4</v>
      </c>
      <c r="Z113" s="36">
        <v>847002</v>
      </c>
      <c r="AA113" s="36"/>
      <c r="AB113" s="52">
        <v>2.76</v>
      </c>
      <c r="AC113" s="52"/>
      <c r="AD113" s="63">
        <f>+Z113-P113</f>
        <v>49354</v>
      </c>
      <c r="AE113" s="52"/>
      <c r="AG113" s="37"/>
    </row>
    <row r="114" spans="1:33" x14ac:dyDescent="0.25">
      <c r="A114" s="33">
        <v>315</v>
      </c>
      <c r="B114" s="33" t="s">
        <v>45</v>
      </c>
      <c r="D114" s="36">
        <v>3748249.87</v>
      </c>
      <c r="F114" s="46">
        <v>50586</v>
      </c>
      <c r="H114" s="71">
        <v>5.1999999999999998E-3</v>
      </c>
      <c r="I114" s="72"/>
      <c r="J114" s="72"/>
      <c r="L114" s="48">
        <v>-6</v>
      </c>
      <c r="N114" s="76">
        <v>2.4</v>
      </c>
      <c r="P114" s="63">
        <f>+ROUND(D114*N114/100,0)</f>
        <v>89958</v>
      </c>
      <c r="R114" s="46">
        <v>50586</v>
      </c>
      <c r="T114" s="47">
        <v>65</v>
      </c>
      <c r="U114" s="33" t="s">
        <v>4</v>
      </c>
      <c r="V114" s="47" t="s">
        <v>311</v>
      </c>
      <c r="X114" s="48">
        <v>-3</v>
      </c>
      <c r="Z114" s="36">
        <v>91308</v>
      </c>
      <c r="AA114" s="36"/>
      <c r="AB114" s="52">
        <v>2.44</v>
      </c>
      <c r="AC114" s="52"/>
      <c r="AD114" s="63">
        <f>+Z114-P114</f>
        <v>1350</v>
      </c>
      <c r="AE114" s="52"/>
      <c r="AG114" s="37"/>
    </row>
    <row r="115" spans="1:33" x14ac:dyDescent="0.25">
      <c r="A115" s="33">
        <v>316</v>
      </c>
      <c r="B115" s="33" t="s">
        <v>291</v>
      </c>
      <c r="D115" s="32">
        <v>298312.17</v>
      </c>
      <c r="F115" s="46">
        <v>50586</v>
      </c>
      <c r="H115" s="71">
        <v>7.1000000000000004E-3</v>
      </c>
      <c r="I115" s="72"/>
      <c r="J115" s="72"/>
      <c r="L115" s="48">
        <v>0</v>
      </c>
      <c r="N115" s="76">
        <v>2.4</v>
      </c>
      <c r="P115" s="64">
        <f>+ROUND(D115*N115/100,0)</f>
        <v>7159</v>
      </c>
      <c r="R115" s="46">
        <v>50586</v>
      </c>
      <c r="T115" s="47">
        <v>65</v>
      </c>
      <c r="U115" s="33" t="s">
        <v>4</v>
      </c>
      <c r="V115" s="47" t="s">
        <v>312</v>
      </c>
      <c r="X115" s="48">
        <v>-1</v>
      </c>
      <c r="Z115" s="32">
        <v>7148</v>
      </c>
      <c r="AA115" s="54"/>
      <c r="AB115" s="52">
        <v>2.4</v>
      </c>
      <c r="AC115" s="52"/>
      <c r="AD115" s="64">
        <f>+Z115-P115</f>
        <v>-11</v>
      </c>
      <c r="AE115" s="52"/>
      <c r="AG115" s="37"/>
    </row>
    <row r="116" spans="1:33" s="38" customFormat="1" x14ac:dyDescent="0.25">
      <c r="A116" s="38" t="s">
        <v>6</v>
      </c>
      <c r="B116" s="38" t="s">
        <v>305</v>
      </c>
      <c r="D116" s="39">
        <f>+SUBTOTAL(9,D112:D115)</f>
        <v>38264099.649999999</v>
      </c>
      <c r="F116" s="46"/>
      <c r="H116" s="71"/>
      <c r="I116" s="72"/>
      <c r="J116" s="72"/>
      <c r="L116" s="48"/>
      <c r="N116" s="79">
        <f>+ROUND(P116/D116*100,1)</f>
        <v>2.5</v>
      </c>
      <c r="P116" s="65">
        <f>+SUBTOTAL(9,P112:P115)</f>
        <v>969080</v>
      </c>
      <c r="R116" s="46"/>
      <c r="S116" s="33"/>
      <c r="T116" s="47"/>
      <c r="U116" s="33"/>
      <c r="V116" s="47"/>
      <c r="W116" s="33"/>
      <c r="X116" s="48"/>
      <c r="Z116" s="39">
        <f>+SUBTOTAL(9,Z112:Z115)</f>
        <v>1025054</v>
      </c>
      <c r="AA116" s="39"/>
      <c r="AB116" s="56">
        <f>+Z116/D116*100</f>
        <v>2.6788922498533165</v>
      </c>
      <c r="AC116" s="56"/>
      <c r="AD116" s="65">
        <f>+SUBTOTAL(9,AD112:AD115)</f>
        <v>55974</v>
      </c>
      <c r="AE116" s="52"/>
      <c r="AG116" s="37"/>
    </row>
    <row r="117" spans="1:33" x14ac:dyDescent="0.25">
      <c r="A117" s="33" t="s">
        <v>6</v>
      </c>
      <c r="B117" s="33" t="s">
        <v>6</v>
      </c>
      <c r="F117" s="46"/>
      <c r="H117" s="71"/>
      <c r="I117" s="72"/>
      <c r="J117" s="72"/>
      <c r="L117" s="48"/>
      <c r="N117" s="75"/>
      <c r="R117" s="46"/>
      <c r="T117" s="47"/>
      <c r="V117" s="47"/>
      <c r="X117" s="48"/>
      <c r="AB117" s="52"/>
      <c r="AC117" s="52"/>
      <c r="AE117" s="52"/>
      <c r="AG117" s="37"/>
    </row>
    <row r="118" spans="1:33" s="38" customFormat="1" x14ac:dyDescent="0.25">
      <c r="A118" s="38" t="s">
        <v>6</v>
      </c>
      <c r="B118" s="38" t="s">
        <v>65</v>
      </c>
      <c r="F118" s="46"/>
      <c r="H118" s="71"/>
      <c r="I118" s="72"/>
      <c r="J118" s="72"/>
      <c r="L118" s="48"/>
      <c r="N118" s="74"/>
      <c r="P118" s="73"/>
      <c r="R118" s="46"/>
      <c r="S118" s="33"/>
      <c r="T118" s="47"/>
      <c r="U118" s="33"/>
      <c r="V118" s="47"/>
      <c r="W118" s="33"/>
      <c r="X118" s="48"/>
      <c r="AB118" s="52"/>
      <c r="AC118" s="52"/>
      <c r="AD118" s="73"/>
      <c r="AE118" s="52"/>
      <c r="AG118" s="37"/>
    </row>
    <row r="119" spans="1:33" x14ac:dyDescent="0.25">
      <c r="A119" s="33">
        <v>312</v>
      </c>
      <c r="B119" s="33" t="s">
        <v>43</v>
      </c>
      <c r="D119" s="32">
        <v>52104.91</v>
      </c>
      <c r="F119" s="46">
        <v>50586</v>
      </c>
      <c r="H119" s="71">
        <v>9.4000000000000004E-3</v>
      </c>
      <c r="I119" s="72"/>
      <c r="J119" s="72"/>
      <c r="L119" s="48">
        <v>-7</v>
      </c>
      <c r="N119" s="76">
        <v>2.6</v>
      </c>
      <c r="P119" s="64">
        <f>+ROUND(D119*N119/100,0)</f>
        <v>1355</v>
      </c>
      <c r="R119" s="46">
        <v>50586</v>
      </c>
      <c r="T119" s="47">
        <v>50</v>
      </c>
      <c r="U119" s="33" t="s">
        <v>4</v>
      </c>
      <c r="V119" s="47" t="s">
        <v>311</v>
      </c>
      <c r="X119" s="48">
        <v>0</v>
      </c>
      <c r="Z119" s="32">
        <v>1339</v>
      </c>
      <c r="AA119" s="54"/>
      <c r="AB119" s="52">
        <v>2.57</v>
      </c>
      <c r="AC119" s="52"/>
      <c r="AD119" s="64">
        <f>+Z119-P119</f>
        <v>-16</v>
      </c>
      <c r="AE119" s="52"/>
      <c r="AG119" s="37"/>
    </row>
    <row r="120" spans="1:33" s="38" customFormat="1" x14ac:dyDescent="0.25">
      <c r="A120" s="38" t="s">
        <v>6</v>
      </c>
      <c r="B120" s="38" t="s">
        <v>66</v>
      </c>
      <c r="D120" s="39">
        <f>+SUBTOTAL(9,D119:D119)</f>
        <v>52104.91</v>
      </c>
      <c r="F120" s="46"/>
      <c r="H120" s="71"/>
      <c r="I120" s="72"/>
      <c r="J120" s="72"/>
      <c r="L120" s="48"/>
      <c r="N120" s="79">
        <f>+ROUND(P120/D120*100,1)</f>
        <v>2.6</v>
      </c>
      <c r="P120" s="65">
        <f>+SUBTOTAL(9,P119:P119)</f>
        <v>1355</v>
      </c>
      <c r="R120" s="46"/>
      <c r="S120" s="33"/>
      <c r="T120" s="47"/>
      <c r="U120" s="33"/>
      <c r="V120" s="47"/>
      <c r="W120" s="33"/>
      <c r="X120" s="48"/>
      <c r="Z120" s="39">
        <f>+SUBTOTAL(9,Z119:Z119)</f>
        <v>1339</v>
      </c>
      <c r="AA120" s="39"/>
      <c r="AB120" s="56">
        <f>+Z120/D120*100</f>
        <v>2.569815397435673</v>
      </c>
      <c r="AC120" s="56"/>
      <c r="AD120" s="65">
        <f>+SUBTOTAL(9,AD119:AD119)</f>
        <v>-16</v>
      </c>
      <c r="AE120" s="52"/>
      <c r="AG120" s="37"/>
    </row>
    <row r="121" spans="1:33" x14ac:dyDescent="0.25">
      <c r="A121" s="33" t="s">
        <v>6</v>
      </c>
      <c r="B121" s="33" t="s">
        <v>6</v>
      </c>
      <c r="F121" s="46"/>
      <c r="H121" s="71"/>
      <c r="I121" s="72"/>
      <c r="J121" s="72"/>
      <c r="L121" s="48"/>
      <c r="N121" s="75"/>
      <c r="R121" s="46"/>
      <c r="T121" s="47"/>
      <c r="V121" s="47"/>
      <c r="X121" s="48"/>
      <c r="AB121" s="52"/>
      <c r="AC121" s="52"/>
      <c r="AE121" s="52"/>
      <c r="AG121" s="37"/>
    </row>
    <row r="122" spans="1:33" s="38" customFormat="1" x14ac:dyDescent="0.25">
      <c r="A122" s="38" t="s">
        <v>6</v>
      </c>
      <c r="B122" s="38" t="s">
        <v>67</v>
      </c>
      <c r="F122" s="46"/>
      <c r="H122" s="71"/>
      <c r="I122" s="72"/>
      <c r="J122" s="72"/>
      <c r="L122" s="48"/>
      <c r="N122" s="74"/>
      <c r="P122" s="73"/>
      <c r="R122" s="46"/>
      <c r="S122" s="33"/>
      <c r="T122" s="47"/>
      <c r="U122" s="33"/>
      <c r="V122" s="47"/>
      <c r="W122" s="33"/>
      <c r="X122" s="48"/>
      <c r="AB122" s="52"/>
      <c r="AC122" s="52"/>
      <c r="AD122" s="73"/>
      <c r="AE122" s="52"/>
      <c r="AG122" s="37"/>
    </row>
    <row r="123" spans="1:33" x14ac:dyDescent="0.25">
      <c r="A123" s="33">
        <v>311</v>
      </c>
      <c r="B123" s="33" t="s">
        <v>42</v>
      </c>
      <c r="D123" s="36">
        <v>33324990.640000001</v>
      </c>
      <c r="F123" s="46">
        <v>50586</v>
      </c>
      <c r="H123" s="71">
        <v>3.2000000000000002E-3</v>
      </c>
      <c r="I123" s="72"/>
      <c r="J123" s="72"/>
      <c r="L123" s="48">
        <v>-2</v>
      </c>
      <c r="N123" s="76">
        <v>2.1</v>
      </c>
      <c r="P123" s="63">
        <f>+ROUND(D123*N123/100,0)</f>
        <v>699825</v>
      </c>
      <c r="R123" s="46">
        <v>50586</v>
      </c>
      <c r="T123" s="47">
        <v>80</v>
      </c>
      <c r="U123" s="33" t="s">
        <v>4</v>
      </c>
      <c r="V123" s="47" t="s">
        <v>310</v>
      </c>
      <c r="X123" s="48">
        <v>-1</v>
      </c>
      <c r="Z123" s="36">
        <v>785929</v>
      </c>
      <c r="AA123" s="36"/>
      <c r="AB123" s="52">
        <v>2.36</v>
      </c>
      <c r="AC123" s="52"/>
      <c r="AD123" s="63">
        <f>+Z123-P123</f>
        <v>86104</v>
      </c>
      <c r="AE123" s="52"/>
      <c r="AG123" s="37"/>
    </row>
    <row r="124" spans="1:33" x14ac:dyDescent="0.25">
      <c r="A124" s="33">
        <v>312</v>
      </c>
      <c r="B124" s="33" t="s">
        <v>43</v>
      </c>
      <c r="D124" s="36">
        <v>3714735.93</v>
      </c>
      <c r="F124" s="46">
        <v>50586</v>
      </c>
      <c r="H124" s="71">
        <v>9.4000000000000004E-3</v>
      </c>
      <c r="I124" s="72"/>
      <c r="J124" s="72"/>
      <c r="L124" s="48">
        <v>-7</v>
      </c>
      <c r="N124" s="76">
        <v>2.6</v>
      </c>
      <c r="P124" s="63">
        <f>+ROUND(D124*N124/100,0)</f>
        <v>96583</v>
      </c>
      <c r="R124" s="46">
        <v>50586</v>
      </c>
      <c r="T124" s="47">
        <v>50</v>
      </c>
      <c r="U124" s="33" t="s">
        <v>4</v>
      </c>
      <c r="V124" s="47" t="s">
        <v>311</v>
      </c>
      <c r="X124" s="48">
        <v>-4</v>
      </c>
      <c r="Z124" s="36">
        <v>108192</v>
      </c>
      <c r="AA124" s="36"/>
      <c r="AB124" s="52">
        <v>2.91</v>
      </c>
      <c r="AC124" s="52"/>
      <c r="AD124" s="63">
        <f>+Z124-P124</f>
        <v>11609</v>
      </c>
      <c r="AE124" s="52"/>
      <c r="AG124" s="37"/>
    </row>
    <row r="125" spans="1:33" x14ac:dyDescent="0.25">
      <c r="A125" s="33">
        <v>314</v>
      </c>
      <c r="B125" s="33" t="s">
        <v>44</v>
      </c>
      <c r="D125" s="36">
        <v>2511326.3199999998</v>
      </c>
      <c r="F125" s="46">
        <v>50586</v>
      </c>
      <c r="H125" s="71">
        <v>1.2E-2</v>
      </c>
      <c r="I125" s="72"/>
      <c r="J125" s="72"/>
      <c r="L125" s="48">
        <v>0</v>
      </c>
      <c r="N125" s="76">
        <v>2.6</v>
      </c>
      <c r="P125" s="63">
        <f>+ROUND(D125*N125/100,0)</f>
        <v>65294</v>
      </c>
      <c r="R125" s="46">
        <v>50586</v>
      </c>
      <c r="T125" s="47">
        <v>55</v>
      </c>
      <c r="U125" s="33" t="s">
        <v>4</v>
      </c>
      <c r="V125" s="47" t="s">
        <v>312</v>
      </c>
      <c r="X125" s="48">
        <v>-1</v>
      </c>
      <c r="Z125" s="36">
        <v>65168</v>
      </c>
      <c r="AA125" s="36"/>
      <c r="AB125" s="52">
        <v>2.59</v>
      </c>
      <c r="AC125" s="52"/>
      <c r="AD125" s="63">
        <f>+Z125-P125</f>
        <v>-126</v>
      </c>
      <c r="AE125" s="52"/>
      <c r="AG125" s="37"/>
    </row>
    <row r="126" spans="1:33" x14ac:dyDescent="0.25">
      <c r="A126" s="33">
        <v>315</v>
      </c>
      <c r="B126" s="33" t="s">
        <v>45</v>
      </c>
      <c r="D126" s="36">
        <v>5865106.7999999998</v>
      </c>
      <c r="F126" s="46">
        <v>50586</v>
      </c>
      <c r="H126" s="71">
        <v>5.1999999999999998E-3</v>
      </c>
      <c r="I126" s="72"/>
      <c r="J126" s="72"/>
      <c r="L126" s="48">
        <v>-6</v>
      </c>
      <c r="N126" s="76">
        <v>2.4</v>
      </c>
      <c r="P126" s="63">
        <f>+ROUND(D126*N126/100,0)</f>
        <v>140763</v>
      </c>
      <c r="R126" s="46">
        <v>50586</v>
      </c>
      <c r="T126" s="47">
        <v>65</v>
      </c>
      <c r="U126" s="33" t="s">
        <v>4</v>
      </c>
      <c r="V126" s="47" t="s">
        <v>311</v>
      </c>
      <c r="X126" s="48">
        <v>-3</v>
      </c>
      <c r="Z126" s="36">
        <v>149388</v>
      </c>
      <c r="AA126" s="36"/>
      <c r="AB126" s="52">
        <v>2.5499999999999998</v>
      </c>
      <c r="AC126" s="52"/>
      <c r="AD126" s="63">
        <f>+Z126-P126</f>
        <v>8625</v>
      </c>
      <c r="AE126" s="52"/>
      <c r="AG126" s="37"/>
    </row>
    <row r="127" spans="1:33" x14ac:dyDescent="0.25">
      <c r="A127" s="33">
        <v>316</v>
      </c>
      <c r="B127" s="33" t="s">
        <v>291</v>
      </c>
      <c r="D127" s="32">
        <v>1607470.4</v>
      </c>
      <c r="F127" s="46">
        <v>50586</v>
      </c>
      <c r="H127" s="71">
        <v>7.1000000000000004E-3</v>
      </c>
      <c r="I127" s="72"/>
      <c r="J127" s="72"/>
      <c r="L127" s="48">
        <v>0</v>
      </c>
      <c r="N127" s="76">
        <v>2.4</v>
      </c>
      <c r="P127" s="64">
        <f>+ROUND(D127*N127/100,0)</f>
        <v>38579</v>
      </c>
      <c r="R127" s="46">
        <v>50586</v>
      </c>
      <c r="T127" s="47">
        <v>65</v>
      </c>
      <c r="U127" s="33" t="s">
        <v>4</v>
      </c>
      <c r="V127" s="47" t="s">
        <v>312</v>
      </c>
      <c r="X127" s="48">
        <v>-1</v>
      </c>
      <c r="Z127" s="32">
        <v>43309</v>
      </c>
      <c r="AA127" s="54"/>
      <c r="AB127" s="52">
        <v>2.69</v>
      </c>
      <c r="AC127" s="52"/>
      <c r="AD127" s="64">
        <f>+Z127-P127</f>
        <v>4730</v>
      </c>
      <c r="AE127" s="52"/>
      <c r="AG127" s="37"/>
    </row>
    <row r="128" spans="1:33" s="38" customFormat="1" x14ac:dyDescent="0.25">
      <c r="A128" s="38" t="s">
        <v>6</v>
      </c>
      <c r="B128" s="38" t="s">
        <v>68</v>
      </c>
      <c r="D128" s="39">
        <f>+SUBTOTAL(9,D123:D127)</f>
        <v>47023630.089999996</v>
      </c>
      <c r="F128" s="46"/>
      <c r="H128" s="71"/>
      <c r="I128" s="72"/>
      <c r="J128" s="72"/>
      <c r="L128" s="48"/>
      <c r="N128" s="79">
        <f>+ROUND(P128/D128*100,1)</f>
        <v>2.2000000000000002</v>
      </c>
      <c r="P128" s="65">
        <f>+SUBTOTAL(9,P123:P127)</f>
        <v>1041044</v>
      </c>
      <c r="R128" s="46"/>
      <c r="S128" s="33"/>
      <c r="T128" s="47"/>
      <c r="U128" s="33"/>
      <c r="V128" s="47"/>
      <c r="W128" s="33"/>
      <c r="X128" s="48"/>
      <c r="Z128" s="39">
        <f>+SUBTOTAL(9,Z123:Z127)</f>
        <v>1151986</v>
      </c>
      <c r="AA128" s="39"/>
      <c r="AB128" s="56">
        <f>+Z128/D128*100</f>
        <v>2.449802360632682</v>
      </c>
      <c r="AC128" s="56"/>
      <c r="AD128" s="65">
        <f>+SUBTOTAL(9,AD123:AD127)</f>
        <v>110942</v>
      </c>
      <c r="AE128" s="52"/>
      <c r="AG128" s="37"/>
    </row>
    <row r="129" spans="1:33" x14ac:dyDescent="0.25">
      <c r="A129" s="33" t="s">
        <v>6</v>
      </c>
      <c r="B129" s="33" t="s">
        <v>6</v>
      </c>
      <c r="F129" s="46"/>
      <c r="H129" s="71"/>
      <c r="I129" s="72"/>
      <c r="J129" s="72"/>
      <c r="L129" s="48"/>
      <c r="N129" s="75"/>
      <c r="R129" s="46"/>
      <c r="T129" s="47"/>
      <c r="V129" s="47"/>
      <c r="X129" s="48"/>
      <c r="AB129" s="52"/>
      <c r="AC129" s="52"/>
      <c r="AE129" s="52"/>
      <c r="AG129" s="37"/>
    </row>
    <row r="130" spans="1:33" s="38" customFormat="1" x14ac:dyDescent="0.25">
      <c r="A130" s="38" t="s">
        <v>6</v>
      </c>
      <c r="B130" s="38" t="s">
        <v>306</v>
      </c>
      <c r="F130" s="46"/>
      <c r="H130" s="71"/>
      <c r="I130" s="72"/>
      <c r="J130" s="72"/>
      <c r="L130" s="48"/>
      <c r="N130" s="74"/>
      <c r="P130" s="73"/>
      <c r="R130" s="46"/>
      <c r="S130" s="33"/>
      <c r="T130" s="47"/>
      <c r="U130" s="33"/>
      <c r="V130" s="47"/>
      <c r="W130" s="33"/>
      <c r="X130" s="48"/>
      <c r="AB130" s="52"/>
      <c r="AC130" s="52"/>
      <c r="AD130" s="73"/>
      <c r="AE130" s="52"/>
      <c r="AG130" s="37"/>
    </row>
    <row r="131" spans="1:33" x14ac:dyDescent="0.25">
      <c r="A131" s="33">
        <v>311</v>
      </c>
      <c r="B131" s="33" t="s">
        <v>42</v>
      </c>
      <c r="D131" s="36">
        <v>2158590.42</v>
      </c>
      <c r="F131" s="46">
        <v>50586</v>
      </c>
      <c r="H131" s="71">
        <v>3.2000000000000002E-3</v>
      </c>
      <c r="I131" s="72"/>
      <c r="J131" s="72"/>
      <c r="L131" s="48">
        <v>-2</v>
      </c>
      <c r="N131" s="76">
        <v>2.1</v>
      </c>
      <c r="P131" s="63">
        <f>+ROUND(D131*N131/100,0)</f>
        <v>45330</v>
      </c>
      <c r="R131" s="46">
        <v>50586</v>
      </c>
      <c r="T131" s="47">
        <v>80</v>
      </c>
      <c r="U131" s="33" t="s">
        <v>4</v>
      </c>
      <c r="V131" s="47" t="s">
        <v>310</v>
      </c>
      <c r="X131" s="48">
        <v>-1</v>
      </c>
      <c r="Z131" s="36">
        <v>50250</v>
      </c>
      <c r="AA131" s="36"/>
      <c r="AB131" s="52">
        <v>2.33</v>
      </c>
      <c r="AC131" s="52"/>
      <c r="AD131" s="63">
        <f>+Z131-P131</f>
        <v>4920</v>
      </c>
      <c r="AE131" s="52"/>
      <c r="AG131" s="37"/>
    </row>
    <row r="132" spans="1:33" x14ac:dyDescent="0.25">
      <c r="A132" s="33">
        <v>312</v>
      </c>
      <c r="B132" s="33" t="s">
        <v>43</v>
      </c>
      <c r="D132" s="36">
        <v>16972047.609999999</v>
      </c>
      <c r="F132" s="46">
        <v>50586</v>
      </c>
      <c r="H132" s="71">
        <v>9.4000000000000004E-3</v>
      </c>
      <c r="I132" s="72"/>
      <c r="J132" s="72"/>
      <c r="L132" s="48">
        <v>-7</v>
      </c>
      <c r="N132" s="76">
        <v>2.6</v>
      </c>
      <c r="P132" s="63">
        <f>+ROUND(D132*N132/100,0)</f>
        <v>441273</v>
      </c>
      <c r="R132" s="46">
        <v>50586</v>
      </c>
      <c r="T132" s="47">
        <v>50</v>
      </c>
      <c r="U132" s="33" t="s">
        <v>4</v>
      </c>
      <c r="V132" s="47" t="s">
        <v>311</v>
      </c>
      <c r="X132" s="48">
        <v>-4</v>
      </c>
      <c r="Z132" s="36">
        <v>458090</v>
      </c>
      <c r="AA132" s="36"/>
      <c r="AB132" s="52">
        <v>2.7</v>
      </c>
      <c r="AC132" s="52"/>
      <c r="AD132" s="63">
        <f>+Z132-P132</f>
        <v>16817</v>
      </c>
      <c r="AE132" s="52"/>
      <c r="AG132" s="37"/>
    </row>
    <row r="133" spans="1:33" x14ac:dyDescent="0.25">
      <c r="A133" s="33">
        <v>315</v>
      </c>
      <c r="B133" s="33" t="s">
        <v>45</v>
      </c>
      <c r="D133" s="36">
        <v>52222.78</v>
      </c>
      <c r="F133" s="46">
        <v>50586</v>
      </c>
      <c r="H133" s="71">
        <v>5.1999999999999998E-3</v>
      </c>
      <c r="I133" s="72"/>
      <c r="J133" s="72"/>
      <c r="L133" s="48">
        <v>-6</v>
      </c>
      <c r="N133" s="76">
        <v>2.4</v>
      </c>
      <c r="P133" s="63">
        <f>+ROUND(D133*N133/100,0)</f>
        <v>1253</v>
      </c>
      <c r="R133" s="46">
        <v>50586</v>
      </c>
      <c r="T133" s="47">
        <v>65</v>
      </c>
      <c r="U133" s="33" t="s">
        <v>4</v>
      </c>
      <c r="V133" s="47" t="s">
        <v>311</v>
      </c>
      <c r="X133" s="48">
        <v>-3</v>
      </c>
      <c r="Z133" s="36">
        <v>1353</v>
      </c>
      <c r="AA133" s="36"/>
      <c r="AB133" s="52">
        <v>2.59</v>
      </c>
      <c r="AC133" s="52"/>
      <c r="AD133" s="63">
        <f>+Z133-P133</f>
        <v>100</v>
      </c>
      <c r="AE133" s="52"/>
      <c r="AG133" s="37"/>
    </row>
    <row r="134" spans="1:33" x14ac:dyDescent="0.25">
      <c r="A134" s="33">
        <v>316</v>
      </c>
      <c r="B134" s="33" t="s">
        <v>291</v>
      </c>
      <c r="D134" s="32">
        <v>153865.69</v>
      </c>
      <c r="F134" s="46">
        <v>50586</v>
      </c>
      <c r="H134" s="71">
        <v>7.1000000000000004E-3</v>
      </c>
      <c r="I134" s="72"/>
      <c r="J134" s="72"/>
      <c r="L134" s="48">
        <v>0</v>
      </c>
      <c r="N134" s="76">
        <v>2.4</v>
      </c>
      <c r="P134" s="64">
        <f>+ROUND(D134*N134/100,0)</f>
        <v>3693</v>
      </c>
      <c r="R134" s="46">
        <v>50586</v>
      </c>
      <c r="T134" s="47">
        <v>65</v>
      </c>
      <c r="U134" s="33" t="s">
        <v>4</v>
      </c>
      <c r="V134" s="47" t="s">
        <v>312</v>
      </c>
      <c r="X134" s="48">
        <v>-1</v>
      </c>
      <c r="Z134" s="32">
        <v>4644</v>
      </c>
      <c r="AA134" s="54"/>
      <c r="AB134" s="52">
        <v>3.02</v>
      </c>
      <c r="AC134" s="52"/>
      <c r="AD134" s="64">
        <f>+Z134-P134</f>
        <v>951</v>
      </c>
      <c r="AE134" s="52"/>
      <c r="AG134" s="37"/>
    </row>
    <row r="135" spans="1:33" s="38" customFormat="1" x14ac:dyDescent="0.25">
      <c r="A135" s="38" t="s">
        <v>6</v>
      </c>
      <c r="B135" s="38" t="s">
        <v>307</v>
      </c>
      <c r="D135" s="39">
        <f>+SUBTOTAL(9,D131:D134)</f>
        <v>19336726.500000004</v>
      </c>
      <c r="F135" s="46"/>
      <c r="H135" s="71"/>
      <c r="I135" s="72"/>
      <c r="J135" s="72"/>
      <c r="L135" s="48"/>
      <c r="N135" s="79">
        <f>+ROUND(P135/D135*100,1)</f>
        <v>2.5</v>
      </c>
      <c r="P135" s="65">
        <f>+SUBTOTAL(9,P131:P134)</f>
        <v>491549</v>
      </c>
      <c r="R135" s="46"/>
      <c r="S135" s="33"/>
      <c r="T135" s="47"/>
      <c r="U135" s="33"/>
      <c r="V135" s="47"/>
      <c r="W135" s="33"/>
      <c r="X135" s="48"/>
      <c r="Z135" s="39">
        <f>+SUBTOTAL(9,Z131:Z134)</f>
        <v>514337</v>
      </c>
      <c r="AA135" s="39"/>
      <c r="AB135" s="56">
        <f>+Z135/D135*100</f>
        <v>2.6598969582571277</v>
      </c>
      <c r="AC135" s="56"/>
      <c r="AD135" s="65">
        <f>+SUBTOTAL(9,AD131:AD134)</f>
        <v>22788</v>
      </c>
      <c r="AE135" s="52"/>
      <c r="AG135" s="37"/>
    </row>
    <row r="136" spans="1:33" x14ac:dyDescent="0.25">
      <c r="A136" s="33" t="s">
        <v>6</v>
      </c>
      <c r="B136" s="33" t="s">
        <v>6</v>
      </c>
      <c r="F136" s="46"/>
      <c r="H136" s="71"/>
      <c r="I136" s="72"/>
      <c r="J136" s="72"/>
      <c r="L136" s="48"/>
      <c r="N136" s="75"/>
      <c r="R136" s="46"/>
      <c r="T136" s="47"/>
      <c r="V136" s="47"/>
      <c r="X136" s="48"/>
      <c r="AB136" s="52"/>
      <c r="AC136" s="52"/>
      <c r="AE136" s="52"/>
      <c r="AG136" s="37"/>
    </row>
    <row r="137" spans="1:33" s="38" customFormat="1" x14ac:dyDescent="0.25">
      <c r="A137" s="38" t="s">
        <v>6</v>
      </c>
      <c r="B137" s="38" t="s">
        <v>69</v>
      </c>
      <c r="F137" s="46"/>
      <c r="H137" s="71"/>
      <c r="I137" s="72"/>
      <c r="J137" s="72"/>
      <c r="L137" s="48"/>
      <c r="N137" s="74"/>
      <c r="P137" s="73"/>
      <c r="R137" s="46"/>
      <c r="S137" s="33"/>
      <c r="T137" s="47"/>
      <c r="U137" s="33"/>
      <c r="V137" s="47"/>
      <c r="W137" s="33"/>
      <c r="X137" s="48"/>
      <c r="AB137" s="52"/>
      <c r="AC137" s="52"/>
      <c r="AD137" s="73"/>
      <c r="AE137" s="52"/>
      <c r="AG137" s="37"/>
    </row>
    <row r="138" spans="1:33" x14ac:dyDescent="0.25">
      <c r="A138" s="33">
        <v>311</v>
      </c>
      <c r="B138" s="33" t="s">
        <v>42</v>
      </c>
      <c r="D138" s="36">
        <v>9098352.4900000002</v>
      </c>
      <c r="F138" s="46">
        <v>50586</v>
      </c>
      <c r="H138" s="71">
        <v>3.2000000000000002E-3</v>
      </c>
      <c r="I138" s="72"/>
      <c r="J138" s="72"/>
      <c r="L138" s="48">
        <v>-2</v>
      </c>
      <c r="N138" s="76">
        <v>2.1</v>
      </c>
      <c r="P138" s="63">
        <f>+ROUND(D138*N138/100,0)</f>
        <v>191065</v>
      </c>
      <c r="R138" s="46">
        <v>50586</v>
      </c>
      <c r="T138" s="47">
        <v>80</v>
      </c>
      <c r="U138" s="33" t="s">
        <v>4</v>
      </c>
      <c r="V138" s="47" t="s">
        <v>310</v>
      </c>
      <c r="X138" s="48">
        <v>-1</v>
      </c>
      <c r="Z138" s="36">
        <v>200634</v>
      </c>
      <c r="AA138" s="36"/>
      <c r="AB138" s="52">
        <v>2.21</v>
      </c>
      <c r="AC138" s="52"/>
      <c r="AD138" s="63">
        <f>+Z138-P138</f>
        <v>9569</v>
      </c>
      <c r="AE138" s="52"/>
      <c r="AG138" s="37"/>
    </row>
    <row r="139" spans="1:33" x14ac:dyDescent="0.25">
      <c r="A139" s="33">
        <v>312</v>
      </c>
      <c r="B139" s="33" t="s">
        <v>43</v>
      </c>
      <c r="D139" s="36">
        <v>100163071.93000001</v>
      </c>
      <c r="F139" s="46">
        <v>50586</v>
      </c>
      <c r="H139" s="71">
        <v>9.4000000000000004E-3</v>
      </c>
      <c r="I139" s="72"/>
      <c r="J139" s="72"/>
      <c r="L139" s="48">
        <v>-7</v>
      </c>
      <c r="N139" s="76">
        <v>2.6</v>
      </c>
      <c r="P139" s="63">
        <f>+ROUND(D139*N139/100,0)</f>
        <v>2604240</v>
      </c>
      <c r="R139" s="46">
        <v>50586</v>
      </c>
      <c r="T139" s="47">
        <v>50</v>
      </c>
      <c r="U139" s="33" t="s">
        <v>4</v>
      </c>
      <c r="V139" s="47" t="s">
        <v>311</v>
      </c>
      <c r="X139" s="48">
        <v>-4</v>
      </c>
      <c r="Z139" s="36">
        <v>3116984</v>
      </c>
      <c r="AA139" s="36"/>
      <c r="AB139" s="52">
        <v>3.11</v>
      </c>
      <c r="AC139" s="52"/>
      <c r="AD139" s="63">
        <f>+Z139-P139</f>
        <v>512744</v>
      </c>
      <c r="AE139" s="52"/>
      <c r="AG139" s="37"/>
    </row>
    <row r="140" spans="1:33" x14ac:dyDescent="0.25">
      <c r="A140" s="33">
        <v>314</v>
      </c>
      <c r="B140" s="33" t="s">
        <v>44</v>
      </c>
      <c r="D140" s="36">
        <v>31632809.399999999</v>
      </c>
      <c r="F140" s="46">
        <v>50586</v>
      </c>
      <c r="H140" s="71">
        <v>1.2E-2</v>
      </c>
      <c r="I140" s="72"/>
      <c r="J140" s="72"/>
      <c r="L140" s="48">
        <v>0</v>
      </c>
      <c r="N140" s="76">
        <v>2.6</v>
      </c>
      <c r="P140" s="63">
        <f>+ROUND(D140*N140/100,0)</f>
        <v>822453</v>
      </c>
      <c r="R140" s="46">
        <v>50586</v>
      </c>
      <c r="T140" s="47">
        <v>55</v>
      </c>
      <c r="U140" s="33" t="s">
        <v>4</v>
      </c>
      <c r="V140" s="47" t="s">
        <v>312</v>
      </c>
      <c r="X140" s="48">
        <v>-1</v>
      </c>
      <c r="Z140" s="36">
        <v>1015238</v>
      </c>
      <c r="AA140" s="36"/>
      <c r="AB140" s="52">
        <v>3.21</v>
      </c>
      <c r="AC140" s="52"/>
      <c r="AD140" s="63">
        <f>+Z140-P140</f>
        <v>192785</v>
      </c>
      <c r="AE140" s="52"/>
      <c r="AG140" s="37"/>
    </row>
    <row r="141" spans="1:33" x14ac:dyDescent="0.25">
      <c r="A141" s="33">
        <v>315</v>
      </c>
      <c r="B141" s="33" t="s">
        <v>45</v>
      </c>
      <c r="D141" s="36">
        <v>12543007.01</v>
      </c>
      <c r="F141" s="46">
        <v>50586</v>
      </c>
      <c r="H141" s="71">
        <v>5.1999999999999998E-3</v>
      </c>
      <c r="I141" s="72"/>
      <c r="J141" s="72"/>
      <c r="L141" s="48">
        <v>-6</v>
      </c>
      <c r="N141" s="76">
        <v>2.4</v>
      </c>
      <c r="P141" s="63">
        <f>+ROUND(D141*N141/100,0)</f>
        <v>301032</v>
      </c>
      <c r="R141" s="46">
        <v>50586</v>
      </c>
      <c r="T141" s="47">
        <v>65</v>
      </c>
      <c r="U141" s="33" t="s">
        <v>4</v>
      </c>
      <c r="V141" s="47" t="s">
        <v>311</v>
      </c>
      <c r="X141" s="48">
        <v>-3</v>
      </c>
      <c r="Z141" s="36">
        <v>329472</v>
      </c>
      <c r="AA141" s="36"/>
      <c r="AB141" s="52">
        <v>2.63</v>
      </c>
      <c r="AC141" s="52"/>
      <c r="AD141" s="63">
        <f>+Z141-P141</f>
        <v>28440</v>
      </c>
      <c r="AE141" s="52"/>
      <c r="AG141" s="37"/>
    </row>
    <row r="142" spans="1:33" x14ac:dyDescent="0.25">
      <c r="A142" s="33">
        <v>316</v>
      </c>
      <c r="B142" s="33" t="s">
        <v>291</v>
      </c>
      <c r="D142" s="32">
        <v>2049400.34</v>
      </c>
      <c r="F142" s="46">
        <v>50586</v>
      </c>
      <c r="H142" s="71">
        <v>7.1000000000000004E-3</v>
      </c>
      <c r="I142" s="72"/>
      <c r="J142" s="72"/>
      <c r="L142" s="48">
        <v>0</v>
      </c>
      <c r="N142" s="76">
        <v>2.4</v>
      </c>
      <c r="P142" s="64">
        <f>+ROUND(D142*N142/100,0)</f>
        <v>49186</v>
      </c>
      <c r="R142" s="46">
        <v>50586</v>
      </c>
      <c r="T142" s="47">
        <v>65</v>
      </c>
      <c r="U142" s="33" t="s">
        <v>4</v>
      </c>
      <c r="V142" s="47" t="s">
        <v>312</v>
      </c>
      <c r="X142" s="48">
        <v>-1</v>
      </c>
      <c r="Z142" s="32">
        <v>51999</v>
      </c>
      <c r="AA142" s="54"/>
      <c r="AB142" s="52">
        <v>2.54</v>
      </c>
      <c r="AC142" s="52"/>
      <c r="AD142" s="64">
        <f>+Z142-P142</f>
        <v>2813</v>
      </c>
      <c r="AE142" s="52"/>
      <c r="AG142" s="37"/>
    </row>
    <row r="143" spans="1:33" s="38" customFormat="1" x14ac:dyDescent="0.25">
      <c r="A143" s="38" t="s">
        <v>6</v>
      </c>
      <c r="B143" s="38" t="s">
        <v>70</v>
      </c>
      <c r="D143" s="39">
        <f>+SUBTOTAL(9,D138:D142)</f>
        <v>155486641.16999999</v>
      </c>
      <c r="F143" s="46"/>
      <c r="H143" s="71"/>
      <c r="I143" s="72"/>
      <c r="J143" s="72"/>
      <c r="L143" s="48"/>
      <c r="N143" s="79">
        <f>+ROUND(P143/D143*100,1)</f>
        <v>2.6</v>
      </c>
      <c r="P143" s="65">
        <f>+SUBTOTAL(9,P138:P142)</f>
        <v>3967976</v>
      </c>
      <c r="R143" s="46"/>
      <c r="S143" s="33"/>
      <c r="T143" s="47"/>
      <c r="U143" s="33"/>
      <c r="V143" s="47"/>
      <c r="W143" s="33"/>
      <c r="X143" s="48"/>
      <c r="Z143" s="39">
        <f>+SUBTOTAL(9,Z138:Z142)</f>
        <v>4714327</v>
      </c>
      <c r="AA143" s="39"/>
      <c r="AB143" s="56">
        <f>+Z143/D143*100</f>
        <v>3.0319820175712913</v>
      </c>
      <c r="AC143" s="56"/>
      <c r="AD143" s="65">
        <f>+SUBTOTAL(9,AD138:AD142)</f>
        <v>746351</v>
      </c>
      <c r="AE143" s="52"/>
      <c r="AG143" s="37"/>
    </row>
    <row r="144" spans="1:33" x14ac:dyDescent="0.25">
      <c r="A144" s="33" t="s">
        <v>6</v>
      </c>
      <c r="B144" s="33" t="s">
        <v>6</v>
      </c>
      <c r="F144" s="46"/>
      <c r="H144" s="71"/>
      <c r="I144" s="72"/>
      <c r="J144" s="72"/>
      <c r="L144" s="48"/>
      <c r="N144" s="75"/>
      <c r="R144" s="46"/>
      <c r="T144" s="47"/>
      <c r="V144" s="47"/>
      <c r="X144" s="48"/>
      <c r="AB144" s="52"/>
      <c r="AC144" s="52"/>
      <c r="AE144" s="52"/>
      <c r="AG144" s="37"/>
    </row>
    <row r="145" spans="1:33" s="38" customFormat="1" x14ac:dyDescent="0.25">
      <c r="A145" s="38" t="s">
        <v>6</v>
      </c>
      <c r="B145" s="38" t="s">
        <v>71</v>
      </c>
      <c r="F145" s="46"/>
      <c r="H145" s="71"/>
      <c r="I145" s="72"/>
      <c r="J145" s="72"/>
      <c r="L145" s="48"/>
      <c r="N145" s="74"/>
      <c r="P145" s="73"/>
      <c r="R145" s="46"/>
      <c r="S145" s="33"/>
      <c r="T145" s="47"/>
      <c r="U145" s="33"/>
      <c r="V145" s="47"/>
      <c r="W145" s="33"/>
      <c r="X145" s="48"/>
      <c r="AB145" s="52"/>
      <c r="AC145" s="52"/>
      <c r="AD145" s="73"/>
      <c r="AE145" s="52"/>
      <c r="AG145" s="37"/>
    </row>
    <row r="146" spans="1:33" x14ac:dyDescent="0.25">
      <c r="A146" s="33">
        <v>311</v>
      </c>
      <c r="B146" s="33" t="s">
        <v>42</v>
      </c>
      <c r="D146" s="36">
        <v>7123662.1600000001</v>
      </c>
      <c r="F146" s="46">
        <v>50586</v>
      </c>
      <c r="H146" s="71">
        <v>3.2000000000000002E-3</v>
      </c>
      <c r="I146" s="72"/>
      <c r="J146" s="72"/>
      <c r="L146" s="48">
        <v>-2</v>
      </c>
      <c r="N146" s="76">
        <v>2.1</v>
      </c>
      <c r="P146" s="63">
        <f>+ROUND(D146*N146/100,0)</f>
        <v>149597</v>
      </c>
      <c r="R146" s="46">
        <v>50586</v>
      </c>
      <c r="T146" s="47">
        <v>80</v>
      </c>
      <c r="U146" s="33" t="s">
        <v>4</v>
      </c>
      <c r="V146" s="47" t="s">
        <v>310</v>
      </c>
      <c r="X146" s="48">
        <v>-1</v>
      </c>
      <c r="Z146" s="36">
        <v>154254</v>
      </c>
      <c r="AA146" s="36"/>
      <c r="AB146" s="52">
        <v>2.17</v>
      </c>
      <c r="AC146" s="52"/>
      <c r="AD146" s="63">
        <f>+Z146-P146</f>
        <v>4657</v>
      </c>
      <c r="AE146" s="52"/>
      <c r="AG146" s="37"/>
    </row>
    <row r="147" spans="1:33" x14ac:dyDescent="0.25">
      <c r="A147" s="33">
        <v>312</v>
      </c>
      <c r="B147" s="33" t="s">
        <v>43</v>
      </c>
      <c r="D147" s="36">
        <v>89481418.799999997</v>
      </c>
      <c r="F147" s="46">
        <v>50586</v>
      </c>
      <c r="H147" s="71">
        <v>9.4000000000000004E-3</v>
      </c>
      <c r="I147" s="72"/>
      <c r="J147" s="72"/>
      <c r="L147" s="48">
        <v>-7</v>
      </c>
      <c r="N147" s="76">
        <v>2.6</v>
      </c>
      <c r="P147" s="63">
        <f>+ROUND(D147*N147/100,0)</f>
        <v>2326517</v>
      </c>
      <c r="R147" s="46">
        <v>50586</v>
      </c>
      <c r="T147" s="47">
        <v>50</v>
      </c>
      <c r="U147" s="33" t="s">
        <v>4</v>
      </c>
      <c r="V147" s="47" t="s">
        <v>311</v>
      </c>
      <c r="X147" s="48">
        <v>-4</v>
      </c>
      <c r="Z147" s="36">
        <v>2765419</v>
      </c>
      <c r="AA147" s="36"/>
      <c r="AB147" s="52">
        <v>3.09</v>
      </c>
      <c r="AC147" s="52"/>
      <c r="AD147" s="63">
        <f>+Z147-P147</f>
        <v>438902</v>
      </c>
      <c r="AE147" s="52"/>
      <c r="AG147" s="37"/>
    </row>
    <row r="148" spans="1:33" x14ac:dyDescent="0.25">
      <c r="A148" s="33">
        <v>314</v>
      </c>
      <c r="B148" s="33" t="s">
        <v>44</v>
      </c>
      <c r="D148" s="36">
        <v>28267581.84</v>
      </c>
      <c r="F148" s="46">
        <v>50586</v>
      </c>
      <c r="H148" s="71">
        <v>1.2E-2</v>
      </c>
      <c r="I148" s="72"/>
      <c r="J148" s="72"/>
      <c r="L148" s="48">
        <v>0</v>
      </c>
      <c r="N148" s="76">
        <v>2.6</v>
      </c>
      <c r="P148" s="63">
        <f>+ROUND(D148*N148/100,0)</f>
        <v>734957</v>
      </c>
      <c r="R148" s="46">
        <v>50586</v>
      </c>
      <c r="T148" s="47">
        <v>55</v>
      </c>
      <c r="U148" s="33" t="s">
        <v>4</v>
      </c>
      <c r="V148" s="47" t="s">
        <v>312</v>
      </c>
      <c r="X148" s="48">
        <v>-1</v>
      </c>
      <c r="Z148" s="36">
        <v>906800</v>
      </c>
      <c r="AA148" s="36"/>
      <c r="AB148" s="52">
        <v>3.21</v>
      </c>
      <c r="AC148" s="52"/>
      <c r="AD148" s="63">
        <f>+Z148-P148</f>
        <v>171843</v>
      </c>
      <c r="AE148" s="52"/>
      <c r="AG148" s="37"/>
    </row>
    <row r="149" spans="1:33" x14ac:dyDescent="0.25">
      <c r="A149" s="33">
        <v>315</v>
      </c>
      <c r="B149" s="33" t="s">
        <v>45</v>
      </c>
      <c r="D149" s="36">
        <v>10030603.41</v>
      </c>
      <c r="F149" s="46">
        <v>50586</v>
      </c>
      <c r="H149" s="71">
        <v>5.1999999999999998E-3</v>
      </c>
      <c r="I149" s="72"/>
      <c r="J149" s="72"/>
      <c r="L149" s="48">
        <v>-6</v>
      </c>
      <c r="N149" s="76">
        <v>2.4</v>
      </c>
      <c r="P149" s="63">
        <f>+ROUND(D149*N149/100,0)</f>
        <v>240734</v>
      </c>
      <c r="R149" s="46">
        <v>50586</v>
      </c>
      <c r="T149" s="47">
        <v>65</v>
      </c>
      <c r="U149" s="33" t="s">
        <v>4</v>
      </c>
      <c r="V149" s="47" t="s">
        <v>311</v>
      </c>
      <c r="X149" s="48">
        <v>-3</v>
      </c>
      <c r="Z149" s="36">
        <v>256107</v>
      </c>
      <c r="AA149" s="36"/>
      <c r="AB149" s="52">
        <v>2.5499999999999998</v>
      </c>
      <c r="AC149" s="52"/>
      <c r="AD149" s="63">
        <f>+Z149-P149</f>
        <v>15373</v>
      </c>
      <c r="AE149" s="52"/>
      <c r="AG149" s="37"/>
    </row>
    <row r="150" spans="1:33" x14ac:dyDescent="0.25">
      <c r="A150" s="33">
        <v>316</v>
      </c>
      <c r="B150" s="33" t="s">
        <v>291</v>
      </c>
      <c r="D150" s="32">
        <v>1560108.42</v>
      </c>
      <c r="F150" s="46">
        <v>50586</v>
      </c>
      <c r="H150" s="71">
        <v>7.1000000000000004E-3</v>
      </c>
      <c r="I150" s="72"/>
      <c r="J150" s="72"/>
      <c r="L150" s="48">
        <v>0</v>
      </c>
      <c r="N150" s="76">
        <v>2.4</v>
      </c>
      <c r="P150" s="64">
        <f>+ROUND(D150*N150/100,0)</f>
        <v>37443</v>
      </c>
      <c r="R150" s="46">
        <v>50586</v>
      </c>
      <c r="T150" s="47">
        <v>65</v>
      </c>
      <c r="U150" s="33" t="s">
        <v>4</v>
      </c>
      <c r="V150" s="47" t="s">
        <v>312</v>
      </c>
      <c r="X150" s="48">
        <v>-1</v>
      </c>
      <c r="Z150" s="32">
        <v>38842</v>
      </c>
      <c r="AA150" s="54"/>
      <c r="AB150" s="52">
        <v>2.4900000000000002</v>
      </c>
      <c r="AC150" s="52"/>
      <c r="AD150" s="64">
        <f>+Z150-P150</f>
        <v>1399</v>
      </c>
      <c r="AE150" s="52"/>
      <c r="AG150" s="37"/>
    </row>
    <row r="151" spans="1:33" s="38" customFormat="1" x14ac:dyDescent="0.25">
      <c r="A151" s="38" t="s">
        <v>6</v>
      </c>
      <c r="B151" s="38" t="s">
        <v>72</v>
      </c>
      <c r="D151" s="23">
        <f>+SUBTOTAL(9,D146:D150)</f>
        <v>136463374.63</v>
      </c>
      <c r="F151" s="46"/>
      <c r="H151" s="71"/>
      <c r="I151" s="72"/>
      <c r="J151" s="72"/>
      <c r="L151" s="48"/>
      <c r="N151" s="79">
        <f>+ROUND(P151/D151*100,1)</f>
        <v>2.6</v>
      </c>
      <c r="P151" s="83">
        <f>+SUBTOTAL(9,P146:P150)</f>
        <v>3489248</v>
      </c>
      <c r="R151" s="46"/>
      <c r="S151" s="33"/>
      <c r="T151" s="47"/>
      <c r="U151" s="33"/>
      <c r="V151" s="47"/>
      <c r="W151" s="33"/>
      <c r="X151" s="48"/>
      <c r="Z151" s="23">
        <f>+SUBTOTAL(9,Z146:Z150)</f>
        <v>4121422</v>
      </c>
      <c r="AA151" s="24"/>
      <c r="AB151" s="56">
        <f>+Z151/D151*100</f>
        <v>3.0201671409450475</v>
      </c>
      <c r="AC151" s="56"/>
      <c r="AD151" s="83">
        <f>+SUBTOTAL(9,AD146:AD150)</f>
        <v>632174</v>
      </c>
      <c r="AE151" s="52"/>
      <c r="AG151" s="37"/>
    </row>
    <row r="152" spans="1:33" s="38" customFormat="1" x14ac:dyDescent="0.25">
      <c r="B152" s="38" t="s">
        <v>6</v>
      </c>
      <c r="D152" s="39"/>
      <c r="F152" s="46"/>
      <c r="H152" s="71"/>
      <c r="I152" s="72"/>
      <c r="J152" s="72"/>
      <c r="L152" s="48"/>
      <c r="N152" s="74"/>
      <c r="P152" s="65"/>
      <c r="R152" s="46"/>
      <c r="S152" s="33"/>
      <c r="T152" s="47"/>
      <c r="U152" s="33"/>
      <c r="V152" s="47"/>
      <c r="W152" s="33"/>
      <c r="X152" s="48"/>
      <c r="Z152" s="39"/>
      <c r="AA152" s="39"/>
      <c r="AB152" s="52"/>
      <c r="AC152" s="52"/>
      <c r="AD152" s="65"/>
      <c r="AE152" s="52"/>
      <c r="AG152" s="37"/>
    </row>
    <row r="153" spans="1:33" s="38" customFormat="1" x14ac:dyDescent="0.25">
      <c r="A153" s="41" t="s">
        <v>185</v>
      </c>
      <c r="D153" s="28">
        <f>+SUBTOTAL(9,D111:D152)</f>
        <v>396626576.94999999</v>
      </c>
      <c r="F153" s="46"/>
      <c r="H153" s="71"/>
      <c r="I153" s="72"/>
      <c r="J153" s="72"/>
      <c r="L153" s="48"/>
      <c r="N153" s="80">
        <f>+ROUND(P153/D153*100,1)</f>
        <v>2.5</v>
      </c>
      <c r="P153" s="175">
        <f>+SUBTOTAL(9,P111:P152)</f>
        <v>9960252</v>
      </c>
      <c r="R153" s="46"/>
      <c r="S153" s="33"/>
      <c r="T153" s="47"/>
      <c r="U153" s="33"/>
      <c r="V153" s="47"/>
      <c r="W153" s="33"/>
      <c r="X153" s="48"/>
      <c r="Z153" s="28">
        <f>+SUBTOTAL(9,Z111:Z152)</f>
        <v>11528465</v>
      </c>
      <c r="AA153" s="27"/>
      <c r="AB153" s="57">
        <f>+Z153/D153*100</f>
        <v>2.9066294771904087</v>
      </c>
      <c r="AC153" s="57"/>
      <c r="AD153" s="175">
        <f>+SUBTOTAL(9,AD111:AD152)</f>
        <v>1568213</v>
      </c>
      <c r="AE153" s="52"/>
      <c r="AG153" s="37"/>
    </row>
    <row r="154" spans="1:33" s="38" customFormat="1" x14ac:dyDescent="0.25">
      <c r="B154" s="38" t="s">
        <v>6</v>
      </c>
      <c r="D154" s="39"/>
      <c r="F154" s="46"/>
      <c r="H154" s="71"/>
      <c r="I154" s="72"/>
      <c r="J154" s="72"/>
      <c r="L154" s="48"/>
      <c r="N154" s="74"/>
      <c r="P154" s="65"/>
      <c r="R154" s="46"/>
      <c r="S154" s="33"/>
      <c r="T154" s="47"/>
      <c r="U154" s="33"/>
      <c r="V154" s="47"/>
      <c r="W154" s="33"/>
      <c r="X154" s="48"/>
      <c r="Z154" s="39"/>
      <c r="AA154" s="39"/>
      <c r="AB154" s="52"/>
      <c r="AC154" s="52"/>
      <c r="AD154" s="65"/>
      <c r="AE154" s="52"/>
      <c r="AG154" s="37"/>
    </row>
    <row r="155" spans="1:33" ht="13.8" thickBot="1" x14ac:dyDescent="0.3">
      <c r="A155" s="35" t="s">
        <v>1</v>
      </c>
      <c r="D155" s="15">
        <f>+SUBTOTAL(9,D15:D154)</f>
        <v>3243194416.8700008</v>
      </c>
      <c r="F155" s="46"/>
      <c r="H155" s="71"/>
      <c r="I155" s="72"/>
      <c r="J155" s="72"/>
      <c r="L155" s="48"/>
      <c r="N155" s="80">
        <f>+ROUND(P155/D155*100,1)</f>
        <v>2.5</v>
      </c>
      <c r="P155" s="90">
        <f>+SUBTOTAL(9,P15:P154)</f>
        <v>80638814</v>
      </c>
      <c r="R155" s="46"/>
      <c r="T155" s="47"/>
      <c r="V155" s="47"/>
      <c r="X155" s="48"/>
      <c r="Z155" s="15">
        <f>+SUBTOTAL(9,Z15:Z154)</f>
        <v>119471157</v>
      </c>
      <c r="AA155" s="42"/>
      <c r="AB155" s="57">
        <f>+Z155/D155*100</f>
        <v>3.6837494656056213</v>
      </c>
      <c r="AC155" s="57"/>
      <c r="AD155" s="90">
        <f>+SUBTOTAL(9,AD15:AD154)</f>
        <v>38832343</v>
      </c>
      <c r="AE155" s="52"/>
      <c r="AG155" s="37"/>
    </row>
    <row r="156" spans="1:33" ht="13.8" thickTop="1" x14ac:dyDescent="0.25">
      <c r="B156" s="33" t="s">
        <v>6</v>
      </c>
      <c r="F156" s="46"/>
      <c r="H156" s="71"/>
      <c r="I156" s="72"/>
      <c r="J156" s="72"/>
      <c r="L156" s="48"/>
      <c r="N156" s="75"/>
      <c r="R156" s="46"/>
      <c r="T156" s="47"/>
      <c r="V156" s="47"/>
      <c r="X156" s="48"/>
      <c r="AB156" s="52"/>
      <c r="AC156" s="52"/>
      <c r="AE156" s="52"/>
      <c r="AG156" s="37"/>
    </row>
    <row r="157" spans="1:33" x14ac:dyDescent="0.25">
      <c r="B157" s="33" t="s">
        <v>6</v>
      </c>
      <c r="F157" s="46"/>
      <c r="H157" s="71"/>
      <c r="I157" s="72"/>
      <c r="J157" s="72"/>
      <c r="L157" s="48"/>
      <c r="N157" s="75"/>
      <c r="R157" s="46"/>
      <c r="T157" s="47"/>
      <c r="V157" s="47"/>
      <c r="X157" s="48"/>
      <c r="AB157" s="52"/>
      <c r="AC157" s="52"/>
      <c r="AE157" s="52"/>
      <c r="AG157" s="37"/>
    </row>
    <row r="158" spans="1:33" x14ac:dyDescent="0.25">
      <c r="A158" s="35" t="s">
        <v>2</v>
      </c>
      <c r="F158" s="46"/>
      <c r="H158" s="71"/>
      <c r="I158" s="72"/>
      <c r="J158" s="72"/>
      <c r="L158" s="48"/>
      <c r="N158" s="75"/>
      <c r="R158" s="46"/>
      <c r="T158" s="47"/>
      <c r="V158" s="47"/>
      <c r="X158" s="48"/>
      <c r="AB158" s="52"/>
      <c r="AC158" s="52"/>
      <c r="AE158" s="52"/>
      <c r="AG158" s="37"/>
    </row>
    <row r="159" spans="1:33" x14ac:dyDescent="0.25">
      <c r="F159" s="46"/>
      <c r="H159" s="71"/>
      <c r="I159" s="72"/>
      <c r="J159" s="72"/>
      <c r="L159" s="48"/>
      <c r="N159" s="75"/>
      <c r="R159" s="46"/>
      <c r="T159" s="47"/>
      <c r="V159" s="47"/>
      <c r="X159" s="48"/>
      <c r="AB159" s="52"/>
      <c r="AC159" s="52"/>
      <c r="AE159" s="52"/>
      <c r="AG159" s="37"/>
    </row>
    <row r="160" spans="1:33" x14ac:dyDescent="0.25">
      <c r="A160" s="41" t="s">
        <v>186</v>
      </c>
      <c r="F160" s="46"/>
      <c r="H160" s="71"/>
      <c r="I160" s="72"/>
      <c r="J160" s="72"/>
      <c r="L160" s="48"/>
      <c r="N160" s="75"/>
      <c r="R160" s="46"/>
      <c r="T160" s="47"/>
      <c r="V160" s="47"/>
      <c r="X160" s="48"/>
      <c r="AB160" s="52"/>
      <c r="AC160" s="52"/>
      <c r="AE160" s="52"/>
      <c r="AG160" s="37"/>
    </row>
    <row r="161" spans="1:33" x14ac:dyDescent="0.25">
      <c r="B161" s="33" t="s">
        <v>6</v>
      </c>
      <c r="F161" s="46"/>
      <c r="H161" s="71"/>
      <c r="I161" s="72"/>
      <c r="J161" s="72"/>
      <c r="L161" s="48"/>
      <c r="N161" s="75"/>
      <c r="R161" s="46"/>
      <c r="T161" s="47"/>
      <c r="V161" s="47"/>
      <c r="X161" s="48"/>
      <c r="AB161" s="52"/>
      <c r="AC161" s="52"/>
      <c r="AE161" s="52"/>
      <c r="AG161" s="37"/>
    </row>
    <row r="162" spans="1:33" s="38" customFormat="1" x14ac:dyDescent="0.25">
      <c r="B162" s="38" t="s">
        <v>75</v>
      </c>
      <c r="F162" s="46"/>
      <c r="H162" s="71"/>
      <c r="I162" s="72"/>
      <c r="J162" s="72"/>
      <c r="L162" s="48"/>
      <c r="N162" s="74"/>
      <c r="P162" s="73"/>
      <c r="R162" s="46"/>
      <c r="S162" s="33"/>
      <c r="T162" s="47"/>
      <c r="U162" s="33"/>
      <c r="V162" s="47"/>
      <c r="W162" s="33"/>
      <c r="X162" s="48"/>
      <c r="AB162" s="52"/>
      <c r="AC162" s="52"/>
      <c r="AD162" s="73"/>
      <c r="AE162" s="52"/>
      <c r="AG162" s="37"/>
    </row>
    <row r="163" spans="1:33" x14ac:dyDescent="0.25">
      <c r="A163" s="33">
        <v>321</v>
      </c>
      <c r="B163" s="33" t="s">
        <v>42</v>
      </c>
      <c r="D163" s="36">
        <v>397119195.66000003</v>
      </c>
      <c r="F163" s="46">
        <v>52412</v>
      </c>
      <c r="H163" s="71">
        <v>2.8E-3</v>
      </c>
      <c r="I163" s="72"/>
      <c r="J163" s="72"/>
      <c r="L163" s="48">
        <v>0</v>
      </c>
      <c r="N163" s="76">
        <v>1.8</v>
      </c>
      <c r="P163" s="63">
        <f>+ROUND(D163*N163/100,0)</f>
        <v>7148146</v>
      </c>
      <c r="R163" s="46">
        <v>52351</v>
      </c>
      <c r="T163" s="47">
        <v>100</v>
      </c>
      <c r="U163" s="33" t="s">
        <v>4</v>
      </c>
      <c r="V163" s="47" t="s">
        <v>313</v>
      </c>
      <c r="X163" s="48">
        <v>-1</v>
      </c>
      <c r="Z163" s="36">
        <v>9094889</v>
      </c>
      <c r="AA163" s="36"/>
      <c r="AB163" s="52">
        <v>2.29</v>
      </c>
      <c r="AC163" s="52"/>
      <c r="AD163" s="63">
        <f>+Z163-P163</f>
        <v>1946743</v>
      </c>
      <c r="AE163" s="52"/>
      <c r="AG163" s="37"/>
    </row>
    <row r="164" spans="1:33" x14ac:dyDescent="0.25">
      <c r="A164" s="33">
        <v>322</v>
      </c>
      <c r="B164" s="33" t="s">
        <v>76</v>
      </c>
      <c r="D164" s="36">
        <v>55584106.710000001</v>
      </c>
      <c r="F164" s="46">
        <v>52412</v>
      </c>
      <c r="H164" s="71">
        <v>5.5999999999999999E-3</v>
      </c>
      <c r="I164" s="72"/>
      <c r="J164" s="72"/>
      <c r="L164" s="48">
        <v>-2</v>
      </c>
      <c r="N164" s="76">
        <v>2</v>
      </c>
      <c r="P164" s="63">
        <f>+ROUND(D164*N164/100,0)</f>
        <v>1111682</v>
      </c>
      <c r="R164" s="46">
        <v>52351</v>
      </c>
      <c r="T164" s="47">
        <v>60</v>
      </c>
      <c r="U164" s="33" t="s">
        <v>4</v>
      </c>
      <c r="V164" s="47" t="s">
        <v>314</v>
      </c>
      <c r="X164" s="48">
        <v>-2</v>
      </c>
      <c r="Z164" s="36">
        <v>1665151</v>
      </c>
      <c r="AA164" s="36"/>
      <c r="AB164" s="52">
        <v>3</v>
      </c>
      <c r="AC164" s="52"/>
      <c r="AD164" s="63">
        <f>+Z164-P164</f>
        <v>553469</v>
      </c>
      <c r="AE164" s="52"/>
      <c r="AG164" s="37"/>
    </row>
    <row r="165" spans="1:33" x14ac:dyDescent="0.25">
      <c r="A165" s="33">
        <v>323</v>
      </c>
      <c r="B165" s="33" t="s">
        <v>44</v>
      </c>
      <c r="D165" s="36">
        <v>12406915.970000001</v>
      </c>
      <c r="F165" s="46">
        <v>52412</v>
      </c>
      <c r="H165" s="71">
        <v>1.38E-2</v>
      </c>
      <c r="I165" s="72"/>
      <c r="J165" s="72"/>
      <c r="L165" s="48">
        <v>0</v>
      </c>
      <c r="N165" s="76">
        <v>2.4</v>
      </c>
      <c r="P165" s="63">
        <f>+ROUND(D165*N165/100,0)</f>
        <v>297766</v>
      </c>
      <c r="R165" s="46">
        <v>52351</v>
      </c>
      <c r="T165" s="47">
        <v>45</v>
      </c>
      <c r="U165" s="33" t="s">
        <v>4</v>
      </c>
      <c r="V165" s="47" t="s">
        <v>312</v>
      </c>
      <c r="X165" s="48">
        <v>0</v>
      </c>
      <c r="Z165" s="36">
        <v>431895</v>
      </c>
      <c r="AA165" s="36"/>
      <c r="AB165" s="52">
        <v>3.48</v>
      </c>
      <c r="AC165" s="52"/>
      <c r="AD165" s="63">
        <f>+Z165-P165</f>
        <v>134129</v>
      </c>
      <c r="AE165" s="52"/>
      <c r="AG165" s="37"/>
    </row>
    <row r="166" spans="1:33" x14ac:dyDescent="0.25">
      <c r="A166" s="33">
        <v>324</v>
      </c>
      <c r="B166" s="33" t="s">
        <v>45</v>
      </c>
      <c r="D166" s="36">
        <v>34379625.869999997</v>
      </c>
      <c r="F166" s="46">
        <v>52412</v>
      </c>
      <c r="H166" s="71">
        <v>1.1999999999999999E-3</v>
      </c>
      <c r="I166" s="72"/>
      <c r="J166" s="72"/>
      <c r="L166" s="48">
        <v>-2</v>
      </c>
      <c r="N166" s="76">
        <v>1.8</v>
      </c>
      <c r="P166" s="63">
        <f>+ROUND(D166*N166/100,0)</f>
        <v>618833</v>
      </c>
      <c r="R166" s="46">
        <v>52351</v>
      </c>
      <c r="T166" s="47">
        <v>75</v>
      </c>
      <c r="U166" s="33" t="s">
        <v>4</v>
      </c>
      <c r="V166" s="47" t="s">
        <v>315</v>
      </c>
      <c r="X166" s="48">
        <v>-1</v>
      </c>
      <c r="Z166" s="36">
        <v>756459</v>
      </c>
      <c r="AA166" s="36"/>
      <c r="AB166" s="52">
        <v>2.2000000000000002</v>
      </c>
      <c r="AC166" s="52"/>
      <c r="AD166" s="63">
        <f>+Z166-P166</f>
        <v>137626</v>
      </c>
      <c r="AE166" s="52"/>
      <c r="AG166" s="37"/>
    </row>
    <row r="167" spans="1:33" x14ac:dyDescent="0.25">
      <c r="A167" s="33">
        <v>325</v>
      </c>
      <c r="B167" s="33" t="s">
        <v>291</v>
      </c>
      <c r="D167" s="32">
        <v>20728940.609999999</v>
      </c>
      <c r="F167" s="46">
        <v>52412</v>
      </c>
      <c r="H167" s="71">
        <v>3.2000000000000002E-3</v>
      </c>
      <c r="I167" s="72"/>
      <c r="J167" s="72"/>
      <c r="L167" s="48">
        <v>0</v>
      </c>
      <c r="N167" s="76">
        <v>1.8</v>
      </c>
      <c r="P167" s="64">
        <f>+ROUND(D167*N167/100,0)</f>
        <v>373121</v>
      </c>
      <c r="R167" s="46">
        <v>52351</v>
      </c>
      <c r="T167" s="47">
        <v>50</v>
      </c>
      <c r="U167" s="33" t="s">
        <v>4</v>
      </c>
      <c r="V167" s="47" t="s">
        <v>313</v>
      </c>
      <c r="X167" s="48">
        <v>-3</v>
      </c>
      <c r="Z167" s="32">
        <v>611062</v>
      </c>
      <c r="AA167" s="54"/>
      <c r="AB167" s="52">
        <v>2.95</v>
      </c>
      <c r="AC167" s="52"/>
      <c r="AD167" s="64">
        <f>+Z167-P167</f>
        <v>237941</v>
      </c>
      <c r="AE167" s="52"/>
      <c r="AG167" s="37"/>
    </row>
    <row r="168" spans="1:33" s="38" customFormat="1" x14ac:dyDescent="0.25">
      <c r="A168" s="38" t="s">
        <v>6</v>
      </c>
      <c r="B168" s="38" t="s">
        <v>77</v>
      </c>
      <c r="D168" s="39">
        <f>+SUBTOTAL(9,D163:D167)</f>
        <v>520218784.82000005</v>
      </c>
      <c r="F168" s="46"/>
      <c r="H168" s="71"/>
      <c r="I168" s="72"/>
      <c r="J168" s="72"/>
      <c r="L168" s="48"/>
      <c r="N168" s="79">
        <f>+ROUND(P168/D168*100,1)</f>
        <v>1.8</v>
      </c>
      <c r="P168" s="65">
        <f>+SUBTOTAL(9,P163:P167)</f>
        <v>9549548</v>
      </c>
      <c r="R168" s="46"/>
      <c r="S168" s="33"/>
      <c r="T168" s="47"/>
      <c r="U168" s="33"/>
      <c r="V168" s="47"/>
      <c r="W168" s="33"/>
      <c r="X168" s="48"/>
      <c r="Z168" s="39">
        <f>+SUBTOTAL(9,Z163:Z167)</f>
        <v>12559456</v>
      </c>
      <c r="AA168" s="39"/>
      <c r="AB168" s="56">
        <f>+Z168/D168*100</f>
        <v>2.41426422237822</v>
      </c>
      <c r="AC168" s="56"/>
      <c r="AD168" s="65">
        <f>+SUBTOTAL(9,AD163:AD167)</f>
        <v>3009908</v>
      </c>
      <c r="AE168" s="52"/>
      <c r="AG168" s="37"/>
    </row>
    <row r="169" spans="1:33" x14ac:dyDescent="0.25">
      <c r="A169" s="33" t="s">
        <v>6</v>
      </c>
      <c r="B169" s="33" t="s">
        <v>6</v>
      </c>
      <c r="F169" s="46"/>
      <c r="H169" s="71"/>
      <c r="I169" s="72"/>
      <c r="J169" s="72"/>
      <c r="L169" s="48"/>
      <c r="N169" s="75"/>
      <c r="R169" s="46"/>
      <c r="T169" s="47"/>
      <c r="V169" s="47"/>
      <c r="X169" s="48"/>
      <c r="AB169" s="52"/>
      <c r="AC169" s="52"/>
      <c r="AE169" s="52"/>
      <c r="AG169" s="37"/>
    </row>
    <row r="170" spans="1:33" s="38" customFormat="1" x14ac:dyDescent="0.25">
      <c r="A170" s="38" t="s">
        <v>6</v>
      </c>
      <c r="B170" s="38" t="s">
        <v>78</v>
      </c>
      <c r="F170" s="46"/>
      <c r="H170" s="71"/>
      <c r="I170" s="72"/>
      <c r="J170" s="72"/>
      <c r="L170" s="48"/>
      <c r="N170" s="74"/>
      <c r="P170" s="73"/>
      <c r="R170" s="46"/>
      <c r="S170" s="33"/>
      <c r="T170" s="47"/>
      <c r="U170" s="33"/>
      <c r="V170" s="47"/>
      <c r="W170" s="33"/>
      <c r="X170" s="48"/>
      <c r="AB170" s="52"/>
      <c r="AC170" s="52"/>
      <c r="AD170" s="73"/>
      <c r="AE170" s="52"/>
      <c r="AG170" s="37"/>
    </row>
    <row r="171" spans="1:33" x14ac:dyDescent="0.25">
      <c r="A171" s="33">
        <v>321</v>
      </c>
      <c r="B171" s="33" t="s">
        <v>42</v>
      </c>
      <c r="D171" s="36">
        <v>196854866.28999999</v>
      </c>
      <c r="F171" s="46">
        <v>49856</v>
      </c>
      <c r="H171" s="71">
        <v>2.8E-3</v>
      </c>
      <c r="I171" s="72"/>
      <c r="J171" s="72"/>
      <c r="L171" s="48">
        <v>0</v>
      </c>
      <c r="N171" s="76">
        <v>1.8</v>
      </c>
      <c r="P171" s="63">
        <f>+ROUND(D171*N171/100,0)</f>
        <v>3543388</v>
      </c>
      <c r="R171" s="46">
        <v>49765</v>
      </c>
      <c r="T171" s="47">
        <v>100</v>
      </c>
      <c r="U171" s="33" t="s">
        <v>4</v>
      </c>
      <c r="V171" s="47" t="s">
        <v>313</v>
      </c>
      <c r="X171" s="48">
        <v>-1</v>
      </c>
      <c r="Z171" s="36">
        <v>5456908</v>
      </c>
      <c r="AA171" s="36"/>
      <c r="AB171" s="52">
        <v>2.77</v>
      </c>
      <c r="AC171" s="52"/>
      <c r="AD171" s="63">
        <f>+Z171-P171</f>
        <v>1913520</v>
      </c>
      <c r="AE171" s="52"/>
      <c r="AG171" s="37"/>
    </row>
    <row r="172" spans="1:33" x14ac:dyDescent="0.25">
      <c r="A172" s="33">
        <v>322</v>
      </c>
      <c r="B172" s="33" t="s">
        <v>76</v>
      </c>
      <c r="D172" s="36">
        <v>845363775.00999999</v>
      </c>
      <c r="F172" s="46">
        <v>49856</v>
      </c>
      <c r="H172" s="71">
        <v>5.5999999999999999E-3</v>
      </c>
      <c r="I172" s="72"/>
      <c r="J172" s="72"/>
      <c r="L172" s="48">
        <v>-2</v>
      </c>
      <c r="N172" s="76">
        <v>2</v>
      </c>
      <c r="P172" s="63">
        <f>+ROUND(D172*N172/100,0)</f>
        <v>16907276</v>
      </c>
      <c r="R172" s="46">
        <v>49765</v>
      </c>
      <c r="T172" s="47">
        <v>60</v>
      </c>
      <c r="U172" s="33" t="s">
        <v>4</v>
      </c>
      <c r="V172" s="47" t="s">
        <v>314</v>
      </c>
      <c r="X172" s="48">
        <v>-2</v>
      </c>
      <c r="Z172" s="36">
        <v>31576691</v>
      </c>
      <c r="AA172" s="36"/>
      <c r="AB172" s="52">
        <v>3.74</v>
      </c>
      <c r="AC172" s="52"/>
      <c r="AD172" s="63">
        <f>+Z172-P172</f>
        <v>14669415</v>
      </c>
      <c r="AE172" s="52"/>
      <c r="AG172" s="37"/>
    </row>
    <row r="173" spans="1:33" x14ac:dyDescent="0.25">
      <c r="A173" s="33">
        <v>323</v>
      </c>
      <c r="B173" s="33" t="s">
        <v>44</v>
      </c>
      <c r="D173" s="36">
        <v>413333703.58999997</v>
      </c>
      <c r="F173" s="46">
        <v>49856</v>
      </c>
      <c r="H173" s="71">
        <v>1.38E-2</v>
      </c>
      <c r="I173" s="72"/>
      <c r="J173" s="72"/>
      <c r="L173" s="48">
        <v>0</v>
      </c>
      <c r="N173" s="76">
        <v>2.4</v>
      </c>
      <c r="P173" s="63">
        <f>+ROUND(D173*N173/100,0)</f>
        <v>9920009</v>
      </c>
      <c r="R173" s="46">
        <v>49765</v>
      </c>
      <c r="T173" s="47">
        <v>45</v>
      </c>
      <c r="U173" s="33" t="s">
        <v>4</v>
      </c>
      <c r="V173" s="47" t="s">
        <v>312</v>
      </c>
      <c r="X173" s="48">
        <v>0</v>
      </c>
      <c r="Z173" s="36">
        <v>18554218</v>
      </c>
      <c r="AA173" s="36"/>
      <c r="AB173" s="52">
        <v>4.49</v>
      </c>
      <c r="AC173" s="52"/>
      <c r="AD173" s="63">
        <f>+Z173-P173</f>
        <v>8634209</v>
      </c>
      <c r="AE173" s="52"/>
      <c r="AG173" s="37"/>
    </row>
    <row r="174" spans="1:33" x14ac:dyDescent="0.25">
      <c r="A174" s="33">
        <v>324</v>
      </c>
      <c r="B174" s="33" t="s">
        <v>45</v>
      </c>
      <c r="D174" s="36">
        <v>120786348.08</v>
      </c>
      <c r="F174" s="46">
        <v>49856</v>
      </c>
      <c r="H174" s="71">
        <v>1.1999999999999999E-3</v>
      </c>
      <c r="I174" s="72"/>
      <c r="J174" s="72"/>
      <c r="L174" s="48">
        <v>-2</v>
      </c>
      <c r="N174" s="76">
        <v>1.8</v>
      </c>
      <c r="P174" s="63">
        <f>+ROUND(D174*N174/100,0)</f>
        <v>2174154</v>
      </c>
      <c r="R174" s="46">
        <v>49765</v>
      </c>
      <c r="T174" s="47">
        <v>75</v>
      </c>
      <c r="U174" s="33" t="s">
        <v>4</v>
      </c>
      <c r="V174" s="47" t="s">
        <v>315</v>
      </c>
      <c r="X174" s="48">
        <v>-1</v>
      </c>
      <c r="Z174" s="36">
        <v>3731554</v>
      </c>
      <c r="AA174" s="36"/>
      <c r="AB174" s="52">
        <v>3.09</v>
      </c>
      <c r="AC174" s="52"/>
      <c r="AD174" s="63">
        <f>+Z174-P174</f>
        <v>1557400</v>
      </c>
      <c r="AE174" s="52"/>
      <c r="AG174" s="37"/>
    </row>
    <row r="175" spans="1:33" x14ac:dyDescent="0.25">
      <c r="A175" s="33">
        <v>325</v>
      </c>
      <c r="B175" s="33" t="s">
        <v>291</v>
      </c>
      <c r="D175" s="32">
        <v>11438745.220000001</v>
      </c>
      <c r="F175" s="46">
        <v>49856</v>
      </c>
      <c r="H175" s="71">
        <v>3.2000000000000002E-3</v>
      </c>
      <c r="I175" s="72"/>
      <c r="J175" s="72"/>
      <c r="L175" s="48">
        <v>0</v>
      </c>
      <c r="N175" s="76">
        <v>1.8</v>
      </c>
      <c r="P175" s="64">
        <f>+ROUND(D175*N175/100,0)</f>
        <v>205897</v>
      </c>
      <c r="R175" s="46">
        <v>49765</v>
      </c>
      <c r="T175" s="47">
        <v>50</v>
      </c>
      <c r="U175" s="33" t="s">
        <v>4</v>
      </c>
      <c r="V175" s="47" t="s">
        <v>313</v>
      </c>
      <c r="X175" s="48">
        <v>-3</v>
      </c>
      <c r="Z175" s="32">
        <v>301949</v>
      </c>
      <c r="AA175" s="54"/>
      <c r="AB175" s="52">
        <v>2.64</v>
      </c>
      <c r="AC175" s="52"/>
      <c r="AD175" s="64">
        <f>+Z175-P175</f>
        <v>96052</v>
      </c>
      <c r="AE175" s="52"/>
      <c r="AG175" s="37"/>
    </row>
    <row r="176" spans="1:33" s="38" customFormat="1" x14ac:dyDescent="0.25">
      <c r="A176" s="38" t="s">
        <v>6</v>
      </c>
      <c r="B176" s="38" t="s">
        <v>79</v>
      </c>
      <c r="D176" s="39">
        <f>+SUBTOTAL(9,D171:D175)</f>
        <v>1587777438.1899998</v>
      </c>
      <c r="F176" s="46"/>
      <c r="H176" s="71"/>
      <c r="I176" s="72"/>
      <c r="J176" s="72"/>
      <c r="L176" s="48"/>
      <c r="N176" s="79">
        <f>+ROUND(P176/D176*100,1)</f>
        <v>2.1</v>
      </c>
      <c r="P176" s="65">
        <f>+SUBTOTAL(9,P171:P175)</f>
        <v>32750724</v>
      </c>
      <c r="R176" s="46"/>
      <c r="S176" s="33"/>
      <c r="T176" s="47"/>
      <c r="U176" s="33"/>
      <c r="V176" s="47"/>
      <c r="W176" s="33"/>
      <c r="X176" s="48"/>
      <c r="Z176" s="39">
        <f>+SUBTOTAL(9,Z171:Z175)</f>
        <v>59621320</v>
      </c>
      <c r="AA176" s="39"/>
      <c r="AB176" s="56">
        <f>+Z176/D176*100</f>
        <v>3.7550174581121283</v>
      </c>
      <c r="AC176" s="56"/>
      <c r="AD176" s="65">
        <f>+SUBTOTAL(9,AD171:AD175)</f>
        <v>26870596</v>
      </c>
      <c r="AE176" s="52"/>
      <c r="AG176" s="37"/>
    </row>
    <row r="177" spans="1:33" x14ac:dyDescent="0.25">
      <c r="A177" s="33" t="s">
        <v>6</v>
      </c>
      <c r="B177" s="33" t="s">
        <v>6</v>
      </c>
      <c r="F177" s="46"/>
      <c r="H177" s="71"/>
      <c r="I177" s="72"/>
      <c r="J177" s="72"/>
      <c r="L177" s="48"/>
      <c r="N177" s="75"/>
      <c r="R177" s="46"/>
      <c r="T177" s="47"/>
      <c r="V177" s="47"/>
      <c r="X177" s="48"/>
      <c r="AB177" s="52"/>
      <c r="AC177" s="52"/>
      <c r="AE177" s="52"/>
      <c r="AG177" s="37"/>
    </row>
    <row r="178" spans="1:33" s="38" customFormat="1" x14ac:dyDescent="0.25">
      <c r="A178" s="38" t="s">
        <v>6</v>
      </c>
      <c r="B178" s="38" t="s">
        <v>80</v>
      </c>
      <c r="F178" s="46"/>
      <c r="H178" s="71"/>
      <c r="I178" s="72"/>
      <c r="J178" s="72"/>
      <c r="L178" s="48"/>
      <c r="N178" s="74"/>
      <c r="P178" s="73"/>
      <c r="R178" s="46"/>
      <c r="S178" s="33"/>
      <c r="T178" s="47"/>
      <c r="U178" s="33"/>
      <c r="V178" s="47"/>
      <c r="W178" s="33"/>
      <c r="X178" s="48"/>
      <c r="AB178" s="52"/>
      <c r="AC178" s="52"/>
      <c r="AD178" s="73"/>
      <c r="AE178" s="52"/>
      <c r="AG178" s="37"/>
    </row>
    <row r="179" spans="1:33" x14ac:dyDescent="0.25">
      <c r="A179" s="33">
        <v>321</v>
      </c>
      <c r="B179" s="33" t="s">
        <v>42</v>
      </c>
      <c r="D179" s="36">
        <v>298911837.25999999</v>
      </c>
      <c r="F179" s="46">
        <v>52412</v>
      </c>
      <c r="H179" s="71">
        <v>2.8E-3</v>
      </c>
      <c r="I179" s="72"/>
      <c r="J179" s="72"/>
      <c r="L179" s="48">
        <v>0</v>
      </c>
      <c r="N179" s="76">
        <v>1.8</v>
      </c>
      <c r="P179" s="63">
        <f>+ROUND(D179*N179/100,0)</f>
        <v>5380413</v>
      </c>
      <c r="R179" s="46">
        <v>52351</v>
      </c>
      <c r="T179" s="47">
        <v>100</v>
      </c>
      <c r="U179" s="33" t="s">
        <v>4</v>
      </c>
      <c r="V179" s="47" t="s">
        <v>313</v>
      </c>
      <c r="X179" s="48">
        <v>-1</v>
      </c>
      <c r="Z179" s="36">
        <v>6567385</v>
      </c>
      <c r="AA179" s="36"/>
      <c r="AB179" s="52">
        <v>2.2000000000000002</v>
      </c>
      <c r="AC179" s="52"/>
      <c r="AD179" s="63">
        <f>+Z179-P179</f>
        <v>1186972</v>
      </c>
      <c r="AE179" s="52"/>
      <c r="AG179" s="37"/>
    </row>
    <row r="180" spans="1:33" x14ac:dyDescent="0.25">
      <c r="A180" s="33">
        <v>322</v>
      </c>
      <c r="B180" s="33" t="s">
        <v>76</v>
      </c>
      <c r="D180" s="36">
        <v>1057336501.04</v>
      </c>
      <c r="F180" s="46">
        <v>52412</v>
      </c>
      <c r="H180" s="71">
        <v>5.5999999999999999E-3</v>
      </c>
      <c r="I180" s="72"/>
      <c r="J180" s="72"/>
      <c r="L180" s="48">
        <v>-2</v>
      </c>
      <c r="N180" s="76">
        <v>2</v>
      </c>
      <c r="P180" s="63">
        <f>+ROUND(D180*N180/100,0)</f>
        <v>21146730</v>
      </c>
      <c r="R180" s="46">
        <v>52351</v>
      </c>
      <c r="T180" s="47">
        <v>60</v>
      </c>
      <c r="U180" s="33" t="s">
        <v>4</v>
      </c>
      <c r="V180" s="47" t="s">
        <v>314</v>
      </c>
      <c r="X180" s="48">
        <v>-2</v>
      </c>
      <c r="Z180" s="36">
        <v>30941504</v>
      </c>
      <c r="AA180" s="36"/>
      <c r="AB180" s="52">
        <v>2.93</v>
      </c>
      <c r="AC180" s="52"/>
      <c r="AD180" s="63">
        <f>+Z180-P180</f>
        <v>9794774</v>
      </c>
      <c r="AE180" s="52"/>
      <c r="AG180" s="37"/>
    </row>
    <row r="181" spans="1:33" x14ac:dyDescent="0.25">
      <c r="A181" s="33">
        <v>323</v>
      </c>
      <c r="B181" s="33" t="s">
        <v>44</v>
      </c>
      <c r="D181" s="36">
        <v>350466490.07999998</v>
      </c>
      <c r="F181" s="46">
        <v>52412</v>
      </c>
      <c r="H181" s="71">
        <v>1.38E-2</v>
      </c>
      <c r="I181" s="72"/>
      <c r="J181" s="72"/>
      <c r="L181" s="48">
        <v>0</v>
      </c>
      <c r="N181" s="76">
        <v>2.4</v>
      </c>
      <c r="P181" s="63">
        <f>+ROUND(D181*N181/100,0)</f>
        <v>8411196</v>
      </c>
      <c r="R181" s="46">
        <v>52351</v>
      </c>
      <c r="T181" s="47">
        <v>45</v>
      </c>
      <c r="U181" s="33" t="s">
        <v>4</v>
      </c>
      <c r="V181" s="47" t="s">
        <v>312</v>
      </c>
      <c r="X181" s="48">
        <v>0</v>
      </c>
      <c r="Z181" s="36">
        <v>12304351</v>
      </c>
      <c r="AA181" s="36"/>
      <c r="AB181" s="52">
        <v>3.51</v>
      </c>
      <c r="AC181" s="52"/>
      <c r="AD181" s="63">
        <f>+Z181-P181</f>
        <v>3893155</v>
      </c>
      <c r="AE181" s="52"/>
      <c r="AG181" s="37"/>
    </row>
    <row r="182" spans="1:33" x14ac:dyDescent="0.25">
      <c r="A182" s="33">
        <v>324</v>
      </c>
      <c r="B182" s="33" t="s">
        <v>45</v>
      </c>
      <c r="D182" s="36">
        <v>189637024.55000001</v>
      </c>
      <c r="F182" s="46">
        <v>52412</v>
      </c>
      <c r="H182" s="71">
        <v>1.1999999999999999E-3</v>
      </c>
      <c r="I182" s="72"/>
      <c r="J182" s="72"/>
      <c r="L182" s="48">
        <v>-2</v>
      </c>
      <c r="N182" s="76">
        <v>1.8</v>
      </c>
      <c r="P182" s="63">
        <f>+ROUND(D182*N182/100,0)</f>
        <v>3413466</v>
      </c>
      <c r="R182" s="46">
        <v>52351</v>
      </c>
      <c r="T182" s="47">
        <v>75</v>
      </c>
      <c r="U182" s="33" t="s">
        <v>4</v>
      </c>
      <c r="V182" s="47" t="s">
        <v>315</v>
      </c>
      <c r="X182" s="48">
        <v>-1</v>
      </c>
      <c r="Z182" s="36">
        <v>4061030</v>
      </c>
      <c r="AA182" s="36"/>
      <c r="AB182" s="52">
        <v>2.14</v>
      </c>
      <c r="AC182" s="52"/>
      <c r="AD182" s="63">
        <f>+Z182-P182</f>
        <v>647564</v>
      </c>
      <c r="AE182" s="52"/>
      <c r="AG182" s="37"/>
    </row>
    <row r="183" spans="1:33" x14ac:dyDescent="0.25">
      <c r="A183" s="33">
        <v>325</v>
      </c>
      <c r="B183" s="33" t="s">
        <v>291</v>
      </c>
      <c r="D183" s="32">
        <v>24225433.390000001</v>
      </c>
      <c r="F183" s="46">
        <v>52412</v>
      </c>
      <c r="H183" s="71">
        <v>3.2000000000000002E-3</v>
      </c>
      <c r="I183" s="72"/>
      <c r="J183" s="72"/>
      <c r="L183" s="48">
        <v>0</v>
      </c>
      <c r="N183" s="76">
        <v>1.8</v>
      </c>
      <c r="P183" s="64">
        <f>+ROUND(D183*N183/100,0)</f>
        <v>436058</v>
      </c>
      <c r="R183" s="46">
        <v>52351</v>
      </c>
      <c r="T183" s="47">
        <v>50</v>
      </c>
      <c r="U183" s="33" t="s">
        <v>4</v>
      </c>
      <c r="V183" s="47" t="s">
        <v>313</v>
      </c>
      <c r="X183" s="48">
        <v>-3</v>
      </c>
      <c r="Z183" s="32">
        <v>595520</v>
      </c>
      <c r="AA183" s="54"/>
      <c r="AB183" s="52">
        <v>2.46</v>
      </c>
      <c r="AC183" s="52"/>
      <c r="AD183" s="64">
        <f>+Z183-P183</f>
        <v>159462</v>
      </c>
      <c r="AE183" s="52"/>
      <c r="AG183" s="37"/>
    </row>
    <row r="184" spans="1:33" s="38" customFormat="1" x14ac:dyDescent="0.25">
      <c r="A184" s="38" t="s">
        <v>6</v>
      </c>
      <c r="B184" s="38" t="s">
        <v>81</v>
      </c>
      <c r="D184" s="23">
        <f>+SUBTOTAL(9,D179:D183)</f>
        <v>1920577286.3199999</v>
      </c>
      <c r="F184" s="46"/>
      <c r="H184" s="71"/>
      <c r="I184" s="72"/>
      <c r="J184" s="72"/>
      <c r="L184" s="48"/>
      <c r="N184" s="79">
        <f>+ROUND(P184/D184*100,1)</f>
        <v>2</v>
      </c>
      <c r="P184" s="83">
        <f>+SUBTOTAL(9,P179:P183)</f>
        <v>38787863</v>
      </c>
      <c r="R184" s="46"/>
      <c r="S184" s="33"/>
      <c r="T184" s="47"/>
      <c r="U184" s="33"/>
      <c r="V184" s="47"/>
      <c r="W184" s="33"/>
      <c r="X184" s="48"/>
      <c r="Z184" s="23">
        <f>+SUBTOTAL(9,Z179:Z183)</f>
        <v>54469790</v>
      </c>
      <c r="AA184" s="24"/>
      <c r="AB184" s="56">
        <f>+Z184/D184*100</f>
        <v>2.8361154944391251</v>
      </c>
      <c r="AC184" s="56"/>
      <c r="AD184" s="83">
        <f>+SUBTOTAL(9,AD179:AD183)</f>
        <v>15681927</v>
      </c>
      <c r="AE184" s="52"/>
      <c r="AG184" s="37"/>
    </row>
    <row r="185" spans="1:33" s="38" customFormat="1" x14ac:dyDescent="0.25">
      <c r="B185" s="38" t="s">
        <v>6</v>
      </c>
      <c r="D185" s="39"/>
      <c r="F185" s="46"/>
      <c r="H185" s="71"/>
      <c r="I185" s="72"/>
      <c r="J185" s="72"/>
      <c r="L185" s="48"/>
      <c r="N185" s="74"/>
      <c r="P185" s="65"/>
      <c r="R185" s="46"/>
      <c r="S185" s="33"/>
      <c r="T185" s="47"/>
      <c r="U185" s="33"/>
      <c r="V185" s="47"/>
      <c r="W185" s="33"/>
      <c r="X185" s="48"/>
      <c r="Z185" s="39"/>
      <c r="AA185" s="39"/>
      <c r="AB185" s="52"/>
      <c r="AC185" s="52"/>
      <c r="AD185" s="65"/>
      <c r="AE185" s="52"/>
      <c r="AG185" s="37"/>
    </row>
    <row r="186" spans="1:33" s="38" customFormat="1" x14ac:dyDescent="0.25">
      <c r="A186" s="41" t="s">
        <v>187</v>
      </c>
      <c r="D186" s="27">
        <f>+SUBTOTAL(9,D163:D185)</f>
        <v>4028573509.3299994</v>
      </c>
      <c r="F186" s="46"/>
      <c r="H186" s="71"/>
      <c r="I186" s="72"/>
      <c r="J186" s="72"/>
      <c r="L186" s="48"/>
      <c r="N186" s="80">
        <f>+ROUND(P186/D186*100,1)</f>
        <v>2</v>
      </c>
      <c r="P186" s="121">
        <f>+SUBTOTAL(9,P163:P185)</f>
        <v>81088135</v>
      </c>
      <c r="R186" s="46"/>
      <c r="S186" s="33"/>
      <c r="T186" s="47"/>
      <c r="U186" s="33"/>
      <c r="V186" s="47"/>
      <c r="W186" s="33"/>
      <c r="X186" s="48"/>
      <c r="Z186" s="27">
        <f>+SUBTOTAL(9,Z163:Z185)</f>
        <v>126650566</v>
      </c>
      <c r="AA186" s="27"/>
      <c r="AB186" s="57">
        <f>+Z186/D186*100</f>
        <v>3.143806752109223</v>
      </c>
      <c r="AC186" s="57"/>
      <c r="AD186" s="121">
        <f>+SUBTOTAL(9,AD163:AD185)</f>
        <v>45562431</v>
      </c>
      <c r="AE186" s="52"/>
      <c r="AG186" s="37"/>
    </row>
    <row r="187" spans="1:33" s="38" customFormat="1" x14ac:dyDescent="0.25">
      <c r="A187" s="41"/>
      <c r="B187" s="38" t="s">
        <v>6</v>
      </c>
      <c r="D187" s="39"/>
      <c r="F187" s="46"/>
      <c r="H187" s="71"/>
      <c r="I187" s="72"/>
      <c r="J187" s="72"/>
      <c r="L187" s="48"/>
      <c r="N187" s="74"/>
      <c r="P187" s="65"/>
      <c r="R187" s="46"/>
      <c r="S187" s="33"/>
      <c r="T187" s="47"/>
      <c r="U187" s="33"/>
      <c r="V187" s="47"/>
      <c r="W187" s="33"/>
      <c r="X187" s="48"/>
      <c r="Z187" s="39"/>
      <c r="AA187" s="39"/>
      <c r="AB187" s="52"/>
      <c r="AC187" s="52"/>
      <c r="AD187" s="65"/>
      <c r="AE187" s="52"/>
      <c r="AG187" s="37"/>
    </row>
    <row r="188" spans="1:33" s="38" customFormat="1" x14ac:dyDescent="0.25">
      <c r="A188" s="41"/>
      <c r="B188" s="38" t="s">
        <v>6</v>
      </c>
      <c r="D188" s="39"/>
      <c r="F188" s="46"/>
      <c r="H188" s="71"/>
      <c r="I188" s="72"/>
      <c r="J188" s="72"/>
      <c r="L188" s="48"/>
      <c r="N188" s="74"/>
      <c r="P188" s="65"/>
      <c r="R188" s="46"/>
      <c r="S188" s="33"/>
      <c r="T188" s="47"/>
      <c r="U188" s="33"/>
      <c r="V188" s="47"/>
      <c r="W188" s="33"/>
      <c r="X188" s="48"/>
      <c r="Z188" s="39"/>
      <c r="AA188" s="39"/>
      <c r="AB188" s="52"/>
      <c r="AC188" s="52"/>
      <c r="AD188" s="65"/>
      <c r="AE188" s="52"/>
      <c r="AG188" s="37"/>
    </row>
    <row r="189" spans="1:33" s="38" customFormat="1" x14ac:dyDescent="0.25">
      <c r="A189" s="41" t="s">
        <v>188</v>
      </c>
      <c r="D189" s="39"/>
      <c r="F189" s="46"/>
      <c r="H189" s="71"/>
      <c r="I189" s="72"/>
      <c r="J189" s="72"/>
      <c r="L189" s="48"/>
      <c r="N189" s="74"/>
      <c r="P189" s="65"/>
      <c r="R189" s="46"/>
      <c r="S189" s="33"/>
      <c r="T189" s="47"/>
      <c r="U189" s="33"/>
      <c r="V189" s="47"/>
      <c r="W189" s="33"/>
      <c r="X189" s="48"/>
      <c r="Z189" s="39"/>
      <c r="AA189" s="39"/>
      <c r="AB189" s="52"/>
      <c r="AC189" s="52"/>
      <c r="AD189" s="65"/>
      <c r="AE189" s="52"/>
      <c r="AG189" s="37"/>
    </row>
    <row r="190" spans="1:33" x14ac:dyDescent="0.25">
      <c r="A190" s="33" t="s">
        <v>6</v>
      </c>
      <c r="B190" s="33" t="s">
        <v>6</v>
      </c>
      <c r="F190" s="46"/>
      <c r="H190" s="71"/>
      <c r="I190" s="72"/>
      <c r="J190" s="72"/>
      <c r="L190" s="48"/>
      <c r="N190" s="75"/>
      <c r="R190" s="46"/>
      <c r="T190" s="47"/>
      <c r="V190" s="47"/>
      <c r="X190" s="48"/>
      <c r="AB190" s="52"/>
      <c r="AC190" s="52"/>
      <c r="AE190" s="52"/>
      <c r="AG190" s="37"/>
    </row>
    <row r="191" spans="1:33" s="38" customFormat="1" x14ac:dyDescent="0.25">
      <c r="A191" s="38" t="s">
        <v>6</v>
      </c>
      <c r="B191" s="38" t="s">
        <v>73</v>
      </c>
      <c r="D191" s="39"/>
      <c r="F191" s="46"/>
      <c r="H191" s="71"/>
      <c r="I191" s="72"/>
      <c r="J191" s="72"/>
      <c r="L191" s="48"/>
      <c r="N191" s="74"/>
      <c r="P191" s="65"/>
      <c r="R191" s="46"/>
      <c r="S191" s="33"/>
      <c r="T191" s="47"/>
      <c r="U191" s="33"/>
      <c r="V191" s="47"/>
      <c r="W191" s="33"/>
      <c r="X191" s="48"/>
      <c r="Z191" s="39"/>
      <c r="AA191" s="39"/>
      <c r="AB191" s="52"/>
      <c r="AC191" s="52"/>
      <c r="AD191" s="65"/>
      <c r="AE191" s="52"/>
      <c r="AG191" s="37"/>
    </row>
    <row r="192" spans="1:33" x14ac:dyDescent="0.25">
      <c r="A192" s="33">
        <v>321</v>
      </c>
      <c r="B192" s="33" t="s">
        <v>42</v>
      </c>
      <c r="D192" s="36">
        <v>380704673.41000003</v>
      </c>
      <c r="F192" s="46">
        <v>48760</v>
      </c>
      <c r="H192" s="71">
        <v>2.8E-3</v>
      </c>
      <c r="I192" s="72"/>
      <c r="J192" s="72"/>
      <c r="L192" s="48">
        <v>0</v>
      </c>
      <c r="N192" s="76">
        <v>1.8</v>
      </c>
      <c r="P192" s="63">
        <f>+ROUND(D192*N192/100,0)</f>
        <v>6852684</v>
      </c>
      <c r="R192" s="46">
        <v>48699</v>
      </c>
      <c r="T192" s="47">
        <v>100</v>
      </c>
      <c r="U192" s="33" t="s">
        <v>4</v>
      </c>
      <c r="V192" s="47" t="s">
        <v>313</v>
      </c>
      <c r="X192" s="48">
        <v>-1</v>
      </c>
      <c r="Z192" s="36">
        <v>14422958</v>
      </c>
      <c r="AA192" s="36"/>
      <c r="AB192" s="52">
        <v>3.79</v>
      </c>
      <c r="AC192" s="52"/>
      <c r="AD192" s="63">
        <f>+Z192-P192</f>
        <v>7570274</v>
      </c>
      <c r="AE192" s="52"/>
      <c r="AG192" s="37"/>
    </row>
    <row r="193" spans="1:33" x14ac:dyDescent="0.25">
      <c r="A193" s="33">
        <v>322</v>
      </c>
      <c r="B193" s="33" t="s">
        <v>76</v>
      </c>
      <c r="D193" s="36">
        <v>144884580.21000001</v>
      </c>
      <c r="F193" s="46">
        <v>48760</v>
      </c>
      <c r="H193" s="71">
        <v>5.5999999999999999E-3</v>
      </c>
      <c r="I193" s="72"/>
      <c r="J193" s="72"/>
      <c r="L193" s="48">
        <v>-2</v>
      </c>
      <c r="N193" s="76">
        <v>2</v>
      </c>
      <c r="P193" s="63">
        <f>+ROUND(D193*N193/100,0)</f>
        <v>2897692</v>
      </c>
      <c r="R193" s="46">
        <v>48699</v>
      </c>
      <c r="T193" s="47">
        <v>60</v>
      </c>
      <c r="U193" s="33" t="s">
        <v>4</v>
      </c>
      <c r="V193" s="47" t="s">
        <v>314</v>
      </c>
      <c r="X193" s="48">
        <v>-2</v>
      </c>
      <c r="Z193" s="36">
        <v>7197397</v>
      </c>
      <c r="AA193" s="36"/>
      <c r="AB193" s="52">
        <v>4.97</v>
      </c>
      <c r="AC193" s="52"/>
      <c r="AD193" s="63">
        <f>+Z193-P193</f>
        <v>4299705</v>
      </c>
      <c r="AE193" s="52"/>
      <c r="AG193" s="37"/>
    </row>
    <row r="194" spans="1:33" x14ac:dyDescent="0.25">
      <c r="A194" s="33">
        <v>323</v>
      </c>
      <c r="B194" s="33" t="s">
        <v>44</v>
      </c>
      <c r="D194" s="36">
        <v>22821885.52</v>
      </c>
      <c r="F194" s="46">
        <v>48760</v>
      </c>
      <c r="H194" s="71">
        <v>1.38E-2</v>
      </c>
      <c r="I194" s="72"/>
      <c r="J194" s="72"/>
      <c r="L194" s="48">
        <v>0</v>
      </c>
      <c r="N194" s="76">
        <v>2.4</v>
      </c>
      <c r="P194" s="63">
        <f>+ROUND(D194*N194/100,0)</f>
        <v>547725</v>
      </c>
      <c r="R194" s="46">
        <v>48699</v>
      </c>
      <c r="T194" s="47">
        <v>45</v>
      </c>
      <c r="U194" s="33" t="s">
        <v>4</v>
      </c>
      <c r="V194" s="47" t="s">
        <v>312</v>
      </c>
      <c r="X194" s="48">
        <v>0</v>
      </c>
      <c r="Z194" s="36">
        <v>1129284</v>
      </c>
      <c r="AA194" s="36"/>
      <c r="AB194" s="52">
        <v>4.95</v>
      </c>
      <c r="AC194" s="52"/>
      <c r="AD194" s="63">
        <f>+Z194-P194</f>
        <v>581559</v>
      </c>
      <c r="AE194" s="52"/>
      <c r="AG194" s="37"/>
    </row>
    <row r="195" spans="1:33" x14ac:dyDescent="0.25">
      <c r="A195" s="33">
        <v>324</v>
      </c>
      <c r="B195" s="33" t="s">
        <v>45</v>
      </c>
      <c r="D195" s="36">
        <v>56769857.590000004</v>
      </c>
      <c r="F195" s="46">
        <v>48760</v>
      </c>
      <c r="H195" s="71">
        <v>1.1999999999999999E-3</v>
      </c>
      <c r="I195" s="72"/>
      <c r="J195" s="72"/>
      <c r="L195" s="48">
        <v>-2</v>
      </c>
      <c r="N195" s="76">
        <v>1.8</v>
      </c>
      <c r="P195" s="63">
        <f>+ROUND(D195*N195/100,0)</f>
        <v>1021857</v>
      </c>
      <c r="R195" s="46">
        <v>48699</v>
      </c>
      <c r="T195" s="47">
        <v>75</v>
      </c>
      <c r="U195" s="33" t="s">
        <v>4</v>
      </c>
      <c r="V195" s="47" t="s">
        <v>315</v>
      </c>
      <c r="X195" s="48">
        <v>-1</v>
      </c>
      <c r="Z195" s="36">
        <v>1959578</v>
      </c>
      <c r="AA195" s="36"/>
      <c r="AB195" s="52">
        <v>3.45</v>
      </c>
      <c r="AC195" s="52"/>
      <c r="AD195" s="63">
        <f>+Z195-P195</f>
        <v>937721</v>
      </c>
      <c r="AE195" s="52"/>
      <c r="AG195" s="37"/>
    </row>
    <row r="196" spans="1:33" x14ac:dyDescent="0.25">
      <c r="A196" s="33">
        <v>325</v>
      </c>
      <c r="B196" s="33" t="s">
        <v>291</v>
      </c>
      <c r="D196" s="32">
        <v>39215641.060000002</v>
      </c>
      <c r="F196" s="46">
        <v>48760</v>
      </c>
      <c r="H196" s="71">
        <v>3.2000000000000002E-3</v>
      </c>
      <c r="I196" s="72"/>
      <c r="J196" s="72"/>
      <c r="L196" s="48">
        <v>0</v>
      </c>
      <c r="N196" s="76">
        <v>1.8</v>
      </c>
      <c r="P196" s="64">
        <f>+ROUND(D196*N196/100,0)</f>
        <v>705882</v>
      </c>
      <c r="R196" s="46">
        <v>48699</v>
      </c>
      <c r="T196" s="47">
        <v>50</v>
      </c>
      <c r="U196" s="33" t="s">
        <v>4</v>
      </c>
      <c r="V196" s="47" t="s">
        <v>313</v>
      </c>
      <c r="X196" s="48">
        <v>-3</v>
      </c>
      <c r="Z196" s="32">
        <v>1687193</v>
      </c>
      <c r="AA196" s="54"/>
      <c r="AB196" s="52">
        <v>4.3</v>
      </c>
      <c r="AC196" s="52"/>
      <c r="AD196" s="64">
        <f>+Z196-P196</f>
        <v>981311</v>
      </c>
      <c r="AE196" s="52"/>
      <c r="AG196" s="37"/>
    </row>
    <row r="197" spans="1:33" s="38" customFormat="1" x14ac:dyDescent="0.25">
      <c r="A197" s="38" t="s">
        <v>6</v>
      </c>
      <c r="B197" s="38" t="s">
        <v>74</v>
      </c>
      <c r="D197" s="39">
        <f>+SUBTOTAL(9,D192:D196)</f>
        <v>644396637.78999996</v>
      </c>
      <c r="F197" s="46"/>
      <c r="H197" s="71"/>
      <c r="I197" s="72"/>
      <c r="J197" s="72"/>
      <c r="L197" s="48"/>
      <c r="N197" s="79">
        <f>+ROUND(P197/D197*100,1)</f>
        <v>1.9</v>
      </c>
      <c r="P197" s="65">
        <f>+SUBTOTAL(9,P192:P196)</f>
        <v>12025840</v>
      </c>
      <c r="R197" s="46"/>
      <c r="S197" s="33"/>
      <c r="T197" s="47"/>
      <c r="U197" s="33"/>
      <c r="V197" s="47"/>
      <c r="W197" s="33"/>
      <c r="X197" s="48"/>
      <c r="Z197" s="39">
        <f>+SUBTOTAL(9,Z192:Z196)</f>
        <v>26396410</v>
      </c>
      <c r="AA197" s="39"/>
      <c r="AB197" s="56">
        <f>+Z197/D197*100</f>
        <v>4.0962985298198014</v>
      </c>
      <c r="AC197" s="56"/>
      <c r="AD197" s="65">
        <f>+SUBTOTAL(9,AD192:AD196)</f>
        <v>14370570</v>
      </c>
      <c r="AE197" s="52"/>
      <c r="AG197" s="37"/>
    </row>
    <row r="198" spans="1:33" x14ac:dyDescent="0.25">
      <c r="A198" s="33" t="s">
        <v>6</v>
      </c>
      <c r="B198" s="33" t="s">
        <v>6</v>
      </c>
      <c r="F198" s="46"/>
      <c r="H198" s="71"/>
      <c r="I198" s="72"/>
      <c r="J198" s="72"/>
      <c r="L198" s="48"/>
      <c r="N198" s="75"/>
      <c r="R198" s="46"/>
      <c r="T198" s="47"/>
      <c r="V198" s="47"/>
      <c r="X198" s="48"/>
      <c r="AB198" s="52"/>
      <c r="AC198" s="52"/>
      <c r="AE198" s="52"/>
      <c r="AG198" s="37"/>
    </row>
    <row r="199" spans="1:33" s="38" customFormat="1" x14ac:dyDescent="0.25">
      <c r="A199" s="38" t="s">
        <v>6</v>
      </c>
      <c r="B199" s="38" t="s">
        <v>82</v>
      </c>
      <c r="F199" s="46"/>
      <c r="H199" s="71"/>
      <c r="I199" s="72"/>
      <c r="J199" s="72"/>
      <c r="L199" s="48"/>
      <c r="N199" s="74"/>
      <c r="P199" s="73"/>
      <c r="R199" s="46"/>
      <c r="S199" s="33"/>
      <c r="T199" s="47"/>
      <c r="U199" s="33"/>
      <c r="V199" s="47"/>
      <c r="W199" s="33"/>
      <c r="X199" s="48"/>
      <c r="AB199" s="52"/>
      <c r="AC199" s="52"/>
      <c r="AD199" s="73"/>
      <c r="AE199" s="52"/>
      <c r="AG199" s="37"/>
    </row>
    <row r="200" spans="1:33" x14ac:dyDescent="0.25">
      <c r="A200" s="33">
        <v>321</v>
      </c>
      <c r="B200" s="33" t="s">
        <v>42</v>
      </c>
      <c r="D200" s="36">
        <v>185601316.09999999</v>
      </c>
      <c r="F200" s="46">
        <v>48395</v>
      </c>
      <c r="H200" s="71">
        <v>2.8E-3</v>
      </c>
      <c r="I200" s="72"/>
      <c r="J200" s="72"/>
      <c r="L200" s="48">
        <v>0</v>
      </c>
      <c r="N200" s="76">
        <v>1.8</v>
      </c>
      <c r="P200" s="63">
        <f>+ROUND(D200*N200/100,0)</f>
        <v>3340824</v>
      </c>
      <c r="R200" s="46">
        <v>48426</v>
      </c>
      <c r="T200" s="47">
        <v>100</v>
      </c>
      <c r="U200" s="33" t="s">
        <v>4</v>
      </c>
      <c r="V200" s="47" t="s">
        <v>313</v>
      </c>
      <c r="X200" s="48">
        <v>-1</v>
      </c>
      <c r="Z200" s="36">
        <v>8521127</v>
      </c>
      <c r="AA200" s="36"/>
      <c r="AB200" s="52">
        <v>4.59</v>
      </c>
      <c r="AC200" s="52"/>
      <c r="AD200" s="63">
        <f>+Z200-P200</f>
        <v>5180303</v>
      </c>
      <c r="AE200" s="52"/>
      <c r="AG200" s="37"/>
    </row>
    <row r="201" spans="1:33" x14ac:dyDescent="0.25">
      <c r="A201" s="33">
        <v>322</v>
      </c>
      <c r="B201" s="33" t="s">
        <v>76</v>
      </c>
      <c r="D201" s="36">
        <v>595235354.19000006</v>
      </c>
      <c r="F201" s="46">
        <v>48395</v>
      </c>
      <c r="H201" s="71">
        <v>5.5999999999999999E-3</v>
      </c>
      <c r="I201" s="72"/>
      <c r="J201" s="72"/>
      <c r="L201" s="48">
        <v>-2</v>
      </c>
      <c r="N201" s="76">
        <v>2</v>
      </c>
      <c r="P201" s="63">
        <f>+ROUND(D201*N201/100,0)</f>
        <v>11904707</v>
      </c>
      <c r="R201" s="46">
        <v>48426</v>
      </c>
      <c r="T201" s="47">
        <v>60</v>
      </c>
      <c r="U201" s="33" t="s">
        <v>4</v>
      </c>
      <c r="V201" s="47" t="s">
        <v>314</v>
      </c>
      <c r="X201" s="48">
        <v>-2</v>
      </c>
      <c r="Z201" s="36">
        <v>26935602</v>
      </c>
      <c r="AA201" s="36"/>
      <c r="AB201" s="52">
        <v>4.53</v>
      </c>
      <c r="AC201" s="52"/>
      <c r="AD201" s="63">
        <f>+Z201-P201</f>
        <v>15030895</v>
      </c>
      <c r="AE201" s="52"/>
      <c r="AG201" s="37"/>
    </row>
    <row r="202" spans="1:33" x14ac:dyDescent="0.25">
      <c r="A202" s="33">
        <v>323</v>
      </c>
      <c r="B202" s="33" t="s">
        <v>44</v>
      </c>
      <c r="D202" s="36">
        <v>758820503.48000002</v>
      </c>
      <c r="F202" s="46">
        <v>48395</v>
      </c>
      <c r="H202" s="71">
        <v>1.38E-2</v>
      </c>
      <c r="I202" s="72"/>
      <c r="J202" s="72"/>
      <c r="L202" s="48">
        <v>0</v>
      </c>
      <c r="N202" s="76">
        <v>2.4</v>
      </c>
      <c r="P202" s="63">
        <f>+ROUND(D202*N202/100,0)</f>
        <v>18211692</v>
      </c>
      <c r="R202" s="46">
        <v>48426</v>
      </c>
      <c r="T202" s="47">
        <v>45</v>
      </c>
      <c r="U202" s="33" t="s">
        <v>4</v>
      </c>
      <c r="V202" s="47" t="s">
        <v>312</v>
      </c>
      <c r="X202" s="48">
        <v>0</v>
      </c>
      <c r="Z202" s="36">
        <v>40789809</v>
      </c>
      <c r="AA202" s="36"/>
      <c r="AB202" s="52">
        <v>5.38</v>
      </c>
      <c r="AC202" s="52"/>
      <c r="AD202" s="63">
        <f>+Z202-P202</f>
        <v>22578117</v>
      </c>
      <c r="AE202" s="52"/>
      <c r="AG202" s="37"/>
    </row>
    <row r="203" spans="1:33" x14ac:dyDescent="0.25">
      <c r="A203" s="33">
        <v>324</v>
      </c>
      <c r="B203" s="33" t="s">
        <v>45</v>
      </c>
      <c r="D203" s="36">
        <v>153810947.63</v>
      </c>
      <c r="F203" s="46">
        <v>48395</v>
      </c>
      <c r="H203" s="71">
        <v>1.1999999999999999E-3</v>
      </c>
      <c r="I203" s="72"/>
      <c r="J203" s="72"/>
      <c r="L203" s="48">
        <v>-2</v>
      </c>
      <c r="N203" s="76">
        <v>1.8</v>
      </c>
      <c r="P203" s="63">
        <f>+ROUND(D203*N203/100,0)</f>
        <v>2768597</v>
      </c>
      <c r="R203" s="46">
        <v>48426</v>
      </c>
      <c r="T203" s="47">
        <v>75</v>
      </c>
      <c r="U203" s="33" t="s">
        <v>4</v>
      </c>
      <c r="V203" s="47" t="s">
        <v>315</v>
      </c>
      <c r="X203" s="48">
        <v>-1</v>
      </c>
      <c r="Z203" s="36">
        <v>5468395</v>
      </c>
      <c r="AA203" s="36"/>
      <c r="AB203" s="52">
        <v>3.56</v>
      </c>
      <c r="AC203" s="52"/>
      <c r="AD203" s="63">
        <f>+Z203-P203</f>
        <v>2699798</v>
      </c>
      <c r="AE203" s="52"/>
      <c r="AG203" s="37"/>
    </row>
    <row r="204" spans="1:33" x14ac:dyDescent="0.25">
      <c r="A204" s="33">
        <v>325</v>
      </c>
      <c r="B204" s="33" t="s">
        <v>291</v>
      </c>
      <c r="D204" s="32">
        <v>16088187.859999999</v>
      </c>
      <c r="F204" s="46">
        <v>48395</v>
      </c>
      <c r="H204" s="71">
        <v>3.2000000000000002E-3</v>
      </c>
      <c r="I204" s="72"/>
      <c r="J204" s="72"/>
      <c r="L204" s="48">
        <v>0</v>
      </c>
      <c r="N204" s="76">
        <v>1.8</v>
      </c>
      <c r="P204" s="64">
        <f>+ROUND(D204*N204/100,0)</f>
        <v>289587</v>
      </c>
      <c r="R204" s="46">
        <v>48426</v>
      </c>
      <c r="T204" s="47">
        <v>50</v>
      </c>
      <c r="U204" s="33" t="s">
        <v>4</v>
      </c>
      <c r="V204" s="47" t="s">
        <v>313</v>
      </c>
      <c r="X204" s="48">
        <v>-3</v>
      </c>
      <c r="Z204" s="32">
        <v>834922</v>
      </c>
      <c r="AA204" s="54"/>
      <c r="AB204" s="52">
        <v>5.19</v>
      </c>
      <c r="AC204" s="52"/>
      <c r="AD204" s="64">
        <f>+Z204-P204</f>
        <v>545335</v>
      </c>
      <c r="AE204" s="52"/>
      <c r="AG204" s="37"/>
    </row>
    <row r="205" spans="1:33" s="38" customFormat="1" x14ac:dyDescent="0.25">
      <c r="A205" s="38" t="s">
        <v>6</v>
      </c>
      <c r="B205" s="38" t="s">
        <v>83</v>
      </c>
      <c r="D205" s="39">
        <f>+SUBTOTAL(9,D200:D204)</f>
        <v>1709556309.26</v>
      </c>
      <c r="F205" s="46"/>
      <c r="H205" s="71"/>
      <c r="I205" s="72"/>
      <c r="J205" s="72"/>
      <c r="L205" s="48"/>
      <c r="N205" s="79">
        <f>+ROUND(P205/D205*100,1)</f>
        <v>2.1</v>
      </c>
      <c r="P205" s="65">
        <f>+SUBTOTAL(9,P200:P204)</f>
        <v>36515407</v>
      </c>
      <c r="R205" s="46"/>
      <c r="S205" s="33"/>
      <c r="T205" s="47"/>
      <c r="U205" s="33"/>
      <c r="V205" s="47"/>
      <c r="W205" s="33"/>
      <c r="X205" s="48"/>
      <c r="Z205" s="39">
        <f>+SUBTOTAL(9,Z200:Z204)</f>
        <v>82549855</v>
      </c>
      <c r="AA205" s="39"/>
      <c r="AB205" s="56">
        <f>+Z205/D205*100</f>
        <v>4.8287298027482111</v>
      </c>
      <c r="AC205" s="56"/>
      <c r="AD205" s="65">
        <f>+SUBTOTAL(9,AD200:AD204)</f>
        <v>46034448</v>
      </c>
      <c r="AE205" s="52"/>
      <c r="AG205" s="37"/>
    </row>
    <row r="206" spans="1:33" x14ac:dyDescent="0.25">
      <c r="A206" s="33" t="s">
        <v>6</v>
      </c>
      <c r="B206" s="33" t="s">
        <v>6</v>
      </c>
      <c r="F206" s="46"/>
      <c r="H206" s="71"/>
      <c r="I206" s="72"/>
      <c r="J206" s="72"/>
      <c r="L206" s="48"/>
      <c r="N206" s="75"/>
      <c r="R206" s="46"/>
      <c r="T206" s="47"/>
      <c r="V206" s="47"/>
      <c r="X206" s="48"/>
      <c r="AB206" s="52"/>
      <c r="AC206" s="52"/>
      <c r="AE206" s="52"/>
      <c r="AG206" s="37"/>
    </row>
    <row r="207" spans="1:33" s="38" customFormat="1" x14ac:dyDescent="0.25">
      <c r="A207" s="38" t="s">
        <v>6</v>
      </c>
      <c r="B207" s="38" t="s">
        <v>84</v>
      </c>
      <c r="F207" s="46"/>
      <c r="H207" s="71"/>
      <c r="I207" s="72"/>
      <c r="J207" s="72"/>
      <c r="L207" s="48"/>
      <c r="N207" s="74"/>
      <c r="P207" s="73"/>
      <c r="R207" s="46"/>
      <c r="S207" s="33"/>
      <c r="T207" s="47"/>
      <c r="U207" s="33"/>
      <c r="V207" s="47"/>
      <c r="W207" s="33"/>
      <c r="X207" s="48"/>
      <c r="AB207" s="52"/>
      <c r="AC207" s="52"/>
      <c r="AD207" s="73"/>
      <c r="AE207" s="52"/>
      <c r="AG207" s="37"/>
    </row>
    <row r="208" spans="1:33" x14ac:dyDescent="0.25">
      <c r="A208" s="33">
        <v>321</v>
      </c>
      <c r="B208" s="33" t="s">
        <v>42</v>
      </c>
      <c r="D208" s="36">
        <v>129681129.70999999</v>
      </c>
      <c r="F208" s="46">
        <v>48760</v>
      </c>
      <c r="H208" s="71">
        <v>2.8E-3</v>
      </c>
      <c r="I208" s="72"/>
      <c r="J208" s="72"/>
      <c r="L208" s="48">
        <v>0</v>
      </c>
      <c r="N208" s="76">
        <v>1.8</v>
      </c>
      <c r="P208" s="63">
        <f>+ROUND(D208*N208/100,0)</f>
        <v>2334260</v>
      </c>
      <c r="R208" s="46">
        <v>48699</v>
      </c>
      <c r="T208" s="47">
        <v>100</v>
      </c>
      <c r="U208" s="33" t="s">
        <v>4</v>
      </c>
      <c r="V208" s="47" t="s">
        <v>313</v>
      </c>
      <c r="X208" s="48">
        <v>-1</v>
      </c>
      <c r="Z208" s="36">
        <v>5020912</v>
      </c>
      <c r="AA208" s="36"/>
      <c r="AB208" s="52">
        <v>3.87</v>
      </c>
      <c r="AC208" s="52"/>
      <c r="AD208" s="63">
        <f>+Z208-P208</f>
        <v>2686652</v>
      </c>
      <c r="AE208" s="52"/>
      <c r="AG208" s="37"/>
    </row>
    <row r="209" spans="1:33" x14ac:dyDescent="0.25">
      <c r="A209" s="33">
        <v>322</v>
      </c>
      <c r="B209" s="33" t="s">
        <v>76</v>
      </c>
      <c r="D209" s="36">
        <v>518893110.5</v>
      </c>
      <c r="F209" s="46">
        <v>48760</v>
      </c>
      <c r="H209" s="71">
        <v>5.5999999999999999E-3</v>
      </c>
      <c r="I209" s="72"/>
      <c r="J209" s="72"/>
      <c r="L209" s="48">
        <v>-2</v>
      </c>
      <c r="N209" s="76">
        <v>2</v>
      </c>
      <c r="P209" s="63">
        <f>+ROUND(D209*N209/100,0)</f>
        <v>10377862</v>
      </c>
      <c r="R209" s="46">
        <v>48699</v>
      </c>
      <c r="T209" s="47">
        <v>60</v>
      </c>
      <c r="U209" s="33" t="s">
        <v>4</v>
      </c>
      <c r="V209" s="47" t="s">
        <v>314</v>
      </c>
      <c r="X209" s="48">
        <v>-2</v>
      </c>
      <c r="Z209" s="36">
        <v>22427967</v>
      </c>
      <c r="AA209" s="36"/>
      <c r="AB209" s="52">
        <v>4.32</v>
      </c>
      <c r="AC209" s="52"/>
      <c r="AD209" s="63">
        <f>+Z209-P209</f>
        <v>12050105</v>
      </c>
      <c r="AE209" s="52"/>
      <c r="AG209" s="37"/>
    </row>
    <row r="210" spans="1:33" x14ac:dyDescent="0.25">
      <c r="A210" s="33">
        <v>323</v>
      </c>
      <c r="B210" s="33" t="s">
        <v>44</v>
      </c>
      <c r="D210" s="36">
        <v>601429270.39999998</v>
      </c>
      <c r="F210" s="46">
        <v>48760</v>
      </c>
      <c r="H210" s="71">
        <v>1.38E-2</v>
      </c>
      <c r="I210" s="72"/>
      <c r="J210" s="72"/>
      <c r="L210" s="48">
        <v>0</v>
      </c>
      <c r="N210" s="76">
        <v>2.4</v>
      </c>
      <c r="P210" s="63">
        <f>+ROUND(D210*N210/100,0)</f>
        <v>14434302</v>
      </c>
      <c r="R210" s="46">
        <v>48699</v>
      </c>
      <c r="T210" s="47">
        <v>45</v>
      </c>
      <c r="U210" s="33" t="s">
        <v>4</v>
      </c>
      <c r="V210" s="47" t="s">
        <v>312</v>
      </c>
      <c r="X210" s="48">
        <v>0</v>
      </c>
      <c r="Z210" s="36">
        <v>31775840</v>
      </c>
      <c r="AA210" s="36"/>
      <c r="AB210" s="52">
        <v>5.28</v>
      </c>
      <c r="AC210" s="52"/>
      <c r="AD210" s="63">
        <f>+Z210-P210</f>
        <v>17341538</v>
      </c>
      <c r="AE210" s="52"/>
      <c r="AG210" s="37"/>
    </row>
    <row r="211" spans="1:33" x14ac:dyDescent="0.25">
      <c r="A211" s="33">
        <v>324</v>
      </c>
      <c r="B211" s="33" t="s">
        <v>45</v>
      </c>
      <c r="D211" s="36">
        <v>177722654.02000001</v>
      </c>
      <c r="F211" s="46">
        <v>48760</v>
      </c>
      <c r="H211" s="71">
        <v>1.1999999999999999E-3</v>
      </c>
      <c r="I211" s="72"/>
      <c r="J211" s="72"/>
      <c r="L211" s="48">
        <v>-2</v>
      </c>
      <c r="N211" s="76">
        <v>1.8</v>
      </c>
      <c r="P211" s="63">
        <f>+ROUND(D211*N211/100,0)</f>
        <v>3199008</v>
      </c>
      <c r="R211" s="46">
        <v>48699</v>
      </c>
      <c r="T211" s="47">
        <v>75</v>
      </c>
      <c r="U211" s="33" t="s">
        <v>4</v>
      </c>
      <c r="V211" s="47" t="s">
        <v>315</v>
      </c>
      <c r="X211" s="48">
        <v>-1</v>
      </c>
      <c r="Z211" s="36">
        <v>5469807</v>
      </c>
      <c r="AA211" s="36"/>
      <c r="AB211" s="52">
        <v>3.08</v>
      </c>
      <c r="AC211" s="52"/>
      <c r="AD211" s="63">
        <f>+Z211-P211</f>
        <v>2270799</v>
      </c>
      <c r="AE211" s="52"/>
      <c r="AG211" s="37"/>
    </row>
    <row r="212" spans="1:33" x14ac:dyDescent="0.25">
      <c r="A212" s="33">
        <v>325</v>
      </c>
      <c r="B212" s="33" t="s">
        <v>291</v>
      </c>
      <c r="D212" s="32">
        <v>12121306.1</v>
      </c>
      <c r="F212" s="46">
        <v>48760</v>
      </c>
      <c r="H212" s="71">
        <v>3.2000000000000002E-3</v>
      </c>
      <c r="I212" s="72"/>
      <c r="J212" s="72"/>
      <c r="L212" s="48">
        <v>0</v>
      </c>
      <c r="N212" s="76">
        <v>1.8</v>
      </c>
      <c r="P212" s="64">
        <f>+ROUND(D212*N212/100,0)</f>
        <v>218184</v>
      </c>
      <c r="R212" s="46">
        <v>48699</v>
      </c>
      <c r="T212" s="47">
        <v>50</v>
      </c>
      <c r="U212" s="33" t="s">
        <v>4</v>
      </c>
      <c r="V212" s="47" t="s">
        <v>313</v>
      </c>
      <c r="X212" s="48">
        <v>-3</v>
      </c>
      <c r="Z212" s="32">
        <v>571133</v>
      </c>
      <c r="AA212" s="54"/>
      <c r="AB212" s="52">
        <v>4.71</v>
      </c>
      <c r="AC212" s="52"/>
      <c r="AD212" s="64">
        <f>+Z212-P212</f>
        <v>352949</v>
      </c>
      <c r="AE212" s="52"/>
      <c r="AG212" s="37"/>
    </row>
    <row r="213" spans="1:33" s="38" customFormat="1" x14ac:dyDescent="0.25">
      <c r="A213" s="38" t="s">
        <v>6</v>
      </c>
      <c r="B213" s="38" t="s">
        <v>85</v>
      </c>
      <c r="D213" s="23">
        <f>+SUBTOTAL(9,D208:D212)</f>
        <v>1439847470.73</v>
      </c>
      <c r="F213" s="46"/>
      <c r="H213" s="71"/>
      <c r="I213" s="72"/>
      <c r="J213" s="72"/>
      <c r="L213" s="48"/>
      <c r="N213" s="79">
        <f>+ROUND(P213/D213*100,1)</f>
        <v>2.1</v>
      </c>
      <c r="P213" s="83">
        <f>+SUBTOTAL(9,P208:P212)</f>
        <v>30563616</v>
      </c>
      <c r="R213" s="46"/>
      <c r="S213" s="33"/>
      <c r="T213" s="47"/>
      <c r="U213" s="33"/>
      <c r="V213" s="47"/>
      <c r="W213" s="33"/>
      <c r="X213" s="48"/>
      <c r="Z213" s="23">
        <f>+SUBTOTAL(9,Z208:Z212)</f>
        <v>65265659</v>
      </c>
      <c r="AA213" s="24"/>
      <c r="AB213" s="56">
        <f>+Z213/D213*100</f>
        <v>4.5328175606622025</v>
      </c>
      <c r="AC213" s="56"/>
      <c r="AD213" s="83">
        <f>+SUBTOTAL(9,AD208:AD212)</f>
        <v>34702043</v>
      </c>
      <c r="AE213" s="52"/>
      <c r="AG213" s="37"/>
    </row>
    <row r="214" spans="1:33" s="38" customFormat="1" x14ac:dyDescent="0.25">
      <c r="B214" s="38" t="s">
        <v>6</v>
      </c>
      <c r="D214" s="24"/>
      <c r="F214" s="46"/>
      <c r="H214" s="71"/>
      <c r="I214" s="72"/>
      <c r="J214" s="72"/>
      <c r="L214" s="48"/>
      <c r="N214" s="74"/>
      <c r="P214" s="88"/>
      <c r="R214" s="46"/>
      <c r="S214" s="33"/>
      <c r="T214" s="47"/>
      <c r="U214" s="33"/>
      <c r="V214" s="47"/>
      <c r="W214" s="33"/>
      <c r="X214" s="48"/>
      <c r="Z214" s="24"/>
      <c r="AA214" s="24"/>
      <c r="AB214" s="52"/>
      <c r="AC214" s="52"/>
      <c r="AD214" s="88"/>
      <c r="AE214" s="52"/>
      <c r="AG214" s="37"/>
    </row>
    <row r="215" spans="1:33" x14ac:dyDescent="0.25">
      <c r="A215" s="41" t="s">
        <v>189</v>
      </c>
      <c r="D215" s="28">
        <f>+SUBTOTAL(9,D191:D214)</f>
        <v>3793800417.7800002</v>
      </c>
      <c r="F215" s="46"/>
      <c r="H215" s="71"/>
      <c r="I215" s="72"/>
      <c r="J215" s="72"/>
      <c r="L215" s="48"/>
      <c r="N215" s="80">
        <f>+ROUND(P215/D215*100,1)</f>
        <v>2.1</v>
      </c>
      <c r="P215" s="175">
        <f>+SUBTOTAL(9,P191:P214)</f>
        <v>79104863</v>
      </c>
      <c r="R215" s="46"/>
      <c r="T215" s="47"/>
      <c r="V215" s="47"/>
      <c r="X215" s="48"/>
      <c r="Z215" s="28">
        <f>+SUBTOTAL(9,Z191:Z214)</f>
        <v>174211924</v>
      </c>
      <c r="AA215" s="43"/>
      <c r="AB215" s="57">
        <f>+Z215/D215*100</f>
        <v>4.5920160476428737</v>
      </c>
      <c r="AC215" s="57"/>
      <c r="AD215" s="175">
        <f>+SUBTOTAL(9,AD191:AD214)</f>
        <v>95107061</v>
      </c>
      <c r="AE215" s="52"/>
      <c r="AG215" s="37"/>
    </row>
    <row r="216" spans="1:33" x14ac:dyDescent="0.25">
      <c r="B216" s="33" t="s">
        <v>6</v>
      </c>
      <c r="F216" s="46"/>
      <c r="H216" s="71"/>
      <c r="I216" s="72"/>
      <c r="J216" s="72"/>
      <c r="L216" s="48"/>
      <c r="N216" s="75"/>
      <c r="R216" s="46"/>
      <c r="T216" s="47"/>
      <c r="V216" s="47"/>
      <c r="X216" s="48"/>
      <c r="AB216" s="52"/>
      <c r="AC216" s="52"/>
      <c r="AE216" s="52"/>
      <c r="AG216" s="37"/>
    </row>
    <row r="217" spans="1:33" s="35" customFormat="1" ht="13.8" thickBot="1" x14ac:dyDescent="0.3">
      <c r="A217" s="35" t="s">
        <v>3</v>
      </c>
      <c r="D217" s="15">
        <f>+SUBTOTAL(9,D163:D216)</f>
        <v>7822373927.1100016</v>
      </c>
      <c r="F217" s="46"/>
      <c r="H217" s="71"/>
      <c r="I217" s="72"/>
      <c r="J217" s="72"/>
      <c r="L217" s="48"/>
      <c r="N217" s="80">
        <f>+ROUND(P217/D217*100,1)</f>
        <v>2</v>
      </c>
      <c r="P217" s="90">
        <f>+SUBTOTAL(9,P163:P216)</f>
        <v>160192998</v>
      </c>
      <c r="R217" s="46"/>
      <c r="S217" s="33"/>
      <c r="T217" s="47"/>
      <c r="U217" s="33"/>
      <c r="V217" s="47"/>
      <c r="W217" s="33"/>
      <c r="X217" s="48"/>
      <c r="Z217" s="15">
        <f>+SUBTOTAL(9,Z163:Z216)</f>
        <v>300862490</v>
      </c>
      <c r="AA217" s="42"/>
      <c r="AB217" s="57">
        <f>+Z217/D217*100</f>
        <v>3.8461788301541158</v>
      </c>
      <c r="AC217" s="57"/>
      <c r="AD217" s="90">
        <f>+SUBTOTAL(9,AD163:AD216)</f>
        <v>140669492</v>
      </c>
      <c r="AE217" s="52"/>
      <c r="AG217" s="37"/>
    </row>
    <row r="218" spans="1:33" ht="13.8" thickTop="1" x14ac:dyDescent="0.25">
      <c r="B218" s="33" t="s">
        <v>6</v>
      </c>
      <c r="F218" s="46"/>
      <c r="H218" s="71"/>
      <c r="I218" s="72"/>
      <c r="J218" s="72"/>
      <c r="L218" s="48"/>
      <c r="N218" s="75"/>
      <c r="R218" s="46"/>
      <c r="T218" s="47"/>
      <c r="V218" s="47"/>
      <c r="X218" s="48"/>
      <c r="AB218" s="52"/>
      <c r="AC218" s="52"/>
      <c r="AE218" s="52"/>
      <c r="AG218" s="37"/>
    </row>
    <row r="219" spans="1:33" x14ac:dyDescent="0.25">
      <c r="B219" s="33" t="s">
        <v>6</v>
      </c>
      <c r="F219" s="46"/>
      <c r="H219" s="71"/>
      <c r="I219" s="72"/>
      <c r="J219" s="72"/>
      <c r="L219" s="48"/>
      <c r="N219" s="75"/>
      <c r="R219" s="46"/>
      <c r="T219" s="47"/>
      <c r="V219" s="47"/>
      <c r="X219" s="48"/>
      <c r="AB219" s="52"/>
      <c r="AC219" s="52"/>
      <c r="AE219" s="52"/>
      <c r="AG219" s="37"/>
    </row>
    <row r="220" spans="1:33" x14ac:dyDescent="0.25">
      <c r="A220" s="35" t="s">
        <v>7</v>
      </c>
      <c r="F220" s="46"/>
      <c r="H220" s="71"/>
      <c r="I220" s="72"/>
      <c r="J220" s="72"/>
      <c r="L220" s="48"/>
      <c r="N220" s="75"/>
      <c r="R220" s="46"/>
      <c r="T220" s="47"/>
      <c r="V220" s="47"/>
      <c r="X220" s="48"/>
      <c r="AB220" s="52"/>
      <c r="AC220" s="52"/>
      <c r="AE220" s="52"/>
      <c r="AG220" s="37"/>
    </row>
    <row r="221" spans="1:33" x14ac:dyDescent="0.25">
      <c r="B221" s="33" t="s">
        <v>6</v>
      </c>
      <c r="D221" s="38"/>
      <c r="E221" s="38"/>
      <c r="F221" s="46"/>
      <c r="G221" s="38"/>
      <c r="H221" s="71"/>
      <c r="I221" s="72"/>
      <c r="J221" s="72"/>
      <c r="K221" s="38"/>
      <c r="L221" s="48"/>
      <c r="N221" s="75"/>
      <c r="P221" s="73"/>
      <c r="R221" s="46"/>
      <c r="T221" s="47"/>
      <c r="V221" s="47"/>
      <c r="X221" s="48"/>
      <c r="Z221" s="38"/>
      <c r="AA221" s="38"/>
      <c r="AB221" s="52"/>
      <c r="AC221" s="52"/>
      <c r="AD221" s="73"/>
      <c r="AE221" s="52"/>
      <c r="AG221" s="37"/>
    </row>
    <row r="222" spans="1:33" x14ac:dyDescent="0.25">
      <c r="A222" s="41" t="s">
        <v>190</v>
      </c>
      <c r="D222" s="38"/>
      <c r="E222" s="38"/>
      <c r="F222" s="46"/>
      <c r="G222" s="38"/>
      <c r="H222" s="71"/>
      <c r="I222" s="72"/>
      <c r="J222" s="72"/>
      <c r="K222" s="38"/>
      <c r="L222" s="48"/>
      <c r="N222" s="75"/>
      <c r="P222" s="73"/>
      <c r="R222" s="46"/>
      <c r="T222" s="47"/>
      <c r="V222" s="47"/>
      <c r="X222" s="48"/>
      <c r="Z222" s="38"/>
      <c r="AA222" s="38"/>
      <c r="AB222" s="52"/>
      <c r="AC222" s="52"/>
      <c r="AD222" s="73"/>
      <c r="AE222" s="52"/>
      <c r="AG222" s="37"/>
    </row>
    <row r="223" spans="1:33" x14ac:dyDescent="0.25">
      <c r="B223" s="33" t="s">
        <v>6</v>
      </c>
      <c r="D223" s="38"/>
      <c r="E223" s="38"/>
      <c r="F223" s="46"/>
      <c r="G223" s="38"/>
      <c r="H223" s="71"/>
      <c r="I223" s="72"/>
      <c r="J223" s="72"/>
      <c r="K223" s="38"/>
      <c r="L223" s="48"/>
      <c r="N223" s="75"/>
      <c r="P223" s="73"/>
      <c r="R223" s="46"/>
      <c r="T223" s="47"/>
      <c r="V223" s="47"/>
      <c r="X223" s="48"/>
      <c r="Z223" s="38"/>
      <c r="AA223" s="38"/>
      <c r="AB223" s="52"/>
      <c r="AC223" s="52"/>
      <c r="AD223" s="73"/>
      <c r="AE223" s="52"/>
      <c r="AG223" s="37"/>
    </row>
    <row r="224" spans="1:33" s="38" customFormat="1" x14ac:dyDescent="0.25">
      <c r="B224" s="38" t="s">
        <v>86</v>
      </c>
      <c r="D224" s="36"/>
      <c r="E224" s="33"/>
      <c r="F224" s="46"/>
      <c r="G224" s="33"/>
      <c r="H224" s="71"/>
      <c r="I224" s="72"/>
      <c r="J224" s="72"/>
      <c r="K224" s="33"/>
      <c r="L224" s="48"/>
      <c r="N224" s="74"/>
      <c r="P224" s="63"/>
      <c r="R224" s="46"/>
      <c r="S224" s="33"/>
      <c r="T224" s="47"/>
      <c r="U224" s="33"/>
      <c r="V224" s="47"/>
      <c r="W224" s="33"/>
      <c r="X224" s="48"/>
      <c r="Z224" s="36"/>
      <c r="AA224" s="36"/>
      <c r="AB224" s="52"/>
      <c r="AC224" s="52"/>
      <c r="AD224" s="63"/>
      <c r="AE224" s="52"/>
      <c r="AG224" s="37"/>
    </row>
    <row r="225" spans="1:33" x14ac:dyDescent="0.25">
      <c r="A225" s="33">
        <v>341</v>
      </c>
      <c r="B225" s="33" t="s">
        <v>42</v>
      </c>
      <c r="D225" s="36">
        <v>87455288.390000001</v>
      </c>
      <c r="F225" s="46">
        <v>45107</v>
      </c>
      <c r="H225" s="71">
        <v>2.3E-3</v>
      </c>
      <c r="I225" s="72"/>
      <c r="J225" s="72"/>
      <c r="L225" s="48">
        <v>-2</v>
      </c>
      <c r="N225" s="76">
        <v>3.5</v>
      </c>
      <c r="P225" s="63">
        <f t="shared" ref="P225:P231" si="0">+ROUND(D225*N225/100,0)</f>
        <v>3060935</v>
      </c>
      <c r="R225" s="46">
        <v>48760</v>
      </c>
      <c r="T225" s="47">
        <v>80</v>
      </c>
      <c r="U225" s="33" t="s">
        <v>4</v>
      </c>
      <c r="V225" s="47" t="s">
        <v>310</v>
      </c>
      <c r="X225" s="48">
        <v>-2</v>
      </c>
      <c r="Z225" s="36">
        <v>2882818</v>
      </c>
      <c r="AA225" s="36"/>
      <c r="AB225" s="52">
        <v>3.3</v>
      </c>
      <c r="AC225" s="52"/>
      <c r="AD225" s="63">
        <f>+Z225-P225</f>
        <v>-178117</v>
      </c>
      <c r="AE225" s="52"/>
      <c r="AG225" s="37"/>
    </row>
    <row r="226" spans="1:33" x14ac:dyDescent="0.25">
      <c r="A226" s="33">
        <v>342</v>
      </c>
      <c r="B226" s="33" t="s">
        <v>87</v>
      </c>
      <c r="D226" s="36">
        <v>11879794.880000001</v>
      </c>
      <c r="F226" s="46">
        <v>45107</v>
      </c>
      <c r="H226" s="71">
        <v>9.4999999999999998E-3</v>
      </c>
      <c r="I226" s="72"/>
      <c r="J226" s="72"/>
      <c r="L226" s="48">
        <v>0</v>
      </c>
      <c r="N226" s="76">
        <v>3.8</v>
      </c>
      <c r="P226" s="63">
        <f t="shared" si="0"/>
        <v>451432</v>
      </c>
      <c r="R226" s="46">
        <v>48760</v>
      </c>
      <c r="T226" s="47">
        <v>50</v>
      </c>
      <c r="U226" s="33" t="s">
        <v>4</v>
      </c>
      <c r="V226" s="47" t="s">
        <v>313</v>
      </c>
      <c r="X226" s="48">
        <v>-3</v>
      </c>
      <c r="Z226" s="36">
        <v>458704</v>
      </c>
      <c r="AA226" s="36"/>
      <c r="AB226" s="52">
        <v>3.86</v>
      </c>
      <c r="AC226" s="52"/>
      <c r="AD226" s="63">
        <f>+Z226-P226</f>
        <v>7272</v>
      </c>
      <c r="AE226" s="52"/>
      <c r="AG226" s="37"/>
    </row>
    <row r="227" spans="1:33" x14ac:dyDescent="0.25">
      <c r="A227" s="33">
        <v>343</v>
      </c>
      <c r="B227" s="33" t="s">
        <v>88</v>
      </c>
      <c r="D227" s="36">
        <v>29161925.579999998</v>
      </c>
      <c r="F227" s="46">
        <v>45107</v>
      </c>
      <c r="H227" s="49">
        <v>5.7000000000000002E-3</v>
      </c>
      <c r="I227" s="44"/>
      <c r="J227" s="49"/>
      <c r="L227" s="48">
        <v>0</v>
      </c>
      <c r="N227" s="76">
        <v>6</v>
      </c>
      <c r="P227" s="63">
        <f t="shared" si="0"/>
        <v>1749716</v>
      </c>
      <c r="R227" s="46">
        <v>48760</v>
      </c>
      <c r="T227" s="47">
        <v>50</v>
      </c>
      <c r="U227" s="33" t="s">
        <v>4</v>
      </c>
      <c r="V227" s="47" t="s">
        <v>314</v>
      </c>
      <c r="X227" s="48">
        <v>-3</v>
      </c>
      <c r="Z227" s="36">
        <v>1685161</v>
      </c>
      <c r="AA227" s="36"/>
      <c r="AB227" s="52">
        <v>5.78</v>
      </c>
      <c r="AC227" s="52"/>
      <c r="AD227" s="63">
        <f t="shared" ref="AD227:AD228" si="1">+Z227-P227</f>
        <v>-64555</v>
      </c>
      <c r="AE227" s="52"/>
      <c r="AG227" s="37"/>
    </row>
    <row r="228" spans="1:33" x14ac:dyDescent="0.25">
      <c r="A228" s="33">
        <v>343.2</v>
      </c>
      <c r="B228" s="33" t="s">
        <v>290</v>
      </c>
      <c r="D228" s="36">
        <v>37564239.130000003</v>
      </c>
      <c r="F228" s="46">
        <v>45107</v>
      </c>
      <c r="H228" s="49">
        <v>0.1565</v>
      </c>
      <c r="I228" s="44"/>
      <c r="J228" s="49"/>
      <c r="L228" s="48">
        <v>0</v>
      </c>
      <c r="N228" s="76">
        <v>6</v>
      </c>
      <c r="P228" s="63">
        <f t="shared" si="0"/>
        <v>2253854</v>
      </c>
      <c r="R228" s="46">
        <v>48760</v>
      </c>
      <c r="T228" s="47">
        <v>9</v>
      </c>
      <c r="U228" s="33" t="s">
        <v>4</v>
      </c>
      <c r="V228" s="47" t="s">
        <v>316</v>
      </c>
      <c r="X228" s="48">
        <v>35</v>
      </c>
      <c r="Z228" s="36">
        <v>2760417</v>
      </c>
      <c r="AA228" s="36"/>
      <c r="AB228" s="52">
        <v>7.35</v>
      </c>
      <c r="AC228" s="52"/>
      <c r="AD228" s="63">
        <f t="shared" si="1"/>
        <v>506563</v>
      </c>
      <c r="AE228" s="52"/>
      <c r="AG228" s="37"/>
    </row>
    <row r="229" spans="1:33" x14ac:dyDescent="0.25">
      <c r="A229" s="33">
        <v>344</v>
      </c>
      <c r="B229" s="33" t="s">
        <v>89</v>
      </c>
      <c r="D229" s="36">
        <v>702077.8</v>
      </c>
      <c r="F229" s="46">
        <v>45107</v>
      </c>
      <c r="H229" s="71">
        <v>1.6000000000000001E-3</v>
      </c>
      <c r="I229" s="72"/>
      <c r="J229" s="72"/>
      <c r="L229" s="48">
        <v>-1</v>
      </c>
      <c r="N229" s="76">
        <v>3.4</v>
      </c>
      <c r="P229" s="63">
        <f t="shared" si="0"/>
        <v>23871</v>
      </c>
      <c r="R229" s="46">
        <v>48760</v>
      </c>
      <c r="T229" s="47">
        <v>60</v>
      </c>
      <c r="U229" s="33" t="s">
        <v>4</v>
      </c>
      <c r="V229" s="47" t="s">
        <v>310</v>
      </c>
      <c r="X229" s="48">
        <v>-3</v>
      </c>
      <c r="Z229" s="36">
        <v>26867</v>
      </c>
      <c r="AA229" s="36"/>
      <c r="AB229" s="52">
        <v>3.83</v>
      </c>
      <c r="AC229" s="52"/>
      <c r="AD229" s="63">
        <f>+Z229-P229</f>
        <v>2996</v>
      </c>
      <c r="AE229" s="52"/>
      <c r="AG229" s="37"/>
    </row>
    <row r="230" spans="1:33" x14ac:dyDescent="0.25">
      <c r="A230" s="33">
        <v>345</v>
      </c>
      <c r="B230" s="33" t="s">
        <v>45</v>
      </c>
      <c r="D230" s="36">
        <v>12506640.1</v>
      </c>
      <c r="F230" s="46">
        <v>45107</v>
      </c>
      <c r="H230" s="71">
        <v>1.2999999999999999E-3</v>
      </c>
      <c r="I230" s="72"/>
      <c r="J230" s="72"/>
      <c r="L230" s="48">
        <v>-1</v>
      </c>
      <c r="N230" s="76">
        <v>3.4</v>
      </c>
      <c r="P230" s="63">
        <f t="shared" si="0"/>
        <v>425226</v>
      </c>
      <c r="R230" s="46">
        <v>48760</v>
      </c>
      <c r="T230" s="47">
        <v>50</v>
      </c>
      <c r="U230" s="33" t="s">
        <v>4</v>
      </c>
      <c r="V230" s="47" t="s">
        <v>315</v>
      </c>
      <c r="X230" s="48">
        <v>-2</v>
      </c>
      <c r="Z230" s="36">
        <v>382947</v>
      </c>
      <c r="AA230" s="36"/>
      <c r="AB230" s="52">
        <v>3.06</v>
      </c>
      <c r="AC230" s="52"/>
      <c r="AD230" s="63">
        <f>+Z230-P230</f>
        <v>-42279</v>
      </c>
      <c r="AE230" s="52"/>
      <c r="AG230" s="37"/>
    </row>
    <row r="231" spans="1:33" s="38" customFormat="1" x14ac:dyDescent="0.25">
      <c r="A231" s="33">
        <v>346</v>
      </c>
      <c r="B231" s="33" t="s">
        <v>291</v>
      </c>
      <c r="D231" s="32">
        <v>1273680.52</v>
      </c>
      <c r="E231" s="33"/>
      <c r="F231" s="46">
        <v>45107</v>
      </c>
      <c r="G231" s="33"/>
      <c r="H231" s="71">
        <v>2.5999999999999999E-3</v>
      </c>
      <c r="I231" s="72"/>
      <c r="J231" s="72"/>
      <c r="K231" s="33"/>
      <c r="L231" s="48">
        <v>0</v>
      </c>
      <c r="N231" s="78">
        <v>3.4</v>
      </c>
      <c r="O231" s="73"/>
      <c r="P231" s="64">
        <f t="shared" si="0"/>
        <v>43305</v>
      </c>
      <c r="R231" s="46">
        <v>48760</v>
      </c>
      <c r="S231" s="33"/>
      <c r="T231" s="47">
        <v>50</v>
      </c>
      <c r="U231" s="33" t="s">
        <v>4</v>
      </c>
      <c r="V231" s="47" t="s">
        <v>317</v>
      </c>
      <c r="W231" s="33"/>
      <c r="X231" s="48">
        <v>-2</v>
      </c>
      <c r="Z231" s="32">
        <v>52286</v>
      </c>
      <c r="AA231" s="54"/>
      <c r="AB231" s="52">
        <v>4.1100000000000003</v>
      </c>
      <c r="AC231" s="52"/>
      <c r="AD231" s="64">
        <f>+Z231-P231</f>
        <v>8981</v>
      </c>
      <c r="AE231" s="52"/>
      <c r="AG231" s="37"/>
    </row>
    <row r="232" spans="1:33" x14ac:dyDescent="0.25">
      <c r="A232" s="33" t="s">
        <v>6</v>
      </c>
      <c r="B232" s="38" t="s">
        <v>91</v>
      </c>
      <c r="D232" s="39">
        <f>+SUBTOTAL(9,D225:D231)</f>
        <v>180543646.40000001</v>
      </c>
      <c r="E232" s="38"/>
      <c r="F232" s="46"/>
      <c r="G232" s="38"/>
      <c r="H232" s="71"/>
      <c r="I232" s="72"/>
      <c r="J232" s="72"/>
      <c r="K232" s="38"/>
      <c r="L232" s="48"/>
      <c r="N232" s="79">
        <f>+ROUND(P232/D232*100,1)</f>
        <v>4.4000000000000004</v>
      </c>
      <c r="P232" s="65">
        <f>+SUBTOTAL(9,P225:P231)</f>
        <v>8008339</v>
      </c>
      <c r="R232" s="46"/>
      <c r="T232" s="47"/>
      <c r="V232" s="47"/>
      <c r="X232" s="48"/>
      <c r="Z232" s="39">
        <f>+SUBTOTAL(9,Z225:Z231)</f>
        <v>8249200</v>
      </c>
      <c r="AA232" s="39"/>
      <c r="AB232" s="56">
        <f>+Z232/D232*100</f>
        <v>4.5690890621116864</v>
      </c>
      <c r="AC232" s="56"/>
      <c r="AD232" s="65">
        <f>+SUBTOTAL(9,AD225:AD231)</f>
        <v>240861</v>
      </c>
      <c r="AE232" s="52"/>
      <c r="AF232" s="37"/>
      <c r="AG232" s="37"/>
    </row>
    <row r="233" spans="1:33" s="38" customFormat="1" x14ac:dyDescent="0.25">
      <c r="A233" s="38" t="s">
        <v>6</v>
      </c>
      <c r="B233" s="38" t="s">
        <v>6</v>
      </c>
      <c r="D233" s="33"/>
      <c r="E233" s="33"/>
      <c r="F233" s="46"/>
      <c r="G233" s="33"/>
      <c r="H233" s="71"/>
      <c r="I233" s="72"/>
      <c r="J233" s="72"/>
      <c r="K233" s="33"/>
      <c r="L233" s="48"/>
      <c r="N233" s="74"/>
      <c r="P233" s="58"/>
      <c r="R233" s="46"/>
      <c r="S233" s="33"/>
      <c r="T233" s="47"/>
      <c r="U233" s="33"/>
      <c r="V233" s="47"/>
      <c r="W233" s="33"/>
      <c r="X233" s="48"/>
      <c r="Z233" s="33"/>
      <c r="AA233" s="33"/>
      <c r="AB233" s="52"/>
      <c r="AC233" s="52"/>
      <c r="AD233" s="58"/>
      <c r="AE233" s="52"/>
      <c r="AG233" s="37"/>
    </row>
    <row r="234" spans="1:33" x14ac:dyDescent="0.25">
      <c r="A234" s="38" t="s">
        <v>6</v>
      </c>
      <c r="B234" s="38" t="s">
        <v>92</v>
      </c>
      <c r="D234" s="36"/>
      <c r="F234" s="46"/>
      <c r="H234" s="71"/>
      <c r="I234" s="72"/>
      <c r="J234" s="72"/>
      <c r="L234" s="48"/>
      <c r="N234" s="75"/>
      <c r="P234" s="63"/>
      <c r="R234" s="46"/>
      <c r="T234" s="47"/>
      <c r="V234" s="47"/>
      <c r="X234" s="48"/>
      <c r="Z234" s="36"/>
      <c r="AA234" s="36"/>
      <c r="AB234" s="52"/>
      <c r="AC234" s="52"/>
      <c r="AD234" s="63"/>
      <c r="AE234" s="52"/>
      <c r="AF234" s="38"/>
      <c r="AG234" s="37"/>
    </row>
    <row r="235" spans="1:33" x14ac:dyDescent="0.25">
      <c r="A235" s="33">
        <v>341</v>
      </c>
      <c r="B235" s="33" t="s">
        <v>42</v>
      </c>
      <c r="D235" s="36">
        <v>5252476.74</v>
      </c>
      <c r="F235" s="46">
        <v>45107</v>
      </c>
      <c r="H235" s="71">
        <v>2.3E-3</v>
      </c>
      <c r="I235" s="72"/>
      <c r="J235" s="72"/>
      <c r="L235" s="48">
        <v>-2</v>
      </c>
      <c r="N235" s="76">
        <v>3.5</v>
      </c>
      <c r="P235" s="63">
        <f t="shared" ref="P235:P241" si="2">+ROUND(D235*N235/100,0)</f>
        <v>183837</v>
      </c>
      <c r="R235" s="46">
        <v>48760</v>
      </c>
      <c r="T235" s="47">
        <v>80</v>
      </c>
      <c r="U235" s="33" t="s">
        <v>4</v>
      </c>
      <c r="V235" s="47" t="s">
        <v>310</v>
      </c>
      <c r="X235" s="48">
        <v>-2</v>
      </c>
      <c r="Z235" s="36">
        <v>168116</v>
      </c>
      <c r="AA235" s="36"/>
      <c r="AB235" s="52">
        <v>3.2</v>
      </c>
      <c r="AC235" s="52"/>
      <c r="AD235" s="63">
        <f>+Z235-P235</f>
        <v>-15721</v>
      </c>
      <c r="AE235" s="52"/>
      <c r="AG235" s="37"/>
    </row>
    <row r="236" spans="1:33" x14ac:dyDescent="0.25">
      <c r="A236" s="33">
        <v>342</v>
      </c>
      <c r="B236" s="33" t="s">
        <v>87</v>
      </c>
      <c r="D236" s="36">
        <v>695047.38</v>
      </c>
      <c r="F236" s="46">
        <v>45107</v>
      </c>
      <c r="H236" s="71">
        <v>9.4999999999999998E-3</v>
      </c>
      <c r="I236" s="72"/>
      <c r="J236" s="72"/>
      <c r="L236" s="48">
        <v>0</v>
      </c>
      <c r="N236" s="76">
        <v>3.8</v>
      </c>
      <c r="P236" s="63">
        <f t="shared" si="2"/>
        <v>26412</v>
      </c>
      <c r="R236" s="46">
        <v>48760</v>
      </c>
      <c r="T236" s="47">
        <v>50</v>
      </c>
      <c r="U236" s="33" t="s">
        <v>4</v>
      </c>
      <c r="V236" s="47" t="s">
        <v>313</v>
      </c>
      <c r="X236" s="48">
        <v>-3</v>
      </c>
      <c r="Z236" s="36">
        <v>23808</v>
      </c>
      <c r="AA236" s="36"/>
      <c r="AB236" s="52">
        <v>3.43</v>
      </c>
      <c r="AC236" s="52"/>
      <c r="AD236" s="63">
        <f>+Z236-P236</f>
        <v>-2604</v>
      </c>
      <c r="AE236" s="52"/>
      <c r="AG236" s="37"/>
    </row>
    <row r="237" spans="1:33" x14ac:dyDescent="0.25">
      <c r="A237" s="33">
        <v>343</v>
      </c>
      <c r="B237" s="33" t="s">
        <v>88</v>
      </c>
      <c r="D237" s="36">
        <v>130963584.06</v>
      </c>
      <c r="F237" s="46">
        <v>45107</v>
      </c>
      <c r="H237" s="49">
        <v>5.7000000000000002E-3</v>
      </c>
      <c r="I237" s="44"/>
      <c r="J237" s="49"/>
      <c r="L237" s="48">
        <v>0</v>
      </c>
      <c r="N237" s="76">
        <v>4.3</v>
      </c>
      <c r="P237" s="63">
        <f t="shared" si="2"/>
        <v>5631434</v>
      </c>
      <c r="R237" s="46">
        <v>48760</v>
      </c>
      <c r="T237" s="47">
        <v>50</v>
      </c>
      <c r="U237" s="33" t="s">
        <v>4</v>
      </c>
      <c r="V237" s="47" t="s">
        <v>314</v>
      </c>
      <c r="X237" s="48">
        <v>-3</v>
      </c>
      <c r="Z237" s="36">
        <v>5117407</v>
      </c>
      <c r="AA237" s="36"/>
      <c r="AB237" s="52">
        <v>3.91</v>
      </c>
      <c r="AC237" s="52"/>
      <c r="AD237" s="63">
        <f t="shared" ref="AD237:AD238" si="3">+Z237-P237</f>
        <v>-514027</v>
      </c>
      <c r="AE237" s="52"/>
      <c r="AG237" s="37"/>
    </row>
    <row r="238" spans="1:33" x14ac:dyDescent="0.25">
      <c r="A238" s="33">
        <v>343.2</v>
      </c>
      <c r="B238" s="33" t="s">
        <v>290</v>
      </c>
      <c r="D238" s="36">
        <v>64498883.460000001</v>
      </c>
      <c r="F238" s="46">
        <v>45107</v>
      </c>
      <c r="H238" s="49">
        <v>0.1565</v>
      </c>
      <c r="I238" s="44"/>
      <c r="J238" s="49"/>
      <c r="L238" s="48">
        <v>0</v>
      </c>
      <c r="N238" s="76">
        <v>4.3</v>
      </c>
      <c r="P238" s="63">
        <f t="shared" si="2"/>
        <v>2773452</v>
      </c>
      <c r="R238" s="46">
        <v>48760</v>
      </c>
      <c r="T238" s="47">
        <v>9</v>
      </c>
      <c r="U238" s="33" t="s">
        <v>4</v>
      </c>
      <c r="V238" s="47" t="s">
        <v>316</v>
      </c>
      <c r="X238" s="48">
        <v>35</v>
      </c>
      <c r="Z238" s="36">
        <v>4732537</v>
      </c>
      <c r="AA238" s="36"/>
      <c r="AB238" s="52">
        <v>7.34</v>
      </c>
      <c r="AC238" s="52"/>
      <c r="AD238" s="63">
        <f t="shared" si="3"/>
        <v>1959085</v>
      </c>
      <c r="AE238" s="52"/>
      <c r="AG238" s="37"/>
    </row>
    <row r="239" spans="1:33" x14ac:dyDescent="0.25">
      <c r="A239" s="33">
        <v>344</v>
      </c>
      <c r="B239" s="33" t="s">
        <v>89</v>
      </c>
      <c r="D239" s="36">
        <v>29715224.530000001</v>
      </c>
      <c r="F239" s="46">
        <v>45107</v>
      </c>
      <c r="H239" s="71">
        <v>1.6000000000000001E-3</v>
      </c>
      <c r="I239" s="72"/>
      <c r="J239" s="72"/>
      <c r="L239" s="48">
        <v>-1</v>
      </c>
      <c r="N239" s="76">
        <v>3.4</v>
      </c>
      <c r="P239" s="63">
        <f t="shared" si="2"/>
        <v>1010318</v>
      </c>
      <c r="R239" s="46">
        <v>48760</v>
      </c>
      <c r="T239" s="47">
        <v>60</v>
      </c>
      <c r="U239" s="33" t="s">
        <v>4</v>
      </c>
      <c r="V239" s="47" t="s">
        <v>310</v>
      </c>
      <c r="X239" s="48">
        <v>-3</v>
      </c>
      <c r="Z239" s="36">
        <v>958327</v>
      </c>
      <c r="AA239" s="36"/>
      <c r="AB239" s="52">
        <v>3.23</v>
      </c>
      <c r="AC239" s="52"/>
      <c r="AD239" s="63">
        <f>+Z239-P239</f>
        <v>-51991</v>
      </c>
      <c r="AE239" s="52"/>
      <c r="AG239" s="37"/>
    </row>
    <row r="240" spans="1:33" s="38" customFormat="1" x14ac:dyDescent="0.25">
      <c r="A240" s="33">
        <v>345</v>
      </c>
      <c r="B240" s="33" t="s">
        <v>45</v>
      </c>
      <c r="D240" s="36">
        <v>30758543.48</v>
      </c>
      <c r="E240" s="33"/>
      <c r="F240" s="46">
        <v>45107</v>
      </c>
      <c r="G240" s="33"/>
      <c r="H240" s="71">
        <v>1.2999999999999999E-3</v>
      </c>
      <c r="I240" s="72"/>
      <c r="J240" s="72"/>
      <c r="K240" s="33"/>
      <c r="L240" s="48">
        <v>-1</v>
      </c>
      <c r="N240" s="76">
        <v>3.4</v>
      </c>
      <c r="P240" s="63">
        <f t="shared" si="2"/>
        <v>1045790</v>
      </c>
      <c r="R240" s="46">
        <v>48760</v>
      </c>
      <c r="S240" s="33"/>
      <c r="T240" s="47">
        <v>50</v>
      </c>
      <c r="U240" s="33" t="s">
        <v>4</v>
      </c>
      <c r="V240" s="47" t="s">
        <v>315</v>
      </c>
      <c r="W240" s="33"/>
      <c r="X240" s="48">
        <v>-2</v>
      </c>
      <c r="Z240" s="36">
        <v>1026889</v>
      </c>
      <c r="AA240" s="36"/>
      <c r="AB240" s="52">
        <v>3.34</v>
      </c>
      <c r="AC240" s="52"/>
      <c r="AD240" s="63">
        <f>+Z240-P240</f>
        <v>-18901</v>
      </c>
      <c r="AE240" s="52"/>
      <c r="AF240" s="33"/>
      <c r="AG240" s="37"/>
    </row>
    <row r="241" spans="1:33" x14ac:dyDescent="0.25">
      <c r="A241" s="33">
        <v>346</v>
      </c>
      <c r="B241" s="33" t="s">
        <v>291</v>
      </c>
      <c r="D241" s="32">
        <v>2681785.2799999998</v>
      </c>
      <c r="F241" s="46">
        <v>45107</v>
      </c>
      <c r="H241" s="71">
        <v>2.5999999999999999E-3</v>
      </c>
      <c r="I241" s="72"/>
      <c r="J241" s="72"/>
      <c r="L241" s="48">
        <v>0</v>
      </c>
      <c r="N241" s="76">
        <v>3.4</v>
      </c>
      <c r="P241" s="64">
        <f t="shared" si="2"/>
        <v>91181</v>
      </c>
      <c r="R241" s="46">
        <v>48760</v>
      </c>
      <c r="T241" s="47">
        <v>50</v>
      </c>
      <c r="U241" s="33" t="s">
        <v>4</v>
      </c>
      <c r="V241" s="47" t="s">
        <v>317</v>
      </c>
      <c r="X241" s="48">
        <v>-2</v>
      </c>
      <c r="Z241" s="32">
        <v>89560</v>
      </c>
      <c r="AA241" s="54"/>
      <c r="AB241" s="52">
        <v>3.34</v>
      </c>
      <c r="AC241" s="52"/>
      <c r="AD241" s="64">
        <f>+Z241-P241</f>
        <v>-1621</v>
      </c>
      <c r="AE241" s="52"/>
      <c r="AF241" s="38"/>
      <c r="AG241" s="37"/>
    </row>
    <row r="242" spans="1:33" s="38" customFormat="1" x14ac:dyDescent="0.25">
      <c r="A242" s="33" t="s">
        <v>6</v>
      </c>
      <c r="B242" s="38" t="s">
        <v>93</v>
      </c>
      <c r="D242" s="39">
        <f>+SUBTOTAL(9,D235:D241)</f>
        <v>264565544.93000001</v>
      </c>
      <c r="F242" s="46"/>
      <c r="H242" s="71"/>
      <c r="I242" s="72"/>
      <c r="J242" s="72"/>
      <c r="L242" s="48"/>
      <c r="N242" s="79">
        <f>+ROUND(P242/D242*100,1)</f>
        <v>4.0999999999999996</v>
      </c>
      <c r="P242" s="65">
        <f>+SUBTOTAL(9,P235:P241)</f>
        <v>10762424</v>
      </c>
      <c r="R242" s="46"/>
      <c r="S242" s="33"/>
      <c r="T242" s="47"/>
      <c r="U242" s="33"/>
      <c r="V242" s="47"/>
      <c r="W242" s="33"/>
      <c r="X242" s="48"/>
      <c r="Z242" s="39">
        <f>+SUBTOTAL(9,Z235:Z241)</f>
        <v>12116644</v>
      </c>
      <c r="AA242" s="39"/>
      <c r="AB242" s="56">
        <f>+Z242/D242*100</f>
        <v>4.5798269019519822</v>
      </c>
      <c r="AC242" s="56"/>
      <c r="AD242" s="65">
        <f>+SUBTOTAL(9,AD235:AD241)</f>
        <v>1354220</v>
      </c>
      <c r="AE242" s="52"/>
      <c r="AF242" s="37"/>
      <c r="AG242" s="37"/>
    </row>
    <row r="243" spans="1:33" x14ac:dyDescent="0.25">
      <c r="A243" s="33" t="s">
        <v>6</v>
      </c>
      <c r="B243" s="33" t="s">
        <v>6</v>
      </c>
      <c r="F243" s="46"/>
      <c r="H243" s="71"/>
      <c r="I243" s="72"/>
      <c r="J243" s="72"/>
      <c r="L243" s="48"/>
      <c r="N243" s="75"/>
      <c r="R243" s="46"/>
      <c r="T243" s="47"/>
      <c r="V243" s="47"/>
      <c r="X243" s="48"/>
      <c r="AB243" s="52"/>
      <c r="AC243" s="52"/>
      <c r="AE243" s="52"/>
      <c r="AF243" s="38"/>
      <c r="AG243" s="37"/>
    </row>
    <row r="244" spans="1:33" x14ac:dyDescent="0.25">
      <c r="A244" s="38" t="s">
        <v>6</v>
      </c>
      <c r="B244" s="38" t="s">
        <v>94</v>
      </c>
      <c r="D244" s="36"/>
      <c r="F244" s="46"/>
      <c r="H244" s="71"/>
      <c r="I244" s="72"/>
      <c r="J244" s="72"/>
      <c r="L244" s="48"/>
      <c r="N244" s="75"/>
      <c r="P244" s="63"/>
      <c r="R244" s="46"/>
      <c r="T244" s="47"/>
      <c r="V244" s="47"/>
      <c r="X244" s="48"/>
      <c r="Z244" s="36"/>
      <c r="AA244" s="36"/>
      <c r="AB244" s="52"/>
      <c r="AC244" s="52"/>
      <c r="AD244" s="63"/>
      <c r="AE244" s="52"/>
      <c r="AF244" s="38"/>
      <c r="AG244" s="37"/>
    </row>
    <row r="245" spans="1:33" x14ac:dyDescent="0.25">
      <c r="A245" s="33">
        <v>341</v>
      </c>
      <c r="B245" s="33" t="s">
        <v>42</v>
      </c>
      <c r="D245" s="36">
        <v>3304987.8</v>
      </c>
      <c r="F245" s="46">
        <v>45107</v>
      </c>
      <c r="H245" s="71">
        <v>2.3E-3</v>
      </c>
      <c r="I245" s="72"/>
      <c r="J245" s="72"/>
      <c r="L245" s="48">
        <v>-2</v>
      </c>
      <c r="N245" s="76">
        <v>3.5</v>
      </c>
      <c r="P245" s="63">
        <f t="shared" ref="P245:P251" si="4">+ROUND(D245*N245/100,0)</f>
        <v>115675</v>
      </c>
      <c r="R245" s="46">
        <v>48760</v>
      </c>
      <c r="T245" s="47">
        <v>80</v>
      </c>
      <c r="U245" s="33" t="s">
        <v>4</v>
      </c>
      <c r="V245" s="47" t="s">
        <v>310</v>
      </c>
      <c r="X245" s="48">
        <v>-2</v>
      </c>
      <c r="Z245" s="36">
        <v>113851</v>
      </c>
      <c r="AA245" s="36"/>
      <c r="AB245" s="52">
        <v>3.44</v>
      </c>
      <c r="AC245" s="52"/>
      <c r="AD245" s="63">
        <f>+Z245-P245</f>
        <v>-1824</v>
      </c>
      <c r="AE245" s="52"/>
      <c r="AG245" s="37"/>
    </row>
    <row r="246" spans="1:33" x14ac:dyDescent="0.25">
      <c r="A246" s="33">
        <v>342</v>
      </c>
      <c r="B246" s="33" t="s">
        <v>87</v>
      </c>
      <c r="D246" s="36">
        <v>766036.02</v>
      </c>
      <c r="F246" s="46">
        <v>45107</v>
      </c>
      <c r="H246" s="71">
        <v>9.4999999999999998E-3</v>
      </c>
      <c r="I246" s="72"/>
      <c r="J246" s="72"/>
      <c r="L246" s="48">
        <v>0</v>
      </c>
      <c r="N246" s="76">
        <v>3.8</v>
      </c>
      <c r="P246" s="63">
        <f t="shared" si="4"/>
        <v>29109</v>
      </c>
      <c r="R246" s="46">
        <v>48760</v>
      </c>
      <c r="T246" s="47">
        <v>50</v>
      </c>
      <c r="U246" s="33" t="s">
        <v>4</v>
      </c>
      <c r="V246" s="47" t="s">
        <v>313</v>
      </c>
      <c r="X246" s="48">
        <v>-3</v>
      </c>
      <c r="Z246" s="36">
        <v>28512</v>
      </c>
      <c r="AA246" s="36"/>
      <c r="AB246" s="52">
        <v>3.72</v>
      </c>
      <c r="AC246" s="52"/>
      <c r="AD246" s="63">
        <f>+Z246-P246</f>
        <v>-597</v>
      </c>
      <c r="AE246" s="52"/>
      <c r="AG246" s="37"/>
    </row>
    <row r="247" spans="1:33" x14ac:dyDescent="0.25">
      <c r="A247" s="33">
        <v>343</v>
      </c>
      <c r="B247" s="33" t="s">
        <v>88</v>
      </c>
      <c r="D247" s="36">
        <v>130296358.81</v>
      </c>
      <c r="F247" s="46">
        <v>45107</v>
      </c>
      <c r="H247" s="71">
        <v>5.7000000000000002E-3</v>
      </c>
      <c r="I247" s="72"/>
      <c r="J247" s="72"/>
      <c r="L247" s="48">
        <v>0</v>
      </c>
      <c r="N247" s="76">
        <v>4.2</v>
      </c>
      <c r="P247" s="63">
        <f t="shared" si="4"/>
        <v>5472447</v>
      </c>
      <c r="R247" s="46">
        <v>48760</v>
      </c>
      <c r="T247" s="47">
        <v>50</v>
      </c>
      <c r="U247" s="33" t="s">
        <v>4</v>
      </c>
      <c r="V247" s="47" t="s">
        <v>314</v>
      </c>
      <c r="X247" s="48">
        <v>-3</v>
      </c>
      <c r="Z247" s="36">
        <v>5111119</v>
      </c>
      <c r="AA247" s="36"/>
      <c r="AB247" s="52">
        <v>3.92</v>
      </c>
      <c r="AC247" s="52"/>
      <c r="AD247" s="63">
        <f t="shared" ref="AD247:AD248" si="5">+Z247-P247</f>
        <v>-361328</v>
      </c>
      <c r="AE247" s="52"/>
      <c r="AG247" s="37"/>
    </row>
    <row r="248" spans="1:33" x14ac:dyDescent="0.25">
      <c r="A248" s="33">
        <v>343.2</v>
      </c>
      <c r="B248" s="33" t="s">
        <v>290</v>
      </c>
      <c r="D248" s="36">
        <v>24422477.670000002</v>
      </c>
      <c r="F248" s="46">
        <v>45107</v>
      </c>
      <c r="H248" s="71">
        <v>0.1565</v>
      </c>
      <c r="I248" s="72"/>
      <c r="J248" s="72"/>
      <c r="L248" s="48">
        <v>0</v>
      </c>
      <c r="N248" s="76">
        <v>4.2</v>
      </c>
      <c r="P248" s="63">
        <f t="shared" si="4"/>
        <v>1025744</v>
      </c>
      <c r="R248" s="46">
        <v>48760</v>
      </c>
      <c r="T248" s="47">
        <v>9</v>
      </c>
      <c r="U248" s="33" t="s">
        <v>4</v>
      </c>
      <c r="V248" s="47" t="s">
        <v>316</v>
      </c>
      <c r="X248" s="48">
        <v>35</v>
      </c>
      <c r="Z248" s="36">
        <v>1807087</v>
      </c>
      <c r="AA248" s="36"/>
      <c r="AB248" s="52">
        <v>7.4</v>
      </c>
      <c r="AC248" s="52"/>
      <c r="AD248" s="63">
        <f t="shared" si="5"/>
        <v>781343</v>
      </c>
      <c r="AE248" s="52"/>
      <c r="AG248" s="37"/>
    </row>
    <row r="249" spans="1:33" s="38" customFormat="1" x14ac:dyDescent="0.25">
      <c r="A249" s="33">
        <v>344</v>
      </c>
      <c r="B249" s="33" t="s">
        <v>89</v>
      </c>
      <c r="D249" s="36">
        <v>32777730.66</v>
      </c>
      <c r="E249" s="33"/>
      <c r="F249" s="46">
        <v>45107</v>
      </c>
      <c r="G249" s="33"/>
      <c r="H249" s="71">
        <v>1.6000000000000001E-3</v>
      </c>
      <c r="I249" s="72"/>
      <c r="J249" s="72"/>
      <c r="K249" s="33"/>
      <c r="L249" s="48">
        <v>-1</v>
      </c>
      <c r="N249" s="76">
        <v>3.4</v>
      </c>
      <c r="P249" s="63">
        <f t="shared" si="4"/>
        <v>1114443</v>
      </c>
      <c r="R249" s="46">
        <v>48760</v>
      </c>
      <c r="S249" s="33"/>
      <c r="T249" s="47">
        <v>60</v>
      </c>
      <c r="U249" s="33" t="s">
        <v>4</v>
      </c>
      <c r="V249" s="47" t="s">
        <v>310</v>
      </c>
      <c r="W249" s="33"/>
      <c r="X249" s="48">
        <v>-3</v>
      </c>
      <c r="Z249" s="36">
        <v>1111859</v>
      </c>
      <c r="AA249" s="36"/>
      <c r="AB249" s="52">
        <v>3.39</v>
      </c>
      <c r="AC249" s="52"/>
      <c r="AD249" s="63">
        <f>+Z249-P249</f>
        <v>-2584</v>
      </c>
      <c r="AE249" s="52"/>
      <c r="AF249" s="33"/>
      <c r="AG249" s="37"/>
    </row>
    <row r="250" spans="1:33" x14ac:dyDescent="0.25">
      <c r="A250" s="33">
        <v>345</v>
      </c>
      <c r="B250" s="33" t="s">
        <v>45</v>
      </c>
      <c r="D250" s="36">
        <v>25710169.039999999</v>
      </c>
      <c r="F250" s="46">
        <v>45107</v>
      </c>
      <c r="H250" s="71">
        <v>1.2999999999999999E-3</v>
      </c>
      <c r="I250" s="72"/>
      <c r="J250" s="72"/>
      <c r="L250" s="48">
        <v>-1</v>
      </c>
      <c r="N250" s="76">
        <v>3.4</v>
      </c>
      <c r="P250" s="63">
        <f t="shared" si="4"/>
        <v>874146</v>
      </c>
      <c r="R250" s="46">
        <v>48760</v>
      </c>
      <c r="T250" s="47">
        <v>50</v>
      </c>
      <c r="U250" s="33" t="s">
        <v>4</v>
      </c>
      <c r="V250" s="47" t="s">
        <v>315</v>
      </c>
      <c r="X250" s="48">
        <v>-2</v>
      </c>
      <c r="Z250" s="36">
        <v>886558</v>
      </c>
      <c r="AA250" s="36"/>
      <c r="AB250" s="52">
        <v>3.45</v>
      </c>
      <c r="AC250" s="52"/>
      <c r="AD250" s="63">
        <f>+Z250-P250</f>
        <v>12412</v>
      </c>
      <c r="AE250" s="52"/>
      <c r="AG250" s="37"/>
    </row>
    <row r="251" spans="1:33" s="38" customFormat="1" x14ac:dyDescent="0.25">
      <c r="A251" s="33">
        <v>346</v>
      </c>
      <c r="B251" s="33" t="s">
        <v>291</v>
      </c>
      <c r="D251" s="32">
        <v>1868249.99</v>
      </c>
      <c r="E251" s="33"/>
      <c r="F251" s="46">
        <v>45107</v>
      </c>
      <c r="G251" s="33"/>
      <c r="H251" s="71">
        <v>2.5999999999999999E-3</v>
      </c>
      <c r="I251" s="72"/>
      <c r="J251" s="72"/>
      <c r="K251" s="33"/>
      <c r="L251" s="48">
        <v>0</v>
      </c>
      <c r="N251" s="76">
        <v>3.4</v>
      </c>
      <c r="P251" s="64">
        <f t="shared" si="4"/>
        <v>63520</v>
      </c>
      <c r="R251" s="46">
        <v>48760</v>
      </c>
      <c r="S251" s="33"/>
      <c r="T251" s="47">
        <v>50</v>
      </c>
      <c r="U251" s="33" t="s">
        <v>4</v>
      </c>
      <c r="V251" s="47" t="s">
        <v>317</v>
      </c>
      <c r="W251" s="33"/>
      <c r="X251" s="48">
        <v>-2</v>
      </c>
      <c r="Z251" s="32">
        <v>62900</v>
      </c>
      <c r="AA251" s="54"/>
      <c r="AB251" s="52">
        <v>3.37</v>
      </c>
      <c r="AC251" s="52"/>
      <c r="AD251" s="64">
        <f>+Z251-P251</f>
        <v>-620</v>
      </c>
      <c r="AE251" s="52"/>
      <c r="AG251" s="37"/>
    </row>
    <row r="252" spans="1:33" x14ac:dyDescent="0.25">
      <c r="A252" s="33" t="s">
        <v>6</v>
      </c>
      <c r="B252" s="38" t="s">
        <v>95</v>
      </c>
      <c r="D252" s="23">
        <f>+SUBTOTAL(9,D245:D251)</f>
        <v>219146009.99000001</v>
      </c>
      <c r="E252" s="38"/>
      <c r="F252" s="46"/>
      <c r="G252" s="38"/>
      <c r="H252" s="71"/>
      <c r="I252" s="72"/>
      <c r="J252" s="72"/>
      <c r="K252" s="38"/>
      <c r="L252" s="48"/>
      <c r="N252" s="79">
        <f>+ROUND(P252/D252*100,1)</f>
        <v>4</v>
      </c>
      <c r="P252" s="83">
        <f>+SUBTOTAL(9,P245:P251)</f>
        <v>8695084</v>
      </c>
      <c r="R252" s="46"/>
      <c r="T252" s="47"/>
      <c r="V252" s="47"/>
      <c r="X252" s="48"/>
      <c r="Z252" s="23">
        <f>+SUBTOTAL(9,Z245:Z251)</f>
        <v>9121886</v>
      </c>
      <c r="AA252" s="24"/>
      <c r="AB252" s="56">
        <f>+Z252/D252*100</f>
        <v>4.1624695792619022</v>
      </c>
      <c r="AC252" s="56"/>
      <c r="AD252" s="83">
        <f>+SUBTOTAL(9,AD245:AD251)</f>
        <v>426802</v>
      </c>
      <c r="AE252" s="52"/>
      <c r="AF252" s="37"/>
      <c r="AG252" s="37"/>
    </row>
    <row r="253" spans="1:33" x14ac:dyDescent="0.25">
      <c r="B253" s="38" t="s">
        <v>6</v>
      </c>
      <c r="D253" s="39"/>
      <c r="E253" s="38"/>
      <c r="F253" s="46"/>
      <c r="G253" s="38"/>
      <c r="H253" s="71"/>
      <c r="I253" s="72"/>
      <c r="J253" s="72"/>
      <c r="K253" s="38"/>
      <c r="L253" s="48"/>
      <c r="N253" s="75"/>
      <c r="P253" s="65"/>
      <c r="R253" s="46"/>
      <c r="T253" s="47"/>
      <c r="V253" s="47"/>
      <c r="X253" s="48"/>
      <c r="Z253" s="39"/>
      <c r="AA253" s="39"/>
      <c r="AB253" s="52"/>
      <c r="AC253" s="52"/>
      <c r="AD253" s="65"/>
      <c r="AE253" s="52"/>
      <c r="AG253" s="37"/>
    </row>
    <row r="254" spans="1:33" x14ac:dyDescent="0.25">
      <c r="A254" s="41" t="s">
        <v>191</v>
      </c>
      <c r="B254" s="38"/>
      <c r="D254" s="27">
        <f>+SUBTOTAL(9,D224:D253)</f>
        <v>664255201.31999993</v>
      </c>
      <c r="E254" s="38"/>
      <c r="F254" s="46"/>
      <c r="G254" s="38"/>
      <c r="H254" s="71"/>
      <c r="I254" s="72"/>
      <c r="J254" s="72"/>
      <c r="K254" s="38"/>
      <c r="L254" s="48"/>
      <c r="N254" s="80">
        <f>+ROUND(P254/D254*100,1)</f>
        <v>4.0999999999999996</v>
      </c>
      <c r="P254" s="121">
        <f>+SUBTOTAL(9,P224:P253)</f>
        <v>27465847</v>
      </c>
      <c r="R254" s="46"/>
      <c r="T254" s="47"/>
      <c r="V254" s="47"/>
      <c r="X254" s="48"/>
      <c r="Z254" s="27">
        <f>+SUBTOTAL(9,Z224:Z253)</f>
        <v>29487730</v>
      </c>
      <c r="AA254" s="27"/>
      <c r="AB254" s="57">
        <f>+Z254/D254*100</f>
        <v>4.439217027040562</v>
      </c>
      <c r="AC254" s="57"/>
      <c r="AD254" s="121">
        <f>+SUBTOTAL(9,AD224:AD253)</f>
        <v>2021883</v>
      </c>
      <c r="AE254" s="52"/>
      <c r="AG254" s="37"/>
    </row>
    <row r="255" spans="1:33" x14ac:dyDescent="0.25">
      <c r="A255" s="41"/>
      <c r="B255" s="38" t="s">
        <v>6</v>
      </c>
      <c r="D255" s="39"/>
      <c r="E255" s="38"/>
      <c r="F255" s="46"/>
      <c r="G255" s="38"/>
      <c r="H255" s="71"/>
      <c r="I255" s="72"/>
      <c r="J255" s="72"/>
      <c r="K255" s="38"/>
      <c r="L255" s="48"/>
      <c r="N255" s="75"/>
      <c r="P255" s="65"/>
      <c r="R255" s="46"/>
      <c r="T255" s="47"/>
      <c r="V255" s="47"/>
      <c r="X255" s="48"/>
      <c r="Z255" s="39"/>
      <c r="AA255" s="39"/>
      <c r="AB255" s="52"/>
      <c r="AC255" s="52"/>
      <c r="AD255" s="65"/>
      <c r="AE255" s="52"/>
      <c r="AG255" s="37"/>
    </row>
    <row r="256" spans="1:33" x14ac:dyDescent="0.25">
      <c r="A256" s="41"/>
      <c r="B256" s="38" t="s">
        <v>6</v>
      </c>
      <c r="D256" s="39"/>
      <c r="E256" s="38"/>
      <c r="F256" s="46"/>
      <c r="G256" s="38"/>
      <c r="H256" s="71"/>
      <c r="I256" s="72"/>
      <c r="J256" s="72"/>
      <c r="K256" s="38"/>
      <c r="L256" s="48"/>
      <c r="N256" s="75"/>
      <c r="P256" s="65"/>
      <c r="R256" s="46"/>
      <c r="T256" s="47"/>
      <c r="V256" s="47"/>
      <c r="X256" s="48"/>
      <c r="Z256" s="39"/>
      <c r="AA256" s="39"/>
      <c r="AB256" s="52"/>
      <c r="AC256" s="52"/>
      <c r="AD256" s="65"/>
      <c r="AE256" s="52"/>
      <c r="AG256" s="37"/>
    </row>
    <row r="257" spans="1:33" x14ac:dyDescent="0.25">
      <c r="A257" s="41" t="s">
        <v>192</v>
      </c>
      <c r="B257" s="38"/>
      <c r="D257" s="39"/>
      <c r="E257" s="38"/>
      <c r="F257" s="46"/>
      <c r="G257" s="38"/>
      <c r="H257" s="71"/>
      <c r="I257" s="72"/>
      <c r="J257" s="72"/>
      <c r="K257" s="38"/>
      <c r="L257" s="48"/>
      <c r="N257" s="75"/>
      <c r="P257" s="65"/>
      <c r="R257" s="46"/>
      <c r="T257" s="47"/>
      <c r="V257" s="47"/>
      <c r="X257" s="48"/>
      <c r="Z257" s="39"/>
      <c r="AA257" s="39"/>
      <c r="AB257" s="52"/>
      <c r="AC257" s="52"/>
      <c r="AD257" s="65"/>
      <c r="AE257" s="52"/>
      <c r="AG257" s="37"/>
    </row>
    <row r="258" spans="1:33" x14ac:dyDescent="0.25">
      <c r="A258" s="33" t="s">
        <v>6</v>
      </c>
      <c r="B258" s="33" t="s">
        <v>6</v>
      </c>
      <c r="F258" s="46"/>
      <c r="H258" s="71"/>
      <c r="I258" s="72"/>
      <c r="J258" s="72"/>
      <c r="L258" s="48"/>
      <c r="N258" s="75"/>
      <c r="R258" s="46"/>
      <c r="T258" s="47"/>
      <c r="V258" s="47"/>
      <c r="X258" s="48"/>
      <c r="AB258" s="52"/>
      <c r="AC258" s="52"/>
      <c r="AE258" s="52"/>
      <c r="AF258" s="38"/>
      <c r="AG258" s="37"/>
    </row>
    <row r="259" spans="1:33" x14ac:dyDescent="0.25">
      <c r="A259" s="38" t="s">
        <v>6</v>
      </c>
      <c r="B259" s="38" t="s">
        <v>96</v>
      </c>
      <c r="D259" s="36"/>
      <c r="F259" s="46"/>
      <c r="H259" s="71"/>
      <c r="I259" s="72"/>
      <c r="J259" s="72"/>
      <c r="L259" s="48"/>
      <c r="N259" s="75"/>
      <c r="P259" s="63"/>
      <c r="R259" s="46"/>
      <c r="T259" s="47"/>
      <c r="V259" s="47"/>
      <c r="X259" s="48"/>
      <c r="Z259" s="36"/>
      <c r="AA259" s="36"/>
      <c r="AB259" s="52"/>
      <c r="AC259" s="52"/>
      <c r="AD259" s="63"/>
      <c r="AE259" s="52"/>
      <c r="AF259" s="38"/>
      <c r="AG259" s="37"/>
    </row>
    <row r="260" spans="1:33" x14ac:dyDescent="0.25">
      <c r="A260" s="33">
        <v>341</v>
      </c>
      <c r="B260" s="33" t="s">
        <v>42</v>
      </c>
      <c r="D260" s="36">
        <v>9369834.6799999997</v>
      </c>
      <c r="F260" s="46">
        <v>48760</v>
      </c>
      <c r="H260" s="71">
        <v>2.3E-3</v>
      </c>
      <c r="I260" s="72"/>
      <c r="J260" s="72"/>
      <c r="L260" s="48">
        <v>-2</v>
      </c>
      <c r="N260" s="76">
        <v>3.5</v>
      </c>
      <c r="P260" s="63">
        <f t="shared" ref="P260:P266" si="6">+ROUND(D260*N260/100,0)</f>
        <v>327944</v>
      </c>
      <c r="R260" s="46">
        <v>52412</v>
      </c>
      <c r="T260" s="47">
        <v>80</v>
      </c>
      <c r="U260" s="33" t="s">
        <v>4</v>
      </c>
      <c r="V260" s="47" t="s">
        <v>310</v>
      </c>
      <c r="X260" s="48">
        <v>-2</v>
      </c>
      <c r="Z260" s="36">
        <v>242653</v>
      </c>
      <c r="AA260" s="36"/>
      <c r="AB260" s="52">
        <v>2.59</v>
      </c>
      <c r="AC260" s="52"/>
      <c r="AD260" s="63">
        <f>+Z260-P260</f>
        <v>-85291</v>
      </c>
      <c r="AE260" s="52"/>
      <c r="AG260" s="37"/>
    </row>
    <row r="261" spans="1:33" x14ac:dyDescent="0.25">
      <c r="A261" s="33">
        <v>342</v>
      </c>
      <c r="B261" s="33" t="s">
        <v>87</v>
      </c>
      <c r="D261" s="36">
        <v>843137.77</v>
      </c>
      <c r="F261" s="46">
        <v>48760</v>
      </c>
      <c r="H261" s="71">
        <v>9.4999999999999998E-3</v>
      </c>
      <c r="I261" s="72"/>
      <c r="J261" s="72"/>
      <c r="L261" s="48">
        <v>0</v>
      </c>
      <c r="N261" s="76">
        <v>3.8</v>
      </c>
      <c r="P261" s="63">
        <f t="shared" si="6"/>
        <v>32039</v>
      </c>
      <c r="R261" s="46">
        <v>52412</v>
      </c>
      <c r="T261" s="47">
        <v>50</v>
      </c>
      <c r="U261" s="33" t="s">
        <v>4</v>
      </c>
      <c r="V261" s="47" t="s">
        <v>313</v>
      </c>
      <c r="X261" s="48">
        <v>-3</v>
      </c>
      <c r="Z261" s="36">
        <v>20006</v>
      </c>
      <c r="AA261" s="36"/>
      <c r="AB261" s="52">
        <v>2.37</v>
      </c>
      <c r="AC261" s="52"/>
      <c r="AD261" s="63">
        <f>+Z261-P261</f>
        <v>-12033</v>
      </c>
      <c r="AE261" s="52"/>
      <c r="AG261" s="37"/>
    </row>
    <row r="262" spans="1:33" x14ac:dyDescent="0.25">
      <c r="A262" s="33">
        <v>343</v>
      </c>
      <c r="B262" s="33" t="s">
        <v>88</v>
      </c>
      <c r="D262" s="36">
        <v>3966235.24</v>
      </c>
      <c r="F262" s="46">
        <v>48760</v>
      </c>
      <c r="H262" s="49">
        <v>5.7000000000000002E-3</v>
      </c>
      <c r="I262" s="44"/>
      <c r="J262" s="49"/>
      <c r="L262" s="48">
        <v>0</v>
      </c>
      <c r="N262" s="76">
        <v>5.8</v>
      </c>
      <c r="P262" s="63">
        <f t="shared" si="6"/>
        <v>230042</v>
      </c>
      <c r="R262" s="46">
        <v>52412</v>
      </c>
      <c r="T262" s="47">
        <v>50</v>
      </c>
      <c r="U262" s="33" t="s">
        <v>4</v>
      </c>
      <c r="V262" s="47" t="s">
        <v>314</v>
      </c>
      <c r="X262" s="48">
        <v>-3</v>
      </c>
      <c r="Z262" s="36">
        <v>151634</v>
      </c>
      <c r="AA262" s="36"/>
      <c r="AB262" s="52">
        <v>3.82</v>
      </c>
      <c r="AC262" s="52"/>
      <c r="AD262" s="63">
        <f t="shared" ref="AD262:AD263" si="7">+Z262-P262</f>
        <v>-78408</v>
      </c>
      <c r="AE262" s="52"/>
      <c r="AG262" s="37"/>
    </row>
    <row r="263" spans="1:33" s="38" customFormat="1" x14ac:dyDescent="0.25">
      <c r="A263" s="33">
        <v>343.2</v>
      </c>
      <c r="B263" s="33" t="s">
        <v>290</v>
      </c>
      <c r="D263" s="36">
        <v>441576.73</v>
      </c>
      <c r="E263" s="33"/>
      <c r="F263" s="46">
        <v>48760</v>
      </c>
      <c r="G263" s="33"/>
      <c r="H263" s="49">
        <v>0.1565</v>
      </c>
      <c r="I263" s="44"/>
      <c r="J263" s="49"/>
      <c r="K263" s="33"/>
      <c r="L263" s="48">
        <v>0</v>
      </c>
      <c r="N263" s="76">
        <v>5.8</v>
      </c>
      <c r="O263" s="33"/>
      <c r="P263" s="63">
        <f t="shared" si="6"/>
        <v>25611</v>
      </c>
      <c r="R263" s="46">
        <v>52412</v>
      </c>
      <c r="S263" s="33"/>
      <c r="T263" s="47">
        <v>9</v>
      </c>
      <c r="U263" s="33" t="s">
        <v>4</v>
      </c>
      <c r="V263" s="47" t="s">
        <v>316</v>
      </c>
      <c r="W263" s="33"/>
      <c r="X263" s="48">
        <v>35</v>
      </c>
      <c r="Z263" s="36">
        <v>31888</v>
      </c>
      <c r="AA263" s="36"/>
      <c r="AB263" s="52">
        <v>7.22</v>
      </c>
      <c r="AC263" s="52"/>
      <c r="AD263" s="63">
        <f t="shared" si="7"/>
        <v>6277</v>
      </c>
      <c r="AE263" s="52"/>
      <c r="AF263" s="33"/>
      <c r="AG263" s="37"/>
    </row>
    <row r="264" spans="1:33" x14ac:dyDescent="0.25">
      <c r="A264" s="33">
        <v>344</v>
      </c>
      <c r="B264" s="33" t="s">
        <v>89</v>
      </c>
      <c r="D264" s="36">
        <v>244992.81</v>
      </c>
      <c r="F264" s="46">
        <v>48760</v>
      </c>
      <c r="H264" s="71">
        <v>1.6000000000000001E-3</v>
      </c>
      <c r="I264" s="72"/>
      <c r="J264" s="72"/>
      <c r="L264" s="48">
        <v>-1</v>
      </c>
      <c r="N264" s="76">
        <v>3.4</v>
      </c>
      <c r="P264" s="63">
        <f t="shared" si="6"/>
        <v>8330</v>
      </c>
      <c r="R264" s="46">
        <v>52412</v>
      </c>
      <c r="T264" s="47">
        <v>60</v>
      </c>
      <c r="U264" s="33" t="s">
        <v>4</v>
      </c>
      <c r="V264" s="47" t="s">
        <v>310</v>
      </c>
      <c r="X264" s="48">
        <v>-3</v>
      </c>
      <c r="Z264" s="36">
        <v>9052</v>
      </c>
      <c r="AA264" s="36"/>
      <c r="AB264" s="52">
        <v>3.69</v>
      </c>
      <c r="AC264" s="52"/>
      <c r="AD264" s="63">
        <f>+Z264-P264</f>
        <v>722</v>
      </c>
      <c r="AE264" s="52"/>
      <c r="AG264" s="37"/>
    </row>
    <row r="265" spans="1:33" s="38" customFormat="1" x14ac:dyDescent="0.25">
      <c r="A265" s="33">
        <v>345</v>
      </c>
      <c r="B265" s="33" t="s">
        <v>45</v>
      </c>
      <c r="D265" s="36">
        <v>1235228.53</v>
      </c>
      <c r="E265" s="33"/>
      <c r="F265" s="46">
        <v>48760</v>
      </c>
      <c r="G265" s="33"/>
      <c r="H265" s="71">
        <v>1.2999999999999999E-3</v>
      </c>
      <c r="I265" s="72"/>
      <c r="J265" s="72"/>
      <c r="K265" s="33"/>
      <c r="L265" s="48">
        <v>-1</v>
      </c>
      <c r="N265" s="76">
        <v>3.4</v>
      </c>
      <c r="P265" s="63">
        <f t="shared" si="6"/>
        <v>41998</v>
      </c>
      <c r="R265" s="46">
        <v>52412</v>
      </c>
      <c r="S265" s="33"/>
      <c r="T265" s="47">
        <v>50</v>
      </c>
      <c r="U265" s="33" t="s">
        <v>4</v>
      </c>
      <c r="V265" s="47" t="s">
        <v>315</v>
      </c>
      <c r="W265" s="33"/>
      <c r="X265" s="48">
        <v>-2</v>
      </c>
      <c r="Z265" s="36">
        <v>44122</v>
      </c>
      <c r="AA265" s="36"/>
      <c r="AB265" s="52">
        <v>3.57</v>
      </c>
      <c r="AC265" s="52"/>
      <c r="AD265" s="63">
        <f>+Z265-P265</f>
        <v>2124</v>
      </c>
      <c r="AE265" s="52"/>
      <c r="AF265" s="33"/>
      <c r="AG265" s="37"/>
    </row>
    <row r="266" spans="1:33" x14ac:dyDescent="0.25">
      <c r="A266" s="33">
        <v>346</v>
      </c>
      <c r="B266" s="33" t="s">
        <v>291</v>
      </c>
      <c r="D266" s="32">
        <v>816343.35</v>
      </c>
      <c r="F266" s="46">
        <v>48760</v>
      </c>
      <c r="H266" s="71">
        <v>2.5999999999999999E-3</v>
      </c>
      <c r="I266" s="72"/>
      <c r="J266" s="72"/>
      <c r="L266" s="48">
        <v>0</v>
      </c>
      <c r="N266" s="76">
        <v>3.4</v>
      </c>
      <c r="P266" s="64">
        <f t="shared" si="6"/>
        <v>27756</v>
      </c>
      <c r="R266" s="46">
        <v>52412</v>
      </c>
      <c r="T266" s="47">
        <v>50</v>
      </c>
      <c r="U266" s="33" t="s">
        <v>4</v>
      </c>
      <c r="V266" s="47" t="s">
        <v>317</v>
      </c>
      <c r="X266" s="48">
        <v>-2</v>
      </c>
      <c r="Z266" s="32">
        <v>25001</v>
      </c>
      <c r="AA266" s="54"/>
      <c r="AB266" s="52">
        <v>3.06</v>
      </c>
      <c r="AC266" s="52"/>
      <c r="AD266" s="64">
        <f>+Z266-P266</f>
        <v>-2755</v>
      </c>
      <c r="AE266" s="52"/>
      <c r="AF266" s="38"/>
      <c r="AG266" s="37"/>
    </row>
    <row r="267" spans="1:33" x14ac:dyDescent="0.25">
      <c r="A267" s="33" t="s">
        <v>6</v>
      </c>
      <c r="B267" s="38" t="s">
        <v>97</v>
      </c>
      <c r="D267" s="39">
        <f>+SUBTOTAL(9,D260:D266)</f>
        <v>16917349.109999999</v>
      </c>
      <c r="E267" s="38"/>
      <c r="F267" s="46"/>
      <c r="G267" s="38"/>
      <c r="H267" s="71"/>
      <c r="I267" s="72"/>
      <c r="J267" s="72"/>
      <c r="K267" s="38"/>
      <c r="L267" s="48"/>
      <c r="N267" s="79">
        <f>+ROUND(P267/D267*100,1)</f>
        <v>4.0999999999999996</v>
      </c>
      <c r="P267" s="65">
        <f>+SUBTOTAL(9,P260:P266)</f>
        <v>693720</v>
      </c>
      <c r="R267" s="46"/>
      <c r="T267" s="47"/>
      <c r="V267" s="47"/>
      <c r="X267" s="48"/>
      <c r="Z267" s="39">
        <f>+SUBTOTAL(9,Z260:Z266)</f>
        <v>524356</v>
      </c>
      <c r="AA267" s="39"/>
      <c r="AB267" s="56">
        <f>+Z267/D267*100</f>
        <v>3.0995163402406134</v>
      </c>
      <c r="AC267" s="56"/>
      <c r="AD267" s="65">
        <f>+SUBTOTAL(9,AD260:AD266)</f>
        <v>-169364</v>
      </c>
      <c r="AE267" s="52"/>
      <c r="AF267" s="37"/>
      <c r="AG267" s="37"/>
    </row>
    <row r="268" spans="1:33" x14ac:dyDescent="0.25">
      <c r="A268" s="38" t="s">
        <v>6</v>
      </c>
      <c r="B268" s="38" t="s">
        <v>6</v>
      </c>
      <c r="F268" s="46"/>
      <c r="H268" s="71"/>
      <c r="I268" s="72"/>
      <c r="J268" s="72"/>
      <c r="L268" s="48"/>
      <c r="N268" s="75"/>
      <c r="R268" s="46"/>
      <c r="T268" s="47"/>
      <c r="V268" s="47"/>
      <c r="X268" s="48"/>
      <c r="AB268" s="52"/>
      <c r="AC268" s="52"/>
      <c r="AE268" s="52"/>
      <c r="AF268" s="38"/>
      <c r="AG268" s="37"/>
    </row>
    <row r="269" spans="1:33" x14ac:dyDescent="0.25">
      <c r="A269" s="38" t="s">
        <v>6</v>
      </c>
      <c r="B269" s="38" t="s">
        <v>98</v>
      </c>
      <c r="D269" s="36"/>
      <c r="F269" s="46"/>
      <c r="H269" s="71"/>
      <c r="I269" s="72"/>
      <c r="J269" s="72"/>
      <c r="L269" s="48"/>
      <c r="N269" s="75"/>
      <c r="P269" s="63"/>
      <c r="R269" s="46"/>
      <c r="T269" s="47"/>
      <c r="V269" s="47"/>
      <c r="X269" s="48"/>
      <c r="Z269" s="36"/>
      <c r="AA269" s="36"/>
      <c r="AB269" s="52"/>
      <c r="AC269" s="52"/>
      <c r="AD269" s="63"/>
      <c r="AE269" s="52"/>
      <c r="AF269" s="38"/>
      <c r="AG269" s="37"/>
    </row>
    <row r="270" spans="1:33" x14ac:dyDescent="0.25">
      <c r="A270" s="33">
        <v>341</v>
      </c>
      <c r="B270" s="33" t="s">
        <v>42</v>
      </c>
      <c r="D270" s="36">
        <v>30529034.859999999</v>
      </c>
      <c r="F270" s="46">
        <v>48760</v>
      </c>
      <c r="H270" s="71">
        <v>2.3E-3</v>
      </c>
      <c r="I270" s="72"/>
      <c r="J270" s="72"/>
      <c r="L270" s="48">
        <v>-2</v>
      </c>
      <c r="N270" s="76">
        <v>3.5</v>
      </c>
      <c r="P270" s="63">
        <f t="shared" ref="P270:P276" si="8">+ROUND(D270*N270/100,0)</f>
        <v>1068516</v>
      </c>
      <c r="R270" s="46">
        <v>52412</v>
      </c>
      <c r="T270" s="47">
        <v>80</v>
      </c>
      <c r="U270" s="33" t="s">
        <v>4</v>
      </c>
      <c r="V270" s="47" t="s">
        <v>310</v>
      </c>
      <c r="X270" s="48">
        <v>-2</v>
      </c>
      <c r="Z270" s="36">
        <v>836755</v>
      </c>
      <c r="AA270" s="36"/>
      <c r="AB270" s="52">
        <v>2.74</v>
      </c>
      <c r="AC270" s="52"/>
      <c r="AD270" s="63">
        <f>+Z270-P270</f>
        <v>-231761</v>
      </c>
      <c r="AE270" s="52"/>
      <c r="AG270" s="37"/>
    </row>
    <row r="271" spans="1:33" x14ac:dyDescent="0.25">
      <c r="A271" s="33">
        <v>342</v>
      </c>
      <c r="B271" s="33" t="s">
        <v>87</v>
      </c>
      <c r="D271" s="36">
        <v>6577101.4100000001</v>
      </c>
      <c r="F271" s="46">
        <v>48760</v>
      </c>
      <c r="H271" s="71">
        <v>9.4999999999999998E-3</v>
      </c>
      <c r="I271" s="72"/>
      <c r="J271" s="72"/>
      <c r="L271" s="48">
        <v>0</v>
      </c>
      <c r="N271" s="76">
        <v>3.8</v>
      </c>
      <c r="P271" s="63">
        <f t="shared" si="8"/>
        <v>249930</v>
      </c>
      <c r="R271" s="46">
        <v>52412</v>
      </c>
      <c r="T271" s="47">
        <v>50</v>
      </c>
      <c r="U271" s="33" t="s">
        <v>4</v>
      </c>
      <c r="V271" s="47" t="s">
        <v>313</v>
      </c>
      <c r="X271" s="48">
        <v>-3</v>
      </c>
      <c r="Z271" s="36">
        <v>195666</v>
      </c>
      <c r="AA271" s="36"/>
      <c r="AB271" s="52">
        <v>2.97</v>
      </c>
      <c r="AC271" s="52"/>
      <c r="AD271" s="63">
        <f>+Z271-P271</f>
        <v>-54264</v>
      </c>
      <c r="AE271" s="52"/>
      <c r="AG271" s="37"/>
    </row>
    <row r="272" spans="1:33" s="38" customFormat="1" x14ac:dyDescent="0.25">
      <c r="A272" s="33">
        <v>343</v>
      </c>
      <c r="B272" s="33" t="s">
        <v>88</v>
      </c>
      <c r="D272" s="36">
        <v>408864985.94999999</v>
      </c>
      <c r="E272" s="33"/>
      <c r="F272" s="46">
        <v>48760</v>
      </c>
      <c r="G272" s="33"/>
      <c r="H272" s="49">
        <v>5.7000000000000002E-3</v>
      </c>
      <c r="I272" s="44"/>
      <c r="J272" s="49"/>
      <c r="K272" s="33"/>
      <c r="L272" s="48">
        <v>0</v>
      </c>
      <c r="N272" s="76">
        <v>4.2</v>
      </c>
      <c r="O272" s="33"/>
      <c r="P272" s="63">
        <f t="shared" si="8"/>
        <v>17172329</v>
      </c>
      <c r="R272" s="46">
        <v>52412</v>
      </c>
      <c r="S272" s="33"/>
      <c r="T272" s="47">
        <v>50</v>
      </c>
      <c r="U272" s="33" t="s">
        <v>4</v>
      </c>
      <c r="V272" s="47" t="s">
        <v>314</v>
      </c>
      <c r="W272" s="33"/>
      <c r="X272" s="48">
        <v>-3</v>
      </c>
      <c r="Z272" s="36">
        <v>14202745</v>
      </c>
      <c r="AA272" s="36"/>
      <c r="AB272" s="52">
        <v>3.47</v>
      </c>
      <c r="AC272" s="52"/>
      <c r="AD272" s="63">
        <f t="shared" ref="AD272:AD273" si="9">+Z272-P272</f>
        <v>-2969584</v>
      </c>
      <c r="AE272" s="52"/>
      <c r="AF272" s="33"/>
      <c r="AG272" s="37"/>
    </row>
    <row r="273" spans="1:33" x14ac:dyDescent="0.25">
      <c r="A273" s="33">
        <v>343.2</v>
      </c>
      <c r="B273" s="33" t="s">
        <v>290</v>
      </c>
      <c r="D273" s="36">
        <v>296494182.88999999</v>
      </c>
      <c r="F273" s="46">
        <v>48760</v>
      </c>
      <c r="H273" s="49">
        <v>0.1565</v>
      </c>
      <c r="I273" s="44"/>
      <c r="J273" s="49"/>
      <c r="L273" s="48">
        <v>0</v>
      </c>
      <c r="N273" s="76">
        <v>4.2</v>
      </c>
      <c r="P273" s="63">
        <f t="shared" si="8"/>
        <v>12452756</v>
      </c>
      <c r="R273" s="46">
        <v>52412</v>
      </c>
      <c r="T273" s="47">
        <v>9</v>
      </c>
      <c r="U273" s="33" t="s">
        <v>4</v>
      </c>
      <c r="V273" s="47" t="s">
        <v>316</v>
      </c>
      <c r="X273" s="48">
        <v>35</v>
      </c>
      <c r="Z273" s="36">
        <v>21411599</v>
      </c>
      <c r="AA273" s="36"/>
      <c r="AB273" s="52">
        <v>7.22</v>
      </c>
      <c r="AC273" s="52"/>
      <c r="AD273" s="63">
        <f t="shared" si="9"/>
        <v>8958843</v>
      </c>
      <c r="AE273" s="52"/>
      <c r="AG273" s="37"/>
    </row>
    <row r="274" spans="1:33" s="38" customFormat="1" x14ac:dyDescent="0.25">
      <c r="A274" s="33">
        <v>344</v>
      </c>
      <c r="B274" s="33" t="s">
        <v>89</v>
      </c>
      <c r="D274" s="36">
        <v>60821750.789999999</v>
      </c>
      <c r="E274" s="33"/>
      <c r="F274" s="46">
        <v>48760</v>
      </c>
      <c r="G274" s="33"/>
      <c r="H274" s="71">
        <v>1.6000000000000001E-3</v>
      </c>
      <c r="I274" s="72"/>
      <c r="J274" s="72"/>
      <c r="K274" s="33"/>
      <c r="L274" s="48">
        <v>-1</v>
      </c>
      <c r="N274" s="76">
        <v>3.4</v>
      </c>
      <c r="P274" s="63">
        <f t="shared" si="8"/>
        <v>2067940</v>
      </c>
      <c r="R274" s="46">
        <v>52412</v>
      </c>
      <c r="S274" s="33"/>
      <c r="T274" s="47">
        <v>60</v>
      </c>
      <c r="U274" s="33" t="s">
        <v>4</v>
      </c>
      <c r="V274" s="47" t="s">
        <v>310</v>
      </c>
      <c r="W274" s="33"/>
      <c r="X274" s="48">
        <v>-3</v>
      </c>
      <c r="Z274" s="36">
        <v>1816063</v>
      </c>
      <c r="AA274" s="36"/>
      <c r="AB274" s="52">
        <v>2.99</v>
      </c>
      <c r="AC274" s="52"/>
      <c r="AD274" s="63">
        <f>+Z274-P274</f>
        <v>-251877</v>
      </c>
      <c r="AE274" s="52"/>
      <c r="AF274" s="33"/>
      <c r="AG274" s="37"/>
    </row>
    <row r="275" spans="1:33" x14ac:dyDescent="0.25">
      <c r="A275" s="33">
        <v>345</v>
      </c>
      <c r="B275" s="33" t="s">
        <v>45</v>
      </c>
      <c r="D275" s="36">
        <v>59067994.990000002</v>
      </c>
      <c r="F275" s="46">
        <v>48760</v>
      </c>
      <c r="H275" s="71">
        <v>1.2999999999999999E-3</v>
      </c>
      <c r="I275" s="72"/>
      <c r="J275" s="72"/>
      <c r="L275" s="48">
        <v>-1</v>
      </c>
      <c r="N275" s="76">
        <v>3.4</v>
      </c>
      <c r="P275" s="63">
        <f t="shared" si="8"/>
        <v>2008312</v>
      </c>
      <c r="R275" s="46">
        <v>52412</v>
      </c>
      <c r="T275" s="47">
        <v>50</v>
      </c>
      <c r="U275" s="33" t="s">
        <v>4</v>
      </c>
      <c r="V275" s="47" t="s">
        <v>315</v>
      </c>
      <c r="X275" s="48">
        <v>-2</v>
      </c>
      <c r="Z275" s="36">
        <v>1684064</v>
      </c>
      <c r="AA275" s="36"/>
      <c r="AB275" s="52">
        <v>2.85</v>
      </c>
      <c r="AC275" s="52"/>
      <c r="AD275" s="63">
        <f>+Z275-P275</f>
        <v>-324248</v>
      </c>
      <c r="AE275" s="52"/>
      <c r="AG275" s="37"/>
    </row>
    <row r="276" spans="1:33" x14ac:dyDescent="0.25">
      <c r="A276" s="33">
        <v>346</v>
      </c>
      <c r="B276" s="33" t="s">
        <v>291</v>
      </c>
      <c r="D276" s="32">
        <v>3758287.96</v>
      </c>
      <c r="F276" s="46">
        <v>48760</v>
      </c>
      <c r="H276" s="71">
        <v>2.5999999999999999E-3</v>
      </c>
      <c r="I276" s="72"/>
      <c r="J276" s="72"/>
      <c r="L276" s="48">
        <v>0</v>
      </c>
      <c r="N276" s="76">
        <v>3.4</v>
      </c>
      <c r="P276" s="64">
        <f t="shared" si="8"/>
        <v>127782</v>
      </c>
      <c r="R276" s="46">
        <v>52412</v>
      </c>
      <c r="T276" s="47">
        <v>50</v>
      </c>
      <c r="U276" s="33" t="s">
        <v>4</v>
      </c>
      <c r="V276" s="47" t="s">
        <v>317</v>
      </c>
      <c r="X276" s="48">
        <v>-2</v>
      </c>
      <c r="Z276" s="32">
        <v>112207</v>
      </c>
      <c r="AA276" s="54"/>
      <c r="AB276" s="52">
        <v>2.99</v>
      </c>
      <c r="AC276" s="52"/>
      <c r="AD276" s="64">
        <f>+Z276-P276</f>
        <v>-15575</v>
      </c>
      <c r="AE276" s="52"/>
      <c r="AF276" s="38"/>
      <c r="AG276" s="37"/>
    </row>
    <row r="277" spans="1:33" x14ac:dyDescent="0.25">
      <c r="A277" s="33" t="s">
        <v>6</v>
      </c>
      <c r="B277" s="38" t="s">
        <v>99</v>
      </c>
      <c r="D277" s="39">
        <f>+SUBTOTAL(9,D270:D276)</f>
        <v>866113338.8499999</v>
      </c>
      <c r="E277" s="38"/>
      <c r="F277" s="46"/>
      <c r="G277" s="38"/>
      <c r="H277" s="71"/>
      <c r="I277" s="72"/>
      <c r="J277" s="72"/>
      <c r="K277" s="38"/>
      <c r="L277" s="48"/>
      <c r="N277" s="79">
        <f>+ROUND(P277/D277*100,1)</f>
        <v>4.0999999999999996</v>
      </c>
      <c r="P277" s="65">
        <f>+SUBTOTAL(9,P270:P276)</f>
        <v>35147565</v>
      </c>
      <c r="R277" s="46"/>
      <c r="T277" s="47"/>
      <c r="V277" s="47"/>
      <c r="X277" s="48"/>
      <c r="Z277" s="39">
        <f>+SUBTOTAL(9,Z270:Z276)</f>
        <v>40259099</v>
      </c>
      <c r="AA277" s="39"/>
      <c r="AB277" s="56">
        <f>+Z277/D277*100</f>
        <v>4.6482483520522688</v>
      </c>
      <c r="AC277" s="56"/>
      <c r="AD277" s="65">
        <f>+SUBTOTAL(9,AD270:AD276)</f>
        <v>5111534</v>
      </c>
      <c r="AE277" s="52"/>
      <c r="AF277" s="37"/>
      <c r="AG277" s="37"/>
    </row>
    <row r="278" spans="1:33" x14ac:dyDescent="0.25">
      <c r="A278" s="33" t="s">
        <v>6</v>
      </c>
      <c r="B278" s="33" t="s">
        <v>6</v>
      </c>
      <c r="F278" s="46"/>
      <c r="H278" s="71"/>
      <c r="I278" s="72"/>
      <c r="J278" s="72"/>
      <c r="L278" s="48"/>
      <c r="N278" s="75"/>
      <c r="R278" s="46"/>
      <c r="T278" s="47"/>
      <c r="V278" s="47"/>
      <c r="X278" s="48"/>
      <c r="AB278" s="52"/>
      <c r="AC278" s="52"/>
      <c r="AE278" s="52"/>
      <c r="AF278" s="38"/>
      <c r="AG278" s="37"/>
    </row>
    <row r="279" spans="1:33" x14ac:dyDescent="0.25">
      <c r="A279" s="38" t="s">
        <v>6</v>
      </c>
      <c r="B279" s="38" t="s">
        <v>100</v>
      </c>
      <c r="D279" s="36"/>
      <c r="F279" s="46"/>
      <c r="H279" s="71"/>
      <c r="I279" s="72"/>
      <c r="J279" s="72"/>
      <c r="L279" s="48"/>
      <c r="N279" s="75"/>
      <c r="P279" s="63"/>
      <c r="R279" s="46"/>
      <c r="T279" s="47"/>
      <c r="V279" s="47"/>
      <c r="X279" s="48"/>
      <c r="Z279" s="36"/>
      <c r="AA279" s="36"/>
      <c r="AB279" s="52"/>
      <c r="AC279" s="52"/>
      <c r="AD279" s="63"/>
      <c r="AE279" s="52"/>
      <c r="AF279" s="38"/>
      <c r="AG279" s="37"/>
    </row>
    <row r="280" spans="1:33" x14ac:dyDescent="0.25">
      <c r="A280" s="33">
        <v>341</v>
      </c>
      <c r="B280" s="33" t="s">
        <v>42</v>
      </c>
      <c r="D280" s="36">
        <v>10700878</v>
      </c>
      <c r="F280" s="46">
        <v>48760</v>
      </c>
      <c r="H280" s="71">
        <v>2.3E-3</v>
      </c>
      <c r="I280" s="72"/>
      <c r="J280" s="72"/>
      <c r="L280" s="48">
        <v>-2</v>
      </c>
      <c r="N280" s="76">
        <v>3.5</v>
      </c>
      <c r="P280" s="63">
        <f t="shared" ref="P280:P286" si="10">+ROUND(D280*N280/100,0)</f>
        <v>374531</v>
      </c>
      <c r="R280" s="46">
        <v>52412</v>
      </c>
      <c r="T280" s="47">
        <v>80</v>
      </c>
      <c r="U280" s="33" t="s">
        <v>4</v>
      </c>
      <c r="V280" s="47" t="s">
        <v>310</v>
      </c>
      <c r="X280" s="48">
        <v>-2</v>
      </c>
      <c r="Z280" s="36">
        <v>379131</v>
      </c>
      <c r="AA280" s="36"/>
      <c r="AB280" s="52">
        <v>3.54</v>
      </c>
      <c r="AC280" s="52"/>
      <c r="AD280" s="63">
        <f>+Z280-P280</f>
        <v>4600</v>
      </c>
      <c r="AE280" s="52"/>
      <c r="AG280" s="37"/>
    </row>
    <row r="281" spans="1:33" s="38" customFormat="1" x14ac:dyDescent="0.25">
      <c r="A281" s="33">
        <v>342</v>
      </c>
      <c r="B281" s="33" t="s">
        <v>87</v>
      </c>
      <c r="D281" s="36">
        <v>13754446.34</v>
      </c>
      <c r="E281" s="33"/>
      <c r="F281" s="46">
        <v>48760</v>
      </c>
      <c r="G281" s="33"/>
      <c r="H281" s="71">
        <v>9.4999999999999998E-3</v>
      </c>
      <c r="I281" s="72"/>
      <c r="J281" s="72"/>
      <c r="K281" s="33"/>
      <c r="L281" s="48">
        <v>0</v>
      </c>
      <c r="N281" s="76">
        <v>3.8</v>
      </c>
      <c r="P281" s="63">
        <f t="shared" si="10"/>
        <v>522669</v>
      </c>
      <c r="R281" s="46">
        <v>52412</v>
      </c>
      <c r="S281" s="33"/>
      <c r="T281" s="47">
        <v>50</v>
      </c>
      <c r="U281" s="33" t="s">
        <v>4</v>
      </c>
      <c r="V281" s="47" t="s">
        <v>313</v>
      </c>
      <c r="W281" s="33"/>
      <c r="X281" s="48">
        <v>-3</v>
      </c>
      <c r="Z281" s="36">
        <v>518601</v>
      </c>
      <c r="AA281" s="36"/>
      <c r="AB281" s="52">
        <v>3.77</v>
      </c>
      <c r="AC281" s="52"/>
      <c r="AD281" s="63">
        <f>+Z281-P281</f>
        <v>-4068</v>
      </c>
      <c r="AE281" s="52"/>
      <c r="AF281" s="33"/>
      <c r="AG281" s="37"/>
    </row>
    <row r="282" spans="1:33" x14ac:dyDescent="0.25">
      <c r="A282" s="33">
        <v>343</v>
      </c>
      <c r="B282" s="33" t="s">
        <v>88</v>
      </c>
      <c r="D282" s="36">
        <v>168674571.06</v>
      </c>
      <c r="F282" s="46">
        <v>48760</v>
      </c>
      <c r="H282" s="49">
        <v>5.7000000000000002E-3</v>
      </c>
      <c r="I282" s="44"/>
      <c r="J282" s="49"/>
      <c r="L282" s="48">
        <v>0</v>
      </c>
      <c r="N282" s="76">
        <v>5.2</v>
      </c>
      <c r="P282" s="63">
        <f t="shared" si="10"/>
        <v>8771078</v>
      </c>
      <c r="R282" s="46">
        <v>52412</v>
      </c>
      <c r="T282" s="47">
        <v>50</v>
      </c>
      <c r="U282" s="33" t="s">
        <v>4</v>
      </c>
      <c r="V282" s="47" t="s">
        <v>314</v>
      </c>
      <c r="X282" s="48">
        <v>-3</v>
      </c>
      <c r="Z282" s="36">
        <v>6791128</v>
      </c>
      <c r="AA282" s="36"/>
      <c r="AB282" s="52">
        <v>4.03</v>
      </c>
      <c r="AC282" s="52"/>
      <c r="AD282" s="63">
        <f t="shared" ref="AD282:AD283" si="11">+Z282-P282</f>
        <v>-1979950</v>
      </c>
      <c r="AE282" s="52"/>
      <c r="AG282" s="37"/>
    </row>
    <row r="283" spans="1:33" s="38" customFormat="1" x14ac:dyDescent="0.25">
      <c r="A283" s="33">
        <v>343.2</v>
      </c>
      <c r="B283" s="33" t="s">
        <v>290</v>
      </c>
      <c r="D283" s="36">
        <v>20277149.27</v>
      </c>
      <c r="E283" s="33"/>
      <c r="F283" s="46">
        <v>48760</v>
      </c>
      <c r="G283" s="33"/>
      <c r="H283" s="49">
        <v>0.1565</v>
      </c>
      <c r="I283" s="44"/>
      <c r="J283" s="49"/>
      <c r="K283" s="33"/>
      <c r="L283" s="48">
        <v>0</v>
      </c>
      <c r="N283" s="76">
        <v>5.2</v>
      </c>
      <c r="O283" s="33"/>
      <c r="P283" s="63">
        <f t="shared" si="10"/>
        <v>1054412</v>
      </c>
      <c r="R283" s="46">
        <v>52412</v>
      </c>
      <c r="S283" s="33"/>
      <c r="T283" s="47">
        <v>25</v>
      </c>
      <c r="U283" s="33" t="s">
        <v>4</v>
      </c>
      <c r="V283" s="47" t="s">
        <v>314</v>
      </c>
      <c r="W283" s="33"/>
      <c r="X283" s="48">
        <v>29</v>
      </c>
      <c r="Z283" s="36">
        <v>650865</v>
      </c>
      <c r="AA283" s="36"/>
      <c r="AB283" s="52">
        <v>3.21</v>
      </c>
      <c r="AC283" s="52"/>
      <c r="AD283" s="63">
        <f t="shared" si="11"/>
        <v>-403547</v>
      </c>
      <c r="AE283" s="52"/>
      <c r="AF283" s="33"/>
      <c r="AG283" s="37"/>
    </row>
    <row r="284" spans="1:33" s="38" customFormat="1" x14ac:dyDescent="0.25">
      <c r="A284" s="33">
        <v>344</v>
      </c>
      <c r="B284" s="33" t="s">
        <v>89</v>
      </c>
      <c r="D284" s="36">
        <v>48074379.299999997</v>
      </c>
      <c r="E284" s="33"/>
      <c r="F284" s="46">
        <v>48760</v>
      </c>
      <c r="G284" s="33"/>
      <c r="H284" s="71">
        <v>1.6000000000000001E-3</v>
      </c>
      <c r="I284" s="72"/>
      <c r="J284" s="72"/>
      <c r="K284" s="33"/>
      <c r="L284" s="48">
        <v>-1</v>
      </c>
      <c r="N284" s="76">
        <v>3.4</v>
      </c>
      <c r="P284" s="63">
        <f t="shared" si="10"/>
        <v>1634529</v>
      </c>
      <c r="R284" s="46">
        <v>52412</v>
      </c>
      <c r="S284" s="33"/>
      <c r="T284" s="47">
        <v>60</v>
      </c>
      <c r="U284" s="33" t="s">
        <v>4</v>
      </c>
      <c r="V284" s="47" t="s">
        <v>310</v>
      </c>
      <c r="W284" s="33"/>
      <c r="X284" s="48">
        <v>-3</v>
      </c>
      <c r="Z284" s="36">
        <v>1743842</v>
      </c>
      <c r="AA284" s="36"/>
      <c r="AB284" s="52">
        <v>3.63</v>
      </c>
      <c r="AC284" s="52"/>
      <c r="AD284" s="63">
        <f>+Z284-P284</f>
        <v>109313</v>
      </c>
      <c r="AE284" s="52"/>
      <c r="AF284" s="33"/>
      <c r="AG284" s="37"/>
    </row>
    <row r="285" spans="1:33" s="38" customFormat="1" x14ac:dyDescent="0.25">
      <c r="A285" s="33">
        <v>345</v>
      </c>
      <c r="B285" s="33" t="s">
        <v>45</v>
      </c>
      <c r="D285" s="36">
        <v>33771053.380000003</v>
      </c>
      <c r="E285" s="33"/>
      <c r="F285" s="46">
        <v>48760</v>
      </c>
      <c r="G285" s="33"/>
      <c r="H285" s="71">
        <v>1.2999999999999999E-3</v>
      </c>
      <c r="I285" s="72"/>
      <c r="J285" s="72"/>
      <c r="K285" s="33"/>
      <c r="L285" s="48">
        <v>-1</v>
      </c>
      <c r="N285" s="76">
        <v>3.4</v>
      </c>
      <c r="P285" s="63">
        <f t="shared" si="10"/>
        <v>1148216</v>
      </c>
      <c r="R285" s="46">
        <v>52412</v>
      </c>
      <c r="S285" s="33"/>
      <c r="T285" s="47">
        <v>50</v>
      </c>
      <c r="U285" s="33" t="s">
        <v>4</v>
      </c>
      <c r="V285" s="47" t="s">
        <v>315</v>
      </c>
      <c r="W285" s="33"/>
      <c r="X285" s="48">
        <v>-2</v>
      </c>
      <c r="Z285" s="36">
        <v>1213296</v>
      </c>
      <c r="AA285" s="36"/>
      <c r="AB285" s="52">
        <v>3.59</v>
      </c>
      <c r="AC285" s="52"/>
      <c r="AD285" s="63">
        <f>+Z285-P285</f>
        <v>65080</v>
      </c>
      <c r="AE285" s="52"/>
      <c r="AF285" s="33"/>
      <c r="AG285" s="37"/>
    </row>
    <row r="286" spans="1:33" s="38" customFormat="1" x14ac:dyDescent="0.25">
      <c r="A286" s="33">
        <v>346</v>
      </c>
      <c r="B286" s="33" t="s">
        <v>291</v>
      </c>
      <c r="D286" s="32">
        <v>1777365.41</v>
      </c>
      <c r="E286" s="33"/>
      <c r="F286" s="46">
        <v>48760</v>
      </c>
      <c r="G286" s="33"/>
      <c r="H286" s="71">
        <v>2.5999999999999999E-3</v>
      </c>
      <c r="I286" s="72"/>
      <c r="J286" s="72"/>
      <c r="K286" s="33"/>
      <c r="L286" s="48">
        <v>0</v>
      </c>
      <c r="N286" s="76">
        <v>3.4</v>
      </c>
      <c r="P286" s="64">
        <f t="shared" si="10"/>
        <v>60430</v>
      </c>
      <c r="R286" s="46">
        <v>52412</v>
      </c>
      <c r="S286" s="33"/>
      <c r="T286" s="47">
        <v>50</v>
      </c>
      <c r="U286" s="33" t="s">
        <v>4</v>
      </c>
      <c r="V286" s="47" t="s">
        <v>317</v>
      </c>
      <c r="W286" s="33"/>
      <c r="X286" s="48">
        <v>-2</v>
      </c>
      <c r="Z286" s="32">
        <v>66131</v>
      </c>
      <c r="AA286" s="54"/>
      <c r="AB286" s="52">
        <v>3.72</v>
      </c>
      <c r="AC286" s="52"/>
      <c r="AD286" s="64">
        <f>+Z286-P286</f>
        <v>5701</v>
      </c>
      <c r="AE286" s="52"/>
      <c r="AG286" s="37"/>
    </row>
    <row r="287" spans="1:33" s="38" customFormat="1" x14ac:dyDescent="0.25">
      <c r="A287" s="33" t="s">
        <v>6</v>
      </c>
      <c r="B287" s="38" t="s">
        <v>101</v>
      </c>
      <c r="D287" s="23">
        <f>+SUBTOTAL(9,D280:D286)</f>
        <v>297029842.76000005</v>
      </c>
      <c r="F287" s="46"/>
      <c r="H287" s="71"/>
      <c r="I287" s="72"/>
      <c r="J287" s="72"/>
      <c r="L287" s="48"/>
      <c r="N287" s="79">
        <f>+ROUND(P287/D287*100,1)</f>
        <v>4.5999999999999996</v>
      </c>
      <c r="P287" s="83">
        <f>+SUBTOTAL(9,P280:P286)</f>
        <v>13565865</v>
      </c>
      <c r="R287" s="46"/>
      <c r="S287" s="33"/>
      <c r="T287" s="47"/>
      <c r="U287" s="33"/>
      <c r="V287" s="47"/>
      <c r="W287" s="33"/>
      <c r="X287" s="48"/>
      <c r="Z287" s="23">
        <f>+SUBTOTAL(9,Z280:Z286)</f>
        <v>11362994</v>
      </c>
      <c r="AA287" s="24"/>
      <c r="AB287" s="56">
        <f>+Z287/D287*100</f>
        <v>3.8255395129375245</v>
      </c>
      <c r="AC287" s="56"/>
      <c r="AD287" s="83">
        <f>+SUBTOTAL(9,AD280:AD286)</f>
        <v>-2202871</v>
      </c>
      <c r="AE287" s="52"/>
      <c r="AF287" s="37"/>
      <c r="AG287" s="37"/>
    </row>
    <row r="288" spans="1:33" s="38" customFormat="1" x14ac:dyDescent="0.25">
      <c r="A288" s="33"/>
      <c r="B288" s="38" t="s">
        <v>6</v>
      </c>
      <c r="D288" s="39"/>
      <c r="F288" s="46"/>
      <c r="H288" s="71"/>
      <c r="I288" s="72"/>
      <c r="J288" s="72"/>
      <c r="L288" s="48"/>
      <c r="N288" s="74"/>
      <c r="P288" s="65"/>
      <c r="R288" s="46"/>
      <c r="S288" s="33"/>
      <c r="T288" s="47"/>
      <c r="U288" s="33"/>
      <c r="V288" s="47"/>
      <c r="W288" s="33"/>
      <c r="X288" s="48"/>
      <c r="Z288" s="39"/>
      <c r="AA288" s="39"/>
      <c r="AB288" s="52"/>
      <c r="AC288" s="52"/>
      <c r="AD288" s="65"/>
      <c r="AE288" s="52"/>
      <c r="AF288" s="33"/>
      <c r="AG288" s="37"/>
    </row>
    <row r="289" spans="1:33" s="38" customFormat="1" x14ac:dyDescent="0.25">
      <c r="A289" s="41" t="s">
        <v>193</v>
      </c>
      <c r="D289" s="27">
        <f>+SUBTOTAL(9,D258:D288)</f>
        <v>1180060530.7200003</v>
      </c>
      <c r="F289" s="46"/>
      <c r="H289" s="71"/>
      <c r="I289" s="72"/>
      <c r="J289" s="72"/>
      <c r="L289" s="48"/>
      <c r="N289" s="80">
        <f>+ROUND(P289/D289*100,1)</f>
        <v>4.2</v>
      </c>
      <c r="P289" s="121">
        <f>+SUBTOTAL(9,P258:P288)</f>
        <v>49407150</v>
      </c>
      <c r="R289" s="46"/>
      <c r="S289" s="33"/>
      <c r="T289" s="47"/>
      <c r="U289" s="33"/>
      <c r="V289" s="47"/>
      <c r="W289" s="33"/>
      <c r="X289" s="48"/>
      <c r="Z289" s="27">
        <f>+SUBTOTAL(9,Z258:Z288)</f>
        <v>52146449</v>
      </c>
      <c r="AA289" s="27"/>
      <c r="AB289" s="57">
        <f>+Z289/D289*100</f>
        <v>4.4189639126548403</v>
      </c>
      <c r="AC289" s="57"/>
      <c r="AD289" s="121">
        <f>+SUBTOTAL(9,AD258:AD288)</f>
        <v>2739299</v>
      </c>
      <c r="AE289" s="52"/>
      <c r="AF289" s="33"/>
      <c r="AG289" s="37"/>
    </row>
    <row r="290" spans="1:33" s="38" customFormat="1" x14ac:dyDescent="0.25">
      <c r="A290" s="41"/>
      <c r="B290" s="38" t="s">
        <v>6</v>
      </c>
      <c r="D290" s="27"/>
      <c r="F290" s="46"/>
      <c r="H290" s="71"/>
      <c r="I290" s="72"/>
      <c r="J290" s="72"/>
      <c r="L290" s="48"/>
      <c r="N290" s="74"/>
      <c r="P290" s="121"/>
      <c r="R290" s="46"/>
      <c r="S290" s="33"/>
      <c r="T290" s="47"/>
      <c r="U290" s="33"/>
      <c r="V290" s="47"/>
      <c r="W290" s="33"/>
      <c r="X290" s="48"/>
      <c r="Z290" s="27"/>
      <c r="AA290" s="27"/>
      <c r="AB290" s="57"/>
      <c r="AC290" s="57"/>
      <c r="AD290" s="121"/>
      <c r="AE290" s="52"/>
      <c r="AF290" s="33"/>
      <c r="AG290" s="37"/>
    </row>
    <row r="291" spans="1:33" s="38" customFormat="1" x14ac:dyDescent="0.25">
      <c r="A291" s="41" t="s">
        <v>194</v>
      </c>
      <c r="D291" s="33"/>
      <c r="E291" s="33"/>
      <c r="F291" s="46"/>
      <c r="G291" s="33"/>
      <c r="H291" s="71"/>
      <c r="I291" s="72"/>
      <c r="J291" s="72"/>
      <c r="K291" s="33"/>
      <c r="L291" s="48"/>
      <c r="N291" s="74"/>
      <c r="P291" s="58"/>
      <c r="R291" s="46"/>
      <c r="S291" s="33"/>
      <c r="T291" s="47"/>
      <c r="U291" s="33"/>
      <c r="V291" s="47"/>
      <c r="W291" s="33"/>
      <c r="X291" s="48"/>
      <c r="Z291" s="33"/>
      <c r="AA291" s="33"/>
      <c r="AB291" s="52"/>
      <c r="AC291" s="52"/>
      <c r="AD291" s="58"/>
      <c r="AE291" s="52"/>
      <c r="AG291" s="37"/>
    </row>
    <row r="292" spans="1:33" s="38" customFormat="1" x14ac:dyDescent="0.25">
      <c r="A292" s="41"/>
      <c r="D292" s="33"/>
      <c r="E292" s="33"/>
      <c r="F292" s="46"/>
      <c r="G292" s="33"/>
      <c r="H292" s="71"/>
      <c r="I292" s="72"/>
      <c r="J292" s="72"/>
      <c r="K292" s="33"/>
      <c r="L292" s="48"/>
      <c r="N292" s="74"/>
      <c r="P292" s="58"/>
      <c r="R292" s="46"/>
      <c r="S292" s="33"/>
      <c r="T292" s="47"/>
      <c r="U292" s="33"/>
      <c r="V292" s="47"/>
      <c r="W292" s="33"/>
      <c r="X292" s="48"/>
      <c r="Z292" s="33"/>
      <c r="AA292" s="33"/>
      <c r="AB292" s="52"/>
      <c r="AC292" s="52"/>
      <c r="AD292" s="58"/>
      <c r="AE292" s="52"/>
      <c r="AG292" s="37"/>
    </row>
    <row r="293" spans="1:33" s="38" customFormat="1" x14ac:dyDescent="0.25">
      <c r="A293" s="38" t="s">
        <v>6</v>
      </c>
      <c r="B293" s="38" t="s">
        <v>102</v>
      </c>
      <c r="D293" s="36"/>
      <c r="E293" s="33"/>
      <c r="F293" s="46"/>
      <c r="G293" s="33"/>
      <c r="H293" s="71"/>
      <c r="I293" s="72"/>
      <c r="J293" s="72"/>
      <c r="K293" s="33"/>
      <c r="L293" s="48"/>
      <c r="N293" s="74"/>
      <c r="P293" s="63"/>
      <c r="R293" s="46"/>
      <c r="S293" s="33"/>
      <c r="T293" s="47"/>
      <c r="U293" s="33"/>
      <c r="V293" s="47"/>
      <c r="W293" s="33"/>
      <c r="X293" s="48"/>
      <c r="Z293" s="36"/>
      <c r="AA293" s="36"/>
      <c r="AB293" s="52"/>
      <c r="AC293" s="52"/>
      <c r="AD293" s="63"/>
      <c r="AE293" s="52"/>
      <c r="AG293" s="37"/>
    </row>
    <row r="294" spans="1:33" x14ac:dyDescent="0.25">
      <c r="A294" s="33">
        <v>341</v>
      </c>
      <c r="B294" s="33" t="s">
        <v>42</v>
      </c>
      <c r="D294" s="36">
        <v>31908336.039999999</v>
      </c>
      <c r="F294" s="46">
        <v>49490</v>
      </c>
      <c r="G294" s="21"/>
      <c r="H294" s="71">
        <v>2.3E-3</v>
      </c>
      <c r="I294" s="72"/>
      <c r="J294" s="72"/>
      <c r="K294" s="21"/>
      <c r="L294" s="48">
        <v>-2</v>
      </c>
      <c r="N294" s="76">
        <v>3.5</v>
      </c>
      <c r="P294" s="63">
        <f t="shared" ref="P294:P300" si="12">+ROUND(D294*N294/100,0)</f>
        <v>1116792</v>
      </c>
      <c r="R294" s="46">
        <v>53143</v>
      </c>
      <c r="T294" s="47">
        <v>80</v>
      </c>
      <c r="U294" s="33" t="s">
        <v>4</v>
      </c>
      <c r="V294" s="47" t="s">
        <v>310</v>
      </c>
      <c r="X294" s="48">
        <v>-2</v>
      </c>
      <c r="Z294" s="36">
        <v>887022</v>
      </c>
      <c r="AA294" s="36"/>
      <c r="AB294" s="52">
        <v>2.78</v>
      </c>
      <c r="AC294" s="52"/>
      <c r="AD294" s="63">
        <f>+Z294-P294</f>
        <v>-229770</v>
      </c>
      <c r="AE294" s="52"/>
      <c r="AG294" s="37"/>
    </row>
    <row r="295" spans="1:33" s="38" customFormat="1" x14ac:dyDescent="0.25">
      <c r="A295" s="33">
        <v>342</v>
      </c>
      <c r="B295" s="33" t="s">
        <v>87</v>
      </c>
      <c r="D295" s="36">
        <v>4421337.3899999997</v>
      </c>
      <c r="E295" s="33"/>
      <c r="F295" s="46">
        <v>49490</v>
      </c>
      <c r="G295" s="21"/>
      <c r="H295" s="71">
        <v>9.4999999999999998E-3</v>
      </c>
      <c r="I295" s="72"/>
      <c r="J295" s="72"/>
      <c r="K295" s="21"/>
      <c r="L295" s="48">
        <v>0</v>
      </c>
      <c r="N295" s="76">
        <v>3.8</v>
      </c>
      <c r="P295" s="63">
        <f t="shared" si="12"/>
        <v>168011</v>
      </c>
      <c r="R295" s="46">
        <v>53143</v>
      </c>
      <c r="S295" s="33"/>
      <c r="T295" s="47">
        <v>50</v>
      </c>
      <c r="U295" s="33" t="s">
        <v>4</v>
      </c>
      <c r="V295" s="47" t="s">
        <v>313</v>
      </c>
      <c r="W295" s="33"/>
      <c r="X295" s="48">
        <v>-3</v>
      </c>
      <c r="Z295" s="36">
        <v>134013</v>
      </c>
      <c r="AA295" s="36"/>
      <c r="AB295" s="52">
        <v>3.03</v>
      </c>
      <c r="AC295" s="52"/>
      <c r="AD295" s="63">
        <f>+Z295-P295</f>
        <v>-33998</v>
      </c>
      <c r="AE295" s="52"/>
      <c r="AF295" s="33"/>
      <c r="AG295" s="37"/>
    </row>
    <row r="296" spans="1:33" x14ac:dyDescent="0.25">
      <c r="A296" s="33">
        <v>343</v>
      </c>
      <c r="B296" s="33" t="s">
        <v>88</v>
      </c>
      <c r="D296" s="36">
        <v>285009855.38999999</v>
      </c>
      <c r="F296" s="46">
        <v>49490</v>
      </c>
      <c r="G296" s="21"/>
      <c r="H296" s="49">
        <v>5.7000000000000002E-3</v>
      </c>
      <c r="I296" s="44"/>
      <c r="J296" s="49"/>
      <c r="K296" s="21"/>
      <c r="L296" s="48">
        <v>0</v>
      </c>
      <c r="N296" s="76">
        <v>4.3</v>
      </c>
      <c r="P296" s="63">
        <f t="shared" si="12"/>
        <v>12255424</v>
      </c>
      <c r="R296" s="46">
        <v>53143</v>
      </c>
      <c r="T296" s="47">
        <v>50</v>
      </c>
      <c r="U296" s="33" t="s">
        <v>4</v>
      </c>
      <c r="V296" s="47" t="s">
        <v>314</v>
      </c>
      <c r="X296" s="48">
        <v>-3</v>
      </c>
      <c r="Z296" s="36">
        <v>9276103</v>
      </c>
      <c r="AA296" s="36"/>
      <c r="AB296" s="52">
        <v>3.25</v>
      </c>
      <c r="AC296" s="52"/>
      <c r="AD296" s="63">
        <f t="shared" ref="AD296:AD297" si="13">+Z296-P296</f>
        <v>-2979321</v>
      </c>
      <c r="AE296" s="52"/>
      <c r="AG296" s="37"/>
    </row>
    <row r="297" spans="1:33" x14ac:dyDescent="0.25">
      <c r="A297" s="33">
        <v>343.2</v>
      </c>
      <c r="B297" s="33" t="s">
        <v>290</v>
      </c>
      <c r="D297" s="36">
        <v>189328023.41</v>
      </c>
      <c r="F297" s="46">
        <v>49490</v>
      </c>
      <c r="G297" s="21"/>
      <c r="H297" s="49">
        <v>0.1565</v>
      </c>
      <c r="I297" s="44"/>
      <c r="J297" s="49"/>
      <c r="K297" s="21"/>
      <c r="L297" s="48">
        <v>0</v>
      </c>
      <c r="N297" s="76">
        <v>4.3</v>
      </c>
      <c r="P297" s="63">
        <f t="shared" si="12"/>
        <v>8141105</v>
      </c>
      <c r="R297" s="46">
        <v>53143</v>
      </c>
      <c r="T297" s="47">
        <v>9</v>
      </c>
      <c r="U297" s="33" t="s">
        <v>4</v>
      </c>
      <c r="V297" s="47" t="s">
        <v>316</v>
      </c>
      <c r="X297" s="48">
        <v>35</v>
      </c>
      <c r="Z297" s="36">
        <v>13672323</v>
      </c>
      <c r="AA297" s="36"/>
      <c r="AB297" s="52">
        <v>7.22</v>
      </c>
      <c r="AC297" s="52"/>
      <c r="AD297" s="63">
        <f t="shared" si="13"/>
        <v>5531218</v>
      </c>
      <c r="AE297" s="52"/>
      <c r="AG297" s="37"/>
    </row>
    <row r="298" spans="1:33" x14ac:dyDescent="0.25">
      <c r="A298" s="33">
        <v>344</v>
      </c>
      <c r="B298" s="33" t="s">
        <v>89</v>
      </c>
      <c r="D298" s="36">
        <v>45685134.82</v>
      </c>
      <c r="F298" s="46">
        <v>49490</v>
      </c>
      <c r="G298" s="21"/>
      <c r="H298" s="71">
        <v>1.6000000000000001E-3</v>
      </c>
      <c r="I298" s="72"/>
      <c r="J298" s="72"/>
      <c r="K298" s="21"/>
      <c r="L298" s="48">
        <v>-1</v>
      </c>
      <c r="N298" s="76">
        <v>3.4</v>
      </c>
      <c r="P298" s="63">
        <f t="shared" si="12"/>
        <v>1553295</v>
      </c>
      <c r="R298" s="46">
        <v>53143</v>
      </c>
      <c r="T298" s="47">
        <v>60</v>
      </c>
      <c r="U298" s="33" t="s">
        <v>4</v>
      </c>
      <c r="V298" s="47" t="s">
        <v>310</v>
      </c>
      <c r="X298" s="48">
        <v>-3</v>
      </c>
      <c r="Z298" s="36">
        <v>1312594</v>
      </c>
      <c r="AA298" s="36"/>
      <c r="AB298" s="52">
        <v>2.87</v>
      </c>
      <c r="AC298" s="52"/>
      <c r="AD298" s="63">
        <f>+Z298-P298</f>
        <v>-240701</v>
      </c>
      <c r="AE298" s="52"/>
      <c r="AG298" s="37"/>
    </row>
    <row r="299" spans="1:33" x14ac:dyDescent="0.25">
      <c r="A299" s="33">
        <v>345</v>
      </c>
      <c r="B299" s="33" t="s">
        <v>45</v>
      </c>
      <c r="D299" s="36">
        <v>49757788.939999998</v>
      </c>
      <c r="F299" s="46">
        <v>49490</v>
      </c>
      <c r="G299" s="21"/>
      <c r="H299" s="71">
        <v>1.2999999999999999E-3</v>
      </c>
      <c r="I299" s="72"/>
      <c r="J299" s="72"/>
      <c r="K299" s="21"/>
      <c r="L299" s="48">
        <v>-1</v>
      </c>
      <c r="N299" s="76">
        <v>3.4</v>
      </c>
      <c r="P299" s="63">
        <f t="shared" si="12"/>
        <v>1691765</v>
      </c>
      <c r="R299" s="46">
        <v>53143</v>
      </c>
      <c r="T299" s="47">
        <v>50</v>
      </c>
      <c r="U299" s="33" t="s">
        <v>4</v>
      </c>
      <c r="V299" s="47" t="s">
        <v>315</v>
      </c>
      <c r="X299" s="48">
        <v>-2</v>
      </c>
      <c r="Z299" s="36">
        <v>1443801</v>
      </c>
      <c r="AA299" s="36"/>
      <c r="AB299" s="52">
        <v>2.9</v>
      </c>
      <c r="AC299" s="52"/>
      <c r="AD299" s="63">
        <f>+Z299-P299</f>
        <v>-247964</v>
      </c>
      <c r="AE299" s="52"/>
      <c r="AG299" s="37"/>
    </row>
    <row r="300" spans="1:33" x14ac:dyDescent="0.25">
      <c r="A300" s="33">
        <v>346</v>
      </c>
      <c r="B300" s="33" t="s">
        <v>291</v>
      </c>
      <c r="D300" s="32">
        <v>12107281.060000001</v>
      </c>
      <c r="F300" s="46">
        <v>49490</v>
      </c>
      <c r="G300" s="21"/>
      <c r="H300" s="71">
        <v>2.5999999999999999E-3</v>
      </c>
      <c r="I300" s="72"/>
      <c r="J300" s="72"/>
      <c r="K300" s="21"/>
      <c r="L300" s="48">
        <v>0</v>
      </c>
      <c r="N300" s="76">
        <v>3.4</v>
      </c>
      <c r="P300" s="64">
        <f t="shared" si="12"/>
        <v>411648</v>
      </c>
      <c r="R300" s="46">
        <v>53143</v>
      </c>
      <c r="T300" s="47">
        <v>50</v>
      </c>
      <c r="U300" s="33" t="s">
        <v>4</v>
      </c>
      <c r="V300" s="47" t="s">
        <v>317</v>
      </c>
      <c r="X300" s="48">
        <v>-2</v>
      </c>
      <c r="Z300" s="32">
        <v>365332</v>
      </c>
      <c r="AA300" s="54"/>
      <c r="AB300" s="52">
        <v>3.02</v>
      </c>
      <c r="AC300" s="52"/>
      <c r="AD300" s="64">
        <f>+Z300-P300</f>
        <v>-46316</v>
      </c>
      <c r="AE300" s="52"/>
      <c r="AF300" s="38"/>
      <c r="AG300" s="37"/>
    </row>
    <row r="301" spans="1:33" x14ac:dyDescent="0.25">
      <c r="A301" s="33" t="s">
        <v>6</v>
      </c>
      <c r="B301" s="38" t="s">
        <v>103</v>
      </c>
      <c r="D301" s="23">
        <f>+SUBTOTAL(9,D294:D300)</f>
        <v>618217757.04999995</v>
      </c>
      <c r="E301" s="38"/>
      <c r="F301" s="46"/>
      <c r="G301" s="38"/>
      <c r="H301" s="71"/>
      <c r="I301" s="72"/>
      <c r="J301" s="72"/>
      <c r="K301" s="38"/>
      <c r="L301" s="48"/>
      <c r="N301" s="79">
        <f>+ROUND(P301/D301*100,1)</f>
        <v>4.0999999999999996</v>
      </c>
      <c r="P301" s="83">
        <f>+SUBTOTAL(9,P294:P300)</f>
        <v>25338040</v>
      </c>
      <c r="R301" s="46"/>
      <c r="T301" s="47"/>
      <c r="V301" s="47"/>
      <c r="X301" s="48"/>
      <c r="Z301" s="23">
        <f>+SUBTOTAL(9,Z294:Z300)</f>
        <v>27091188</v>
      </c>
      <c r="AA301" s="24"/>
      <c r="AB301" s="56">
        <f>+Z301/D301*100</f>
        <v>4.3821432967686382</v>
      </c>
      <c r="AC301" s="56"/>
      <c r="AD301" s="83">
        <f>+SUBTOTAL(9,AD294:AD300)</f>
        <v>1753148</v>
      </c>
      <c r="AE301" s="52"/>
      <c r="AF301" s="37"/>
      <c r="AG301" s="37"/>
    </row>
    <row r="302" spans="1:33" x14ac:dyDescent="0.25">
      <c r="B302" s="38" t="s">
        <v>6</v>
      </c>
      <c r="D302" s="39"/>
      <c r="E302" s="38"/>
      <c r="F302" s="46"/>
      <c r="G302" s="38"/>
      <c r="H302" s="71"/>
      <c r="I302" s="72"/>
      <c r="J302" s="72"/>
      <c r="K302" s="38"/>
      <c r="L302" s="48"/>
      <c r="N302" s="75"/>
      <c r="P302" s="65"/>
      <c r="R302" s="46"/>
      <c r="T302" s="47"/>
      <c r="V302" s="47"/>
      <c r="X302" s="48"/>
      <c r="Z302" s="39"/>
      <c r="AA302" s="39"/>
      <c r="AB302" s="52"/>
      <c r="AC302" s="52"/>
      <c r="AD302" s="65"/>
      <c r="AE302" s="52"/>
      <c r="AG302" s="37"/>
    </row>
    <row r="303" spans="1:33" x14ac:dyDescent="0.25">
      <c r="A303" s="41" t="s">
        <v>195</v>
      </c>
      <c r="B303" s="38"/>
      <c r="D303" s="27">
        <f>+SUBTOTAL(9,D293:D302)</f>
        <v>618217757.04999995</v>
      </c>
      <c r="E303" s="38"/>
      <c r="F303" s="46"/>
      <c r="G303" s="38"/>
      <c r="H303" s="71"/>
      <c r="I303" s="72"/>
      <c r="J303" s="72"/>
      <c r="K303" s="38"/>
      <c r="L303" s="48"/>
      <c r="N303" s="80">
        <f>+ROUND(P303/D303*100,1)</f>
        <v>4.0999999999999996</v>
      </c>
      <c r="P303" s="121">
        <f>+SUBTOTAL(9,P293:P302)</f>
        <v>25338040</v>
      </c>
      <c r="R303" s="46"/>
      <c r="T303" s="47"/>
      <c r="V303" s="47"/>
      <c r="X303" s="48"/>
      <c r="Z303" s="27">
        <f>+SUBTOTAL(9,Z293:Z302)</f>
        <v>27091188</v>
      </c>
      <c r="AA303" s="27"/>
      <c r="AB303" s="57">
        <f>+Z303/D303*100</f>
        <v>4.3821432967686382</v>
      </c>
      <c r="AC303" s="57"/>
      <c r="AD303" s="121">
        <f>+SUBTOTAL(9,AD293:AD302)</f>
        <v>1753148</v>
      </c>
      <c r="AE303" s="52"/>
      <c r="AG303" s="37"/>
    </row>
    <row r="304" spans="1:33" x14ac:dyDescent="0.25">
      <c r="A304" s="41"/>
      <c r="B304" s="38" t="s">
        <v>6</v>
      </c>
      <c r="D304" s="39"/>
      <c r="E304" s="38"/>
      <c r="F304" s="46"/>
      <c r="G304" s="38"/>
      <c r="H304" s="71"/>
      <c r="I304" s="72"/>
      <c r="J304" s="72"/>
      <c r="K304" s="38"/>
      <c r="L304" s="48"/>
      <c r="N304" s="75"/>
      <c r="P304" s="65"/>
      <c r="R304" s="46"/>
      <c r="T304" s="47"/>
      <c r="V304" s="47"/>
      <c r="X304" s="48"/>
      <c r="Z304" s="39"/>
      <c r="AA304" s="39"/>
      <c r="AB304" s="52"/>
      <c r="AC304" s="52"/>
      <c r="AD304" s="65"/>
      <c r="AE304" s="52"/>
      <c r="AG304" s="37"/>
    </row>
    <row r="305" spans="1:33" x14ac:dyDescent="0.25">
      <c r="A305" s="41"/>
      <c r="B305" s="38" t="s">
        <v>6</v>
      </c>
      <c r="D305" s="39"/>
      <c r="E305" s="38"/>
      <c r="F305" s="46"/>
      <c r="G305" s="38"/>
      <c r="H305" s="71"/>
      <c r="I305" s="72"/>
      <c r="J305" s="72"/>
      <c r="K305" s="38"/>
      <c r="L305" s="48"/>
      <c r="N305" s="75"/>
      <c r="P305" s="65"/>
      <c r="R305" s="46"/>
      <c r="T305" s="47"/>
      <c r="V305" s="47"/>
      <c r="X305" s="48"/>
      <c r="Z305" s="39"/>
      <c r="AA305" s="39"/>
      <c r="AB305" s="52"/>
      <c r="AC305" s="52"/>
      <c r="AD305" s="65"/>
      <c r="AE305" s="52"/>
      <c r="AG305" s="37"/>
    </row>
    <row r="306" spans="1:33" x14ac:dyDescent="0.25">
      <c r="A306" s="41" t="s">
        <v>196</v>
      </c>
      <c r="B306" s="38"/>
      <c r="D306" s="39"/>
      <c r="E306" s="38"/>
      <c r="F306" s="46"/>
      <c r="G306" s="38"/>
      <c r="H306" s="71"/>
      <c r="I306" s="72"/>
      <c r="J306" s="72"/>
      <c r="K306" s="38"/>
      <c r="L306" s="48"/>
      <c r="N306" s="75"/>
      <c r="P306" s="65"/>
      <c r="R306" s="46"/>
      <c r="T306" s="47"/>
      <c r="V306" s="47"/>
      <c r="X306" s="48"/>
      <c r="Z306" s="39"/>
      <c r="AA306" s="39"/>
      <c r="AB306" s="52"/>
      <c r="AC306" s="52"/>
      <c r="AD306" s="65"/>
      <c r="AE306" s="52"/>
      <c r="AG306" s="37"/>
    </row>
    <row r="307" spans="1:33" s="38" customFormat="1" x14ac:dyDescent="0.25">
      <c r="A307" s="38" t="s">
        <v>6</v>
      </c>
      <c r="B307" s="38" t="s">
        <v>6</v>
      </c>
      <c r="D307" s="33"/>
      <c r="E307" s="33"/>
      <c r="F307" s="46"/>
      <c r="G307" s="33"/>
      <c r="H307" s="71"/>
      <c r="I307" s="72"/>
      <c r="J307" s="72"/>
      <c r="K307" s="33"/>
      <c r="L307" s="48"/>
      <c r="N307" s="74"/>
      <c r="P307" s="58"/>
      <c r="R307" s="46"/>
      <c r="S307" s="33"/>
      <c r="T307" s="47"/>
      <c r="U307" s="33"/>
      <c r="V307" s="47"/>
      <c r="W307" s="33"/>
      <c r="X307" s="48"/>
      <c r="Z307" s="33"/>
      <c r="AA307" s="33"/>
      <c r="AB307" s="52"/>
      <c r="AC307" s="52"/>
      <c r="AD307" s="58"/>
      <c r="AE307" s="52"/>
      <c r="AG307" s="37"/>
    </row>
    <row r="308" spans="1:33" x14ac:dyDescent="0.25">
      <c r="A308" s="38" t="s">
        <v>6</v>
      </c>
      <c r="B308" s="38" t="s">
        <v>51</v>
      </c>
      <c r="D308" s="36"/>
      <c r="F308" s="46"/>
      <c r="H308" s="71"/>
      <c r="I308" s="72"/>
      <c r="J308" s="72"/>
      <c r="L308" s="48"/>
      <c r="N308" s="75"/>
      <c r="P308" s="63"/>
      <c r="R308" s="46"/>
      <c r="T308" s="47"/>
      <c r="V308" s="47"/>
      <c r="X308" s="48"/>
      <c r="Z308" s="36"/>
      <c r="AA308" s="36"/>
      <c r="AB308" s="52"/>
      <c r="AC308" s="52"/>
      <c r="AD308" s="63"/>
      <c r="AE308" s="52"/>
      <c r="AF308" s="38"/>
      <c r="AG308" s="37"/>
    </row>
    <row r="309" spans="1:33" s="38" customFormat="1" x14ac:dyDescent="0.25">
      <c r="A309" s="33">
        <v>341</v>
      </c>
      <c r="B309" s="33" t="s">
        <v>42</v>
      </c>
      <c r="D309" s="36">
        <v>50503088.939999998</v>
      </c>
      <c r="E309" s="33"/>
      <c r="F309" s="46">
        <v>45473</v>
      </c>
      <c r="G309" s="33"/>
      <c r="H309" s="71">
        <v>2.3E-3</v>
      </c>
      <c r="I309" s="72"/>
      <c r="J309" s="72"/>
      <c r="K309" s="33"/>
      <c r="L309" s="48">
        <v>-2</v>
      </c>
      <c r="N309" s="76">
        <v>3.5</v>
      </c>
      <c r="P309" s="63">
        <f t="shared" ref="P309:P314" si="14">+ROUND(D309*N309/100,0)</f>
        <v>1767608</v>
      </c>
      <c r="R309" s="46">
        <v>49125</v>
      </c>
      <c r="S309" s="33"/>
      <c r="T309" s="47">
        <v>80</v>
      </c>
      <c r="U309" s="33" t="s">
        <v>4</v>
      </c>
      <c r="V309" s="47" t="s">
        <v>310</v>
      </c>
      <c r="W309" s="33"/>
      <c r="X309" s="48">
        <v>-2</v>
      </c>
      <c r="Z309" s="36">
        <v>1636699</v>
      </c>
      <c r="AA309" s="36"/>
      <c r="AB309" s="52">
        <v>3.24</v>
      </c>
      <c r="AC309" s="52"/>
      <c r="AD309" s="63">
        <f>+Z309-P309</f>
        <v>-130909</v>
      </c>
      <c r="AE309" s="52"/>
      <c r="AF309" s="33"/>
      <c r="AG309" s="37"/>
    </row>
    <row r="310" spans="1:33" x14ac:dyDescent="0.25">
      <c r="A310" s="33">
        <v>342</v>
      </c>
      <c r="B310" s="33" t="s">
        <v>87</v>
      </c>
      <c r="D310" s="36">
        <v>4874750.87</v>
      </c>
      <c r="F310" s="46">
        <v>45473</v>
      </c>
      <c r="H310" s="71">
        <v>9.4999999999999998E-3</v>
      </c>
      <c r="I310" s="72"/>
      <c r="J310" s="72"/>
      <c r="L310" s="48">
        <v>0</v>
      </c>
      <c r="N310" s="76">
        <v>3.8</v>
      </c>
      <c r="P310" s="63">
        <f t="shared" si="14"/>
        <v>185241</v>
      </c>
      <c r="R310" s="46">
        <v>49125</v>
      </c>
      <c r="T310" s="47">
        <v>50</v>
      </c>
      <c r="U310" s="33" t="s">
        <v>4</v>
      </c>
      <c r="V310" s="47" t="s">
        <v>313</v>
      </c>
      <c r="X310" s="48">
        <v>-3</v>
      </c>
      <c r="Z310" s="36">
        <v>172056</v>
      </c>
      <c r="AA310" s="36"/>
      <c r="AB310" s="52">
        <v>3.53</v>
      </c>
      <c r="AC310" s="52"/>
      <c r="AD310" s="63">
        <f>+Z310-P310</f>
        <v>-13185</v>
      </c>
      <c r="AE310" s="52"/>
      <c r="AG310" s="37"/>
    </row>
    <row r="311" spans="1:33" x14ac:dyDescent="0.25">
      <c r="A311" s="33">
        <v>343</v>
      </c>
      <c r="B311" s="33" t="s">
        <v>88</v>
      </c>
      <c r="D311" s="36">
        <v>23358057.84</v>
      </c>
      <c r="F311" s="46">
        <v>45473</v>
      </c>
      <c r="H311" s="49">
        <v>5.7000000000000002E-3</v>
      </c>
      <c r="I311" s="44"/>
      <c r="J311" s="49"/>
      <c r="L311" s="48">
        <v>0</v>
      </c>
      <c r="N311" s="76">
        <v>4.3</v>
      </c>
      <c r="P311" s="63">
        <f t="shared" si="14"/>
        <v>1004396</v>
      </c>
      <c r="R311" s="46">
        <v>49125</v>
      </c>
      <c r="T311" s="47">
        <v>50</v>
      </c>
      <c r="U311" s="33" t="s">
        <v>4</v>
      </c>
      <c r="V311" s="47" t="s">
        <v>314</v>
      </c>
      <c r="X311" s="48">
        <v>-3</v>
      </c>
      <c r="Z311" s="36">
        <v>951676</v>
      </c>
      <c r="AA311" s="36"/>
      <c r="AB311" s="52">
        <v>4.07</v>
      </c>
      <c r="AC311" s="52"/>
      <c r="AD311" s="63">
        <f t="shared" ref="AD311:AD312" si="15">+Z311-P311</f>
        <v>-52720</v>
      </c>
      <c r="AE311" s="52"/>
      <c r="AG311" s="37"/>
    </row>
    <row r="312" spans="1:33" x14ac:dyDescent="0.25">
      <c r="A312" s="33">
        <v>343.2</v>
      </c>
      <c r="B312" s="33" t="s">
        <v>290</v>
      </c>
      <c r="D312" s="36">
        <v>2230421.5499999998</v>
      </c>
      <c r="F312" s="46">
        <v>45473</v>
      </c>
      <c r="H312" s="49">
        <v>0.1565</v>
      </c>
      <c r="I312" s="44"/>
      <c r="J312" s="49"/>
      <c r="L312" s="48">
        <v>0</v>
      </c>
      <c r="N312" s="76">
        <v>4.3</v>
      </c>
      <c r="P312" s="63">
        <f t="shared" si="14"/>
        <v>95908</v>
      </c>
      <c r="R312" s="46">
        <v>49125</v>
      </c>
      <c r="T312" s="47">
        <v>9</v>
      </c>
      <c r="U312" s="33" t="s">
        <v>4</v>
      </c>
      <c r="V312" s="47" t="s">
        <v>316</v>
      </c>
      <c r="X312" s="48">
        <v>35</v>
      </c>
      <c r="Z312" s="36">
        <v>161548</v>
      </c>
      <c r="AA312" s="36"/>
      <c r="AB312" s="52">
        <v>7.24</v>
      </c>
      <c r="AC312" s="52"/>
      <c r="AD312" s="63">
        <f t="shared" si="15"/>
        <v>65640</v>
      </c>
      <c r="AE312" s="52"/>
      <c r="AG312" s="37"/>
    </row>
    <row r="313" spans="1:33" x14ac:dyDescent="0.25">
      <c r="A313" s="33">
        <v>345</v>
      </c>
      <c r="B313" s="33" t="s">
        <v>45</v>
      </c>
      <c r="D313" s="36">
        <v>5443052.4100000001</v>
      </c>
      <c r="F313" s="46">
        <v>45473</v>
      </c>
      <c r="H313" s="71">
        <v>1.2999999999999999E-3</v>
      </c>
      <c r="I313" s="72"/>
      <c r="J313" s="72"/>
      <c r="L313" s="48">
        <v>-1</v>
      </c>
      <c r="N313" s="76">
        <v>3.4</v>
      </c>
      <c r="P313" s="63">
        <f t="shared" si="14"/>
        <v>185064</v>
      </c>
      <c r="R313" s="46">
        <v>49125</v>
      </c>
      <c r="T313" s="47">
        <v>50</v>
      </c>
      <c r="U313" s="33" t="s">
        <v>4</v>
      </c>
      <c r="V313" s="47" t="s">
        <v>315</v>
      </c>
      <c r="X313" s="48">
        <v>-2</v>
      </c>
      <c r="Z313" s="36">
        <v>171803</v>
      </c>
      <c r="AA313" s="36"/>
      <c r="AB313" s="52">
        <v>3.16</v>
      </c>
      <c r="AC313" s="52"/>
      <c r="AD313" s="63">
        <f>+Z313-P313</f>
        <v>-13261</v>
      </c>
      <c r="AE313" s="52"/>
      <c r="AG313" s="37"/>
    </row>
    <row r="314" spans="1:33" x14ac:dyDescent="0.25">
      <c r="A314" s="33">
        <v>346</v>
      </c>
      <c r="B314" s="33" t="s">
        <v>291</v>
      </c>
      <c r="D314" s="32">
        <v>4289445.62</v>
      </c>
      <c r="F314" s="46">
        <v>45473</v>
      </c>
      <c r="H314" s="71">
        <v>2.5999999999999999E-3</v>
      </c>
      <c r="I314" s="72"/>
      <c r="J314" s="72"/>
      <c r="L314" s="48">
        <v>0</v>
      </c>
      <c r="N314" s="76">
        <v>3.4</v>
      </c>
      <c r="P314" s="64">
        <f t="shared" si="14"/>
        <v>145841</v>
      </c>
      <c r="R314" s="46">
        <v>49125</v>
      </c>
      <c r="T314" s="47">
        <v>50</v>
      </c>
      <c r="U314" s="33" t="s">
        <v>4</v>
      </c>
      <c r="V314" s="47" t="s">
        <v>317</v>
      </c>
      <c r="X314" s="48">
        <v>-2</v>
      </c>
      <c r="Z314" s="32">
        <v>141641</v>
      </c>
      <c r="AA314" s="54"/>
      <c r="AB314" s="52">
        <v>3.3</v>
      </c>
      <c r="AC314" s="52"/>
      <c r="AD314" s="64">
        <f>+Z314-P314</f>
        <v>-4200</v>
      </c>
      <c r="AE314" s="52"/>
      <c r="AF314" s="38"/>
      <c r="AG314" s="37"/>
    </row>
    <row r="315" spans="1:33" s="38" customFormat="1" x14ac:dyDescent="0.25">
      <c r="A315" s="33" t="s">
        <v>6</v>
      </c>
      <c r="B315" s="38" t="s">
        <v>52</v>
      </c>
      <c r="D315" s="39">
        <f>+SUBTOTAL(9,D309:D314)</f>
        <v>90698817.229999989</v>
      </c>
      <c r="F315" s="46"/>
      <c r="H315" s="71"/>
      <c r="I315" s="72"/>
      <c r="J315" s="72"/>
      <c r="L315" s="48"/>
      <c r="N315" s="79">
        <f>+ROUND(P315/D315*100,1)</f>
        <v>3.7</v>
      </c>
      <c r="P315" s="65">
        <f>+SUBTOTAL(9,P309:P314)</f>
        <v>3384058</v>
      </c>
      <c r="R315" s="46"/>
      <c r="S315" s="33"/>
      <c r="T315" s="47"/>
      <c r="U315" s="33"/>
      <c r="V315" s="47"/>
      <c r="W315" s="33"/>
      <c r="X315" s="48"/>
      <c r="Z315" s="39">
        <f>+SUBTOTAL(9,Z309:Z314)</f>
        <v>3235423</v>
      </c>
      <c r="AA315" s="39"/>
      <c r="AB315" s="56">
        <f>+Z315/D315*100</f>
        <v>3.5672163086707105</v>
      </c>
      <c r="AC315" s="56"/>
      <c r="AD315" s="65">
        <f>+SUBTOTAL(9,AD309:AD314)</f>
        <v>-148635</v>
      </c>
      <c r="AE315" s="52"/>
      <c r="AF315" s="37"/>
      <c r="AG315" s="37"/>
    </row>
    <row r="316" spans="1:33" x14ac:dyDescent="0.25">
      <c r="A316" s="33" t="s">
        <v>6</v>
      </c>
      <c r="B316" s="33" t="s">
        <v>6</v>
      </c>
      <c r="F316" s="46"/>
      <c r="H316" s="71"/>
      <c r="I316" s="72"/>
      <c r="J316" s="72"/>
      <c r="L316" s="48"/>
      <c r="N316" s="75"/>
      <c r="R316" s="46"/>
      <c r="T316" s="47"/>
      <c r="V316" s="47"/>
      <c r="X316" s="48"/>
      <c r="AB316" s="52"/>
      <c r="AC316" s="52"/>
      <c r="AE316" s="52"/>
      <c r="AF316" s="38"/>
      <c r="AG316" s="37"/>
    </row>
    <row r="317" spans="1:33" x14ac:dyDescent="0.25">
      <c r="A317" s="38" t="s">
        <v>6</v>
      </c>
      <c r="B317" s="38" t="s">
        <v>104</v>
      </c>
      <c r="D317" s="36"/>
      <c r="F317" s="46"/>
      <c r="H317" s="71"/>
      <c r="I317" s="72"/>
      <c r="J317" s="72"/>
      <c r="L317" s="48"/>
      <c r="N317" s="75"/>
      <c r="P317" s="63"/>
      <c r="R317" s="46"/>
      <c r="T317" s="47"/>
      <c r="V317" s="47"/>
      <c r="X317" s="48"/>
      <c r="Z317" s="36"/>
      <c r="AA317" s="36"/>
      <c r="AB317" s="52"/>
      <c r="AC317" s="52"/>
      <c r="AD317" s="63"/>
      <c r="AE317" s="52"/>
      <c r="AF317" s="38"/>
      <c r="AG317" s="37"/>
    </row>
    <row r="318" spans="1:33" x14ac:dyDescent="0.25">
      <c r="A318" s="33">
        <v>341</v>
      </c>
      <c r="B318" s="33" t="s">
        <v>42</v>
      </c>
      <c r="D318" s="36">
        <v>1697788.61</v>
      </c>
      <c r="F318" s="46">
        <v>45473</v>
      </c>
      <c r="H318" s="71">
        <v>2.3E-3</v>
      </c>
      <c r="I318" s="72"/>
      <c r="J318" s="72"/>
      <c r="L318" s="48">
        <v>-2</v>
      </c>
      <c r="N318" s="76">
        <v>3.5</v>
      </c>
      <c r="P318" s="63">
        <f t="shared" ref="P318:P324" si="16">+ROUND(D318*N318/100,0)</f>
        <v>59423</v>
      </c>
      <c r="R318" s="46">
        <v>49125</v>
      </c>
      <c r="T318" s="47">
        <v>80</v>
      </c>
      <c r="U318" s="33" t="s">
        <v>4</v>
      </c>
      <c r="V318" s="47" t="s">
        <v>310</v>
      </c>
      <c r="X318" s="48">
        <v>-2</v>
      </c>
      <c r="Z318" s="36">
        <v>52077</v>
      </c>
      <c r="AA318" s="36"/>
      <c r="AB318" s="52">
        <v>3.07</v>
      </c>
      <c r="AC318" s="52"/>
      <c r="AD318" s="63">
        <f>+Z318-P318</f>
        <v>-7346</v>
      </c>
      <c r="AE318" s="52"/>
      <c r="AG318" s="37"/>
    </row>
    <row r="319" spans="1:33" x14ac:dyDescent="0.25">
      <c r="A319" s="33">
        <v>342</v>
      </c>
      <c r="B319" s="33" t="s">
        <v>87</v>
      </c>
      <c r="D319" s="36">
        <v>182786.79</v>
      </c>
      <c r="F319" s="46">
        <v>45473</v>
      </c>
      <c r="H319" s="71">
        <v>9.4999999999999998E-3</v>
      </c>
      <c r="I319" s="72"/>
      <c r="J319" s="72"/>
      <c r="L319" s="48">
        <v>0</v>
      </c>
      <c r="N319" s="76">
        <v>3.8</v>
      </c>
      <c r="P319" s="63">
        <f t="shared" si="16"/>
        <v>6946</v>
      </c>
      <c r="R319" s="46">
        <v>49125</v>
      </c>
      <c r="T319" s="47">
        <v>50</v>
      </c>
      <c r="U319" s="33" t="s">
        <v>4</v>
      </c>
      <c r="V319" s="47" t="s">
        <v>313</v>
      </c>
      <c r="X319" s="48">
        <v>-3</v>
      </c>
      <c r="Z319" s="36">
        <v>5910</v>
      </c>
      <c r="AA319" s="36"/>
      <c r="AB319" s="52">
        <v>3.23</v>
      </c>
      <c r="AC319" s="52"/>
      <c r="AD319" s="63">
        <f>+Z319-P319</f>
        <v>-1036</v>
      </c>
      <c r="AE319" s="52"/>
      <c r="AG319" s="37"/>
    </row>
    <row r="320" spans="1:33" x14ac:dyDescent="0.25">
      <c r="A320" s="33">
        <v>343</v>
      </c>
      <c r="B320" s="33" t="s">
        <v>88</v>
      </c>
      <c r="D320" s="36">
        <v>163056405.62</v>
      </c>
      <c r="F320" s="46">
        <v>45473</v>
      </c>
      <c r="H320" s="49">
        <v>5.7000000000000002E-3</v>
      </c>
      <c r="I320" s="44"/>
      <c r="J320" s="49"/>
      <c r="L320" s="48">
        <v>0</v>
      </c>
      <c r="N320" s="76">
        <v>4.2</v>
      </c>
      <c r="P320" s="63">
        <f t="shared" si="16"/>
        <v>6848369</v>
      </c>
      <c r="R320" s="46">
        <v>49125</v>
      </c>
      <c r="T320" s="47">
        <v>50</v>
      </c>
      <c r="U320" s="33" t="s">
        <v>4</v>
      </c>
      <c r="V320" s="47" t="s">
        <v>314</v>
      </c>
      <c r="X320" s="48">
        <v>-3</v>
      </c>
      <c r="Z320" s="36">
        <v>6505697</v>
      </c>
      <c r="AA320" s="36"/>
      <c r="AB320" s="52">
        <v>3.99</v>
      </c>
      <c r="AC320" s="52"/>
      <c r="AD320" s="63">
        <f t="shared" ref="AD320:AD321" si="17">+Z320-P320</f>
        <v>-342672</v>
      </c>
      <c r="AE320" s="52"/>
      <c r="AG320" s="37"/>
    </row>
    <row r="321" spans="1:33" x14ac:dyDescent="0.25">
      <c r="A321" s="33">
        <v>343.2</v>
      </c>
      <c r="B321" s="33" t="s">
        <v>290</v>
      </c>
      <c r="D321" s="36">
        <v>62930034</v>
      </c>
      <c r="F321" s="46">
        <v>45473</v>
      </c>
      <c r="H321" s="49">
        <v>0.1565</v>
      </c>
      <c r="I321" s="44"/>
      <c r="J321" s="49"/>
      <c r="L321" s="48">
        <v>0</v>
      </c>
      <c r="N321" s="76">
        <v>4.2</v>
      </c>
      <c r="P321" s="63">
        <f t="shared" si="16"/>
        <v>2643061</v>
      </c>
      <c r="R321" s="46">
        <v>49125</v>
      </c>
      <c r="T321" s="47">
        <v>9</v>
      </c>
      <c r="U321" s="33" t="s">
        <v>4</v>
      </c>
      <c r="V321" s="47" t="s">
        <v>316</v>
      </c>
      <c r="X321" s="48">
        <v>35</v>
      </c>
      <c r="Z321" s="36">
        <v>4638930</v>
      </c>
      <c r="AA321" s="36"/>
      <c r="AB321" s="52">
        <v>7.37</v>
      </c>
      <c r="AC321" s="52"/>
      <c r="AD321" s="63">
        <f t="shared" si="17"/>
        <v>1995869</v>
      </c>
      <c r="AE321" s="52"/>
      <c r="AG321" s="37"/>
    </row>
    <row r="322" spans="1:33" x14ac:dyDescent="0.25">
      <c r="A322" s="33">
        <v>344</v>
      </c>
      <c r="B322" s="33" t="s">
        <v>89</v>
      </c>
      <c r="D322" s="36">
        <v>27182223.170000002</v>
      </c>
      <c r="F322" s="46">
        <v>45473</v>
      </c>
      <c r="H322" s="71">
        <v>1.6000000000000001E-3</v>
      </c>
      <c r="I322" s="72"/>
      <c r="J322" s="72"/>
      <c r="L322" s="48">
        <v>-1</v>
      </c>
      <c r="N322" s="76">
        <v>3.4</v>
      </c>
      <c r="P322" s="63">
        <f t="shared" si="16"/>
        <v>924196</v>
      </c>
      <c r="R322" s="46">
        <v>49125</v>
      </c>
      <c r="T322" s="47">
        <v>60</v>
      </c>
      <c r="U322" s="33" t="s">
        <v>4</v>
      </c>
      <c r="V322" s="47" t="s">
        <v>310</v>
      </c>
      <c r="X322" s="48">
        <v>-3</v>
      </c>
      <c r="Z322" s="36">
        <v>1031560</v>
      </c>
      <c r="AA322" s="36"/>
      <c r="AB322" s="52">
        <v>3.79</v>
      </c>
      <c r="AC322" s="52"/>
      <c r="AD322" s="63">
        <f>+Z322-P322</f>
        <v>107364</v>
      </c>
      <c r="AE322" s="52"/>
      <c r="AG322" s="37"/>
    </row>
    <row r="323" spans="1:33" s="38" customFormat="1" x14ac:dyDescent="0.25">
      <c r="A323" s="33">
        <v>345</v>
      </c>
      <c r="B323" s="33" t="s">
        <v>45</v>
      </c>
      <c r="D323" s="36">
        <v>29087068.699999999</v>
      </c>
      <c r="E323" s="33"/>
      <c r="F323" s="46">
        <v>45473</v>
      </c>
      <c r="G323" s="33"/>
      <c r="H323" s="71">
        <v>1.2999999999999999E-3</v>
      </c>
      <c r="I323" s="72"/>
      <c r="J323" s="72"/>
      <c r="K323" s="33"/>
      <c r="L323" s="48">
        <v>-1</v>
      </c>
      <c r="N323" s="76">
        <v>3.4</v>
      </c>
      <c r="P323" s="63">
        <f t="shared" si="16"/>
        <v>988960</v>
      </c>
      <c r="R323" s="46">
        <v>49125</v>
      </c>
      <c r="S323" s="33"/>
      <c r="T323" s="47">
        <v>50</v>
      </c>
      <c r="U323" s="33" t="s">
        <v>4</v>
      </c>
      <c r="V323" s="47" t="s">
        <v>315</v>
      </c>
      <c r="W323" s="33"/>
      <c r="X323" s="48">
        <v>-2</v>
      </c>
      <c r="Z323" s="36">
        <v>992136</v>
      </c>
      <c r="AA323" s="36"/>
      <c r="AB323" s="52">
        <v>3.41</v>
      </c>
      <c r="AC323" s="52"/>
      <c r="AD323" s="63">
        <f>+Z323-P323</f>
        <v>3176</v>
      </c>
      <c r="AE323" s="52"/>
      <c r="AF323" s="33"/>
      <c r="AG323" s="37"/>
    </row>
    <row r="324" spans="1:33" x14ac:dyDescent="0.25">
      <c r="A324" s="33">
        <v>346</v>
      </c>
      <c r="B324" s="33" t="s">
        <v>291</v>
      </c>
      <c r="D324" s="32">
        <v>582525.55000000005</v>
      </c>
      <c r="F324" s="46">
        <v>45473</v>
      </c>
      <c r="H324" s="71">
        <v>2.5999999999999999E-3</v>
      </c>
      <c r="I324" s="72"/>
      <c r="J324" s="72"/>
      <c r="L324" s="48">
        <v>0</v>
      </c>
      <c r="N324" s="76">
        <v>3.4</v>
      </c>
      <c r="P324" s="64">
        <f t="shared" si="16"/>
        <v>19806</v>
      </c>
      <c r="R324" s="46">
        <v>49125</v>
      </c>
      <c r="T324" s="47">
        <v>50</v>
      </c>
      <c r="U324" s="33" t="s">
        <v>4</v>
      </c>
      <c r="V324" s="47" t="s">
        <v>317</v>
      </c>
      <c r="X324" s="48">
        <v>-2</v>
      </c>
      <c r="Z324" s="32">
        <v>18604</v>
      </c>
      <c r="AA324" s="54"/>
      <c r="AB324" s="52">
        <v>3.19</v>
      </c>
      <c r="AC324" s="52"/>
      <c r="AD324" s="64">
        <f>+Z324-P324</f>
        <v>-1202</v>
      </c>
      <c r="AE324" s="52"/>
      <c r="AF324" s="38"/>
      <c r="AG324" s="37"/>
    </row>
    <row r="325" spans="1:33" s="38" customFormat="1" x14ac:dyDescent="0.25">
      <c r="A325" s="33" t="s">
        <v>6</v>
      </c>
      <c r="B325" s="38" t="s">
        <v>105</v>
      </c>
      <c r="D325" s="39">
        <f>+SUBTOTAL(9,D318:D324)</f>
        <v>284718832.44</v>
      </c>
      <c r="F325" s="46"/>
      <c r="H325" s="71"/>
      <c r="I325" s="72"/>
      <c r="J325" s="72"/>
      <c r="L325" s="48"/>
      <c r="N325" s="79">
        <f>+ROUND(P325/D325*100,1)</f>
        <v>4</v>
      </c>
      <c r="P325" s="65">
        <f>+SUBTOTAL(9,P318:P324)</f>
        <v>11490761</v>
      </c>
      <c r="R325" s="46"/>
      <c r="S325" s="33"/>
      <c r="T325" s="47"/>
      <c r="U325" s="33"/>
      <c r="V325" s="47"/>
      <c r="W325" s="33"/>
      <c r="X325" s="48"/>
      <c r="Z325" s="39">
        <f>+SUBTOTAL(9,Z318:Z324)</f>
        <v>13244914</v>
      </c>
      <c r="AA325" s="39"/>
      <c r="AB325" s="56">
        <f>+Z325/D325*100</f>
        <v>4.6519276180268676</v>
      </c>
      <c r="AC325" s="56"/>
      <c r="AD325" s="65">
        <f>+SUBTOTAL(9,AD318:AD324)</f>
        <v>1754153</v>
      </c>
      <c r="AE325" s="52"/>
      <c r="AF325" s="37"/>
      <c r="AG325" s="37"/>
    </row>
    <row r="326" spans="1:33" x14ac:dyDescent="0.25">
      <c r="A326" s="33" t="s">
        <v>6</v>
      </c>
      <c r="B326" s="33" t="s">
        <v>6</v>
      </c>
      <c r="F326" s="46"/>
      <c r="H326" s="71"/>
      <c r="I326" s="72"/>
      <c r="J326" s="72"/>
      <c r="L326" s="48"/>
      <c r="N326" s="75"/>
      <c r="R326" s="46"/>
      <c r="T326" s="47"/>
      <c r="V326" s="47"/>
      <c r="X326" s="48"/>
      <c r="AB326" s="52"/>
      <c r="AC326" s="52"/>
      <c r="AE326" s="52"/>
      <c r="AF326" s="38"/>
      <c r="AG326" s="37"/>
    </row>
    <row r="327" spans="1:33" x14ac:dyDescent="0.25">
      <c r="A327" s="38" t="s">
        <v>6</v>
      </c>
      <c r="B327" s="38" t="s">
        <v>106</v>
      </c>
      <c r="D327" s="36"/>
      <c r="F327" s="46"/>
      <c r="H327" s="71"/>
      <c r="I327" s="72"/>
      <c r="J327" s="72"/>
      <c r="L327" s="48"/>
      <c r="N327" s="75"/>
      <c r="P327" s="63"/>
      <c r="R327" s="46"/>
      <c r="T327" s="47"/>
      <c r="V327" s="47"/>
      <c r="X327" s="48"/>
      <c r="Z327" s="36"/>
      <c r="AA327" s="36"/>
      <c r="AB327" s="52"/>
      <c r="AC327" s="52"/>
      <c r="AD327" s="63"/>
      <c r="AE327" s="52"/>
      <c r="AF327" s="38"/>
      <c r="AG327" s="37"/>
    </row>
    <row r="328" spans="1:33" x14ac:dyDescent="0.25">
      <c r="A328" s="33">
        <v>341</v>
      </c>
      <c r="B328" s="33" t="s">
        <v>42</v>
      </c>
      <c r="D328" s="36">
        <v>1532780.54</v>
      </c>
      <c r="F328" s="46">
        <v>45473</v>
      </c>
      <c r="H328" s="71">
        <v>2.3E-3</v>
      </c>
      <c r="I328" s="72"/>
      <c r="J328" s="72"/>
      <c r="L328" s="48">
        <v>-2</v>
      </c>
      <c r="N328" s="76">
        <v>3.5</v>
      </c>
      <c r="P328" s="63">
        <f t="shared" ref="P328:P334" si="18">+ROUND(D328*N328/100,0)</f>
        <v>53647</v>
      </c>
      <c r="R328" s="46">
        <v>49125</v>
      </c>
      <c r="T328" s="47">
        <v>80</v>
      </c>
      <c r="U328" s="33" t="s">
        <v>4</v>
      </c>
      <c r="V328" s="47" t="s">
        <v>310</v>
      </c>
      <c r="X328" s="48">
        <v>-2</v>
      </c>
      <c r="Z328" s="36">
        <v>52687</v>
      </c>
      <c r="AA328" s="36"/>
      <c r="AB328" s="52">
        <v>3.44</v>
      </c>
      <c r="AC328" s="52"/>
      <c r="AD328" s="63">
        <f>+Z328-P328</f>
        <v>-960</v>
      </c>
      <c r="AE328" s="52"/>
      <c r="AG328" s="37"/>
    </row>
    <row r="329" spans="1:33" x14ac:dyDescent="0.25">
      <c r="A329" s="33">
        <v>342</v>
      </c>
      <c r="B329" s="33" t="s">
        <v>87</v>
      </c>
      <c r="D329" s="36">
        <v>182370.64</v>
      </c>
      <c r="F329" s="46">
        <v>45473</v>
      </c>
      <c r="H329" s="71">
        <v>9.4999999999999998E-3</v>
      </c>
      <c r="I329" s="72"/>
      <c r="J329" s="72"/>
      <c r="L329" s="48">
        <v>0</v>
      </c>
      <c r="N329" s="76">
        <v>3.8</v>
      </c>
      <c r="P329" s="63">
        <f t="shared" si="18"/>
        <v>6930</v>
      </c>
      <c r="R329" s="46">
        <v>49125</v>
      </c>
      <c r="T329" s="47">
        <v>50</v>
      </c>
      <c r="U329" s="33" t="s">
        <v>4</v>
      </c>
      <c r="V329" s="47" t="s">
        <v>313</v>
      </c>
      <c r="X329" s="48">
        <v>-3</v>
      </c>
      <c r="Z329" s="36">
        <v>5896</v>
      </c>
      <c r="AA329" s="36"/>
      <c r="AB329" s="52">
        <v>3.23</v>
      </c>
      <c r="AC329" s="52"/>
      <c r="AD329" s="63">
        <f>+Z329-P329</f>
        <v>-1034</v>
      </c>
      <c r="AE329" s="52"/>
      <c r="AG329" s="37"/>
    </row>
    <row r="330" spans="1:33" x14ac:dyDescent="0.25">
      <c r="A330" s="33">
        <v>343</v>
      </c>
      <c r="B330" s="33" t="s">
        <v>88</v>
      </c>
      <c r="D330" s="36">
        <v>169519057.97999999</v>
      </c>
      <c r="F330" s="46">
        <v>45473</v>
      </c>
      <c r="H330" s="49">
        <v>5.7000000000000002E-3</v>
      </c>
      <c r="I330" s="44"/>
      <c r="J330" s="49"/>
      <c r="L330" s="48">
        <v>0</v>
      </c>
      <c r="N330" s="76">
        <v>4.2</v>
      </c>
      <c r="P330" s="63">
        <f t="shared" si="18"/>
        <v>7119800</v>
      </c>
      <c r="R330" s="46">
        <v>49125</v>
      </c>
      <c r="T330" s="47">
        <v>50</v>
      </c>
      <c r="U330" s="33" t="s">
        <v>4</v>
      </c>
      <c r="V330" s="47" t="s">
        <v>314</v>
      </c>
      <c r="X330" s="48">
        <v>-3</v>
      </c>
      <c r="Z330" s="36">
        <v>7054063</v>
      </c>
      <c r="AA330" s="36"/>
      <c r="AB330" s="52">
        <v>4.16</v>
      </c>
      <c r="AC330" s="52"/>
      <c r="AD330" s="63">
        <f t="shared" ref="AD330:AD331" si="19">+Z330-P330</f>
        <v>-65737</v>
      </c>
      <c r="AE330" s="52"/>
      <c r="AG330" s="37"/>
    </row>
    <row r="331" spans="1:33" x14ac:dyDescent="0.25">
      <c r="A331" s="33">
        <v>343.2</v>
      </c>
      <c r="B331" s="33" t="s">
        <v>290</v>
      </c>
      <c r="D331" s="36">
        <v>95841804.769999996</v>
      </c>
      <c r="F331" s="46">
        <v>45473</v>
      </c>
      <c r="H331" s="49">
        <v>0.1565</v>
      </c>
      <c r="I331" s="44"/>
      <c r="J331" s="49"/>
      <c r="L331" s="48">
        <v>0</v>
      </c>
      <c r="N331" s="76">
        <v>4.2</v>
      </c>
      <c r="P331" s="63">
        <f t="shared" si="18"/>
        <v>4025356</v>
      </c>
      <c r="R331" s="46">
        <v>49125</v>
      </c>
      <c r="T331" s="47">
        <v>9</v>
      </c>
      <c r="U331" s="33" t="s">
        <v>4</v>
      </c>
      <c r="V331" s="47" t="s">
        <v>316</v>
      </c>
      <c r="X331" s="48">
        <v>35</v>
      </c>
      <c r="Z331" s="36">
        <v>7040628</v>
      </c>
      <c r="AA331" s="36"/>
      <c r="AB331" s="52">
        <v>7.35</v>
      </c>
      <c r="AC331" s="52"/>
      <c r="AD331" s="63">
        <f t="shared" si="19"/>
        <v>3015272</v>
      </c>
      <c r="AE331" s="52"/>
      <c r="AG331" s="37"/>
    </row>
    <row r="332" spans="1:33" s="38" customFormat="1" x14ac:dyDescent="0.25">
      <c r="A332" s="33">
        <v>344</v>
      </c>
      <c r="B332" s="33" t="s">
        <v>89</v>
      </c>
      <c r="D332" s="36">
        <v>33559356.939999998</v>
      </c>
      <c r="E332" s="33"/>
      <c r="F332" s="46">
        <v>45473</v>
      </c>
      <c r="G332" s="33"/>
      <c r="H332" s="71">
        <v>1.6000000000000001E-3</v>
      </c>
      <c r="I332" s="72"/>
      <c r="J332" s="72"/>
      <c r="K332" s="33"/>
      <c r="L332" s="48">
        <v>-1</v>
      </c>
      <c r="N332" s="76">
        <v>3.4</v>
      </c>
      <c r="P332" s="63">
        <f t="shared" si="18"/>
        <v>1141018</v>
      </c>
      <c r="R332" s="46">
        <v>49125</v>
      </c>
      <c r="S332" s="33"/>
      <c r="T332" s="47">
        <v>60</v>
      </c>
      <c r="U332" s="33" t="s">
        <v>4</v>
      </c>
      <c r="V332" s="47" t="s">
        <v>310</v>
      </c>
      <c r="W332" s="33"/>
      <c r="X332" s="48">
        <v>-3</v>
      </c>
      <c r="Z332" s="36">
        <v>1241958</v>
      </c>
      <c r="AA332" s="36"/>
      <c r="AB332" s="52">
        <v>3.7</v>
      </c>
      <c r="AC332" s="52"/>
      <c r="AD332" s="63">
        <f>+Z332-P332</f>
        <v>100940</v>
      </c>
      <c r="AE332" s="52"/>
      <c r="AF332" s="33"/>
      <c r="AG332" s="37"/>
    </row>
    <row r="333" spans="1:33" x14ac:dyDescent="0.25">
      <c r="A333" s="33">
        <v>345</v>
      </c>
      <c r="B333" s="33" t="s">
        <v>45</v>
      </c>
      <c r="D333" s="36">
        <v>26145825.260000002</v>
      </c>
      <c r="F333" s="46">
        <v>45473</v>
      </c>
      <c r="H333" s="71">
        <v>1.2999999999999999E-3</v>
      </c>
      <c r="I333" s="72"/>
      <c r="J333" s="72"/>
      <c r="L333" s="48">
        <v>-1</v>
      </c>
      <c r="N333" s="76">
        <v>3.4</v>
      </c>
      <c r="P333" s="63">
        <f t="shared" si="18"/>
        <v>888958</v>
      </c>
      <c r="R333" s="46">
        <v>49125</v>
      </c>
      <c r="T333" s="47">
        <v>50</v>
      </c>
      <c r="U333" s="33" t="s">
        <v>4</v>
      </c>
      <c r="V333" s="47" t="s">
        <v>315</v>
      </c>
      <c r="X333" s="48">
        <v>-2</v>
      </c>
      <c r="Z333" s="36">
        <v>897500</v>
      </c>
      <c r="AA333" s="36"/>
      <c r="AB333" s="52">
        <v>3.43</v>
      </c>
      <c r="AC333" s="52"/>
      <c r="AD333" s="63">
        <f>+Z333-P333</f>
        <v>8542</v>
      </c>
      <c r="AE333" s="52"/>
      <c r="AG333" s="37"/>
    </row>
    <row r="334" spans="1:33" s="38" customFormat="1" x14ac:dyDescent="0.25">
      <c r="A334" s="33">
        <v>346</v>
      </c>
      <c r="B334" s="33" t="s">
        <v>291</v>
      </c>
      <c r="D334" s="32">
        <v>844987.37</v>
      </c>
      <c r="E334" s="33"/>
      <c r="F334" s="46">
        <v>45473</v>
      </c>
      <c r="G334" s="33"/>
      <c r="H334" s="71">
        <v>2.5999999999999999E-3</v>
      </c>
      <c r="I334" s="72"/>
      <c r="J334" s="72"/>
      <c r="K334" s="33"/>
      <c r="L334" s="48">
        <v>0</v>
      </c>
      <c r="N334" s="76">
        <v>3.4</v>
      </c>
      <c r="P334" s="64">
        <f t="shared" si="18"/>
        <v>28730</v>
      </c>
      <c r="R334" s="46">
        <v>49125</v>
      </c>
      <c r="S334" s="33"/>
      <c r="T334" s="47">
        <v>50</v>
      </c>
      <c r="U334" s="33" t="s">
        <v>4</v>
      </c>
      <c r="V334" s="47" t="s">
        <v>317</v>
      </c>
      <c r="W334" s="33"/>
      <c r="X334" s="48">
        <v>-2</v>
      </c>
      <c r="Z334" s="32">
        <v>32723</v>
      </c>
      <c r="AA334" s="54"/>
      <c r="AB334" s="52">
        <v>3.87</v>
      </c>
      <c r="AC334" s="52"/>
      <c r="AD334" s="64">
        <f>+Z334-P334</f>
        <v>3993</v>
      </c>
      <c r="AE334" s="52"/>
      <c r="AG334" s="37"/>
    </row>
    <row r="335" spans="1:33" x14ac:dyDescent="0.25">
      <c r="A335" s="33" t="s">
        <v>6</v>
      </c>
      <c r="B335" s="38" t="s">
        <v>107</v>
      </c>
      <c r="D335" s="39">
        <f>+SUBTOTAL(9,D328:D334)</f>
        <v>327626183.5</v>
      </c>
      <c r="E335" s="38"/>
      <c r="F335" s="46"/>
      <c r="G335" s="38"/>
      <c r="H335" s="71"/>
      <c r="I335" s="72"/>
      <c r="J335" s="72"/>
      <c r="K335" s="38"/>
      <c r="L335" s="48"/>
      <c r="N335" s="79">
        <f>+ROUND(P335/D335*100,1)</f>
        <v>4</v>
      </c>
      <c r="P335" s="65">
        <f>+SUBTOTAL(9,P328:P334)</f>
        <v>13264439</v>
      </c>
      <c r="R335" s="46"/>
      <c r="T335" s="47"/>
      <c r="V335" s="47"/>
      <c r="X335" s="48"/>
      <c r="Z335" s="39">
        <f>+SUBTOTAL(9,Z328:Z334)</f>
        <v>16325455</v>
      </c>
      <c r="AA335" s="39"/>
      <c r="AB335" s="56">
        <f>+Z335/D335*100</f>
        <v>4.9829518586080894</v>
      </c>
      <c r="AC335" s="56"/>
      <c r="AD335" s="65">
        <f>+SUBTOTAL(9,AD328:AD334)</f>
        <v>3061016</v>
      </c>
      <c r="AE335" s="52"/>
      <c r="AF335" s="37"/>
      <c r="AG335" s="37"/>
    </row>
    <row r="336" spans="1:33" x14ac:dyDescent="0.25">
      <c r="A336" s="33" t="s">
        <v>6</v>
      </c>
      <c r="B336" s="33" t="s">
        <v>6</v>
      </c>
      <c r="F336" s="46"/>
      <c r="H336" s="71"/>
      <c r="I336" s="72"/>
      <c r="J336" s="72"/>
      <c r="L336" s="48"/>
      <c r="N336" s="75"/>
      <c r="R336" s="46"/>
      <c r="T336" s="47"/>
      <c r="V336" s="47"/>
      <c r="X336" s="48"/>
      <c r="AB336" s="52"/>
      <c r="AC336" s="52"/>
      <c r="AE336" s="52"/>
      <c r="AF336" s="38"/>
      <c r="AG336" s="37"/>
    </row>
    <row r="337" spans="1:33" x14ac:dyDescent="0.25">
      <c r="A337" s="38" t="s">
        <v>6</v>
      </c>
      <c r="B337" s="38" t="s">
        <v>108</v>
      </c>
      <c r="D337" s="36"/>
      <c r="F337" s="46"/>
      <c r="H337" s="71"/>
      <c r="I337" s="72"/>
      <c r="J337" s="72"/>
      <c r="L337" s="48"/>
      <c r="N337" s="75"/>
      <c r="P337" s="63"/>
      <c r="R337" s="46"/>
      <c r="T337" s="47"/>
      <c r="V337" s="47"/>
      <c r="X337" s="48"/>
      <c r="Z337" s="36"/>
      <c r="AA337" s="36"/>
      <c r="AB337" s="52"/>
      <c r="AC337" s="52"/>
      <c r="AD337" s="63"/>
      <c r="AE337" s="52"/>
      <c r="AF337" s="38"/>
      <c r="AG337" s="37"/>
    </row>
    <row r="338" spans="1:33" x14ac:dyDescent="0.25">
      <c r="A338" s="33">
        <v>341</v>
      </c>
      <c r="B338" s="33" t="s">
        <v>42</v>
      </c>
      <c r="D338" s="36">
        <v>25862706.620000001</v>
      </c>
      <c r="F338" s="46">
        <v>49490</v>
      </c>
      <c r="H338" s="71">
        <v>2.3E-3</v>
      </c>
      <c r="I338" s="72"/>
      <c r="J338" s="72"/>
      <c r="L338" s="48">
        <v>-2</v>
      </c>
      <c r="N338" s="76">
        <v>3.5</v>
      </c>
      <c r="P338" s="63">
        <f t="shared" ref="P338:P344" si="20">+ROUND(D338*N338/100,0)</f>
        <v>905195</v>
      </c>
      <c r="R338" s="46">
        <v>53143</v>
      </c>
      <c r="T338" s="47">
        <v>80</v>
      </c>
      <c r="U338" s="33" t="s">
        <v>4</v>
      </c>
      <c r="V338" s="47" t="s">
        <v>310</v>
      </c>
      <c r="X338" s="48">
        <v>-2</v>
      </c>
      <c r="Z338" s="36">
        <v>717544</v>
      </c>
      <c r="AA338" s="36"/>
      <c r="AB338" s="52">
        <v>2.77</v>
      </c>
      <c r="AC338" s="52"/>
      <c r="AD338" s="63">
        <f>+Z338-P338</f>
        <v>-187651</v>
      </c>
      <c r="AE338" s="52"/>
      <c r="AG338" s="37"/>
    </row>
    <row r="339" spans="1:33" x14ac:dyDescent="0.25">
      <c r="A339" s="33">
        <v>342</v>
      </c>
      <c r="B339" s="33" t="s">
        <v>87</v>
      </c>
      <c r="D339" s="36">
        <v>12403564.17</v>
      </c>
      <c r="F339" s="46">
        <v>49490</v>
      </c>
      <c r="H339" s="71">
        <v>9.4999999999999998E-3</v>
      </c>
      <c r="I339" s="72"/>
      <c r="J339" s="72"/>
      <c r="L339" s="48">
        <v>0</v>
      </c>
      <c r="N339" s="76">
        <v>3.8</v>
      </c>
      <c r="P339" s="63">
        <f t="shared" si="20"/>
        <v>471335</v>
      </c>
      <c r="R339" s="46">
        <v>53143</v>
      </c>
      <c r="T339" s="47">
        <v>50</v>
      </c>
      <c r="U339" s="33" t="s">
        <v>4</v>
      </c>
      <c r="V339" s="47" t="s">
        <v>313</v>
      </c>
      <c r="X339" s="48">
        <v>-3</v>
      </c>
      <c r="Z339" s="36">
        <v>374262</v>
      </c>
      <c r="AA339" s="36"/>
      <c r="AB339" s="52">
        <v>3.02</v>
      </c>
      <c r="AC339" s="52"/>
      <c r="AD339" s="63">
        <f>+Z339-P339</f>
        <v>-97073</v>
      </c>
      <c r="AE339" s="52"/>
      <c r="AG339" s="37"/>
    </row>
    <row r="340" spans="1:33" x14ac:dyDescent="0.25">
      <c r="A340" s="33">
        <v>343</v>
      </c>
      <c r="B340" s="33" t="s">
        <v>88</v>
      </c>
      <c r="D340" s="36">
        <v>308994245.61000001</v>
      </c>
      <c r="F340" s="46">
        <v>49490</v>
      </c>
      <c r="H340" s="49">
        <v>5.7000000000000002E-3</v>
      </c>
      <c r="I340" s="44"/>
      <c r="J340" s="49"/>
      <c r="L340" s="48">
        <v>0</v>
      </c>
      <c r="N340" s="76">
        <v>4.3</v>
      </c>
      <c r="P340" s="63">
        <f t="shared" si="20"/>
        <v>13286753</v>
      </c>
      <c r="R340" s="46">
        <v>53143</v>
      </c>
      <c r="T340" s="47">
        <v>50</v>
      </c>
      <c r="U340" s="33" t="s">
        <v>4</v>
      </c>
      <c r="V340" s="47" t="s">
        <v>314</v>
      </c>
      <c r="X340" s="48">
        <v>-3</v>
      </c>
      <c r="Z340" s="36">
        <v>10158150</v>
      </c>
      <c r="AA340" s="36"/>
      <c r="AB340" s="52">
        <v>3.29</v>
      </c>
      <c r="AC340" s="52"/>
      <c r="AD340" s="63">
        <f t="shared" ref="AD340:AD341" si="21">+Z340-P340</f>
        <v>-3128603</v>
      </c>
      <c r="AE340" s="52"/>
      <c r="AG340" s="37"/>
    </row>
    <row r="341" spans="1:33" s="38" customFormat="1" x14ac:dyDescent="0.25">
      <c r="A341" s="33">
        <v>343.2</v>
      </c>
      <c r="B341" s="33" t="s">
        <v>290</v>
      </c>
      <c r="D341" s="36">
        <v>222610261.13</v>
      </c>
      <c r="E341" s="33"/>
      <c r="F341" s="46">
        <v>49490</v>
      </c>
      <c r="G341" s="33"/>
      <c r="H341" s="49">
        <v>0.1565</v>
      </c>
      <c r="I341" s="44"/>
      <c r="J341" s="49"/>
      <c r="K341" s="33"/>
      <c r="L341" s="48">
        <v>0</v>
      </c>
      <c r="N341" s="76">
        <v>4.3</v>
      </c>
      <c r="O341" s="33"/>
      <c r="P341" s="63">
        <f t="shared" si="20"/>
        <v>9572241</v>
      </c>
      <c r="R341" s="46">
        <v>53143</v>
      </c>
      <c r="S341" s="33"/>
      <c r="T341" s="47">
        <v>9</v>
      </c>
      <c r="U341" s="33" t="s">
        <v>4</v>
      </c>
      <c r="V341" s="47" t="s">
        <v>316</v>
      </c>
      <c r="W341" s="33"/>
      <c r="X341" s="48">
        <v>35</v>
      </c>
      <c r="Z341" s="36">
        <v>16075800</v>
      </c>
      <c r="AA341" s="36"/>
      <c r="AB341" s="52">
        <v>7.22</v>
      </c>
      <c r="AC341" s="52"/>
      <c r="AD341" s="63">
        <f t="shared" si="21"/>
        <v>6503559</v>
      </c>
      <c r="AE341" s="52"/>
      <c r="AF341" s="33"/>
      <c r="AG341" s="37"/>
    </row>
    <row r="342" spans="1:33" x14ac:dyDescent="0.25">
      <c r="A342" s="33">
        <v>344</v>
      </c>
      <c r="B342" s="33" t="s">
        <v>89</v>
      </c>
      <c r="D342" s="36">
        <v>44713507.439999998</v>
      </c>
      <c r="F342" s="46">
        <v>49490</v>
      </c>
      <c r="H342" s="71">
        <v>1.6000000000000001E-3</v>
      </c>
      <c r="I342" s="72"/>
      <c r="J342" s="72"/>
      <c r="L342" s="48">
        <v>-1</v>
      </c>
      <c r="N342" s="76">
        <v>3.4</v>
      </c>
      <c r="P342" s="63">
        <f t="shared" si="20"/>
        <v>1520259</v>
      </c>
      <c r="R342" s="46">
        <v>53143</v>
      </c>
      <c r="T342" s="47">
        <v>60</v>
      </c>
      <c r="U342" s="33" t="s">
        <v>4</v>
      </c>
      <c r="V342" s="47" t="s">
        <v>310</v>
      </c>
      <c r="X342" s="48">
        <v>-3</v>
      </c>
      <c r="Z342" s="36">
        <v>1282640</v>
      </c>
      <c r="AA342" s="36"/>
      <c r="AB342" s="52">
        <v>2.87</v>
      </c>
      <c r="AC342" s="52"/>
      <c r="AD342" s="63">
        <f>+Z342-P342</f>
        <v>-237619</v>
      </c>
      <c r="AE342" s="52"/>
      <c r="AG342" s="37"/>
    </row>
    <row r="343" spans="1:33" s="38" customFormat="1" x14ac:dyDescent="0.25">
      <c r="A343" s="33">
        <v>345</v>
      </c>
      <c r="B343" s="33" t="s">
        <v>45</v>
      </c>
      <c r="D343" s="36">
        <v>56238775.219999999</v>
      </c>
      <c r="E343" s="33"/>
      <c r="F343" s="46">
        <v>49490</v>
      </c>
      <c r="G343" s="33"/>
      <c r="H343" s="71">
        <v>1.2999999999999999E-3</v>
      </c>
      <c r="I343" s="72"/>
      <c r="J343" s="72"/>
      <c r="K343" s="33"/>
      <c r="L343" s="48">
        <v>-1</v>
      </c>
      <c r="N343" s="76">
        <v>3.4</v>
      </c>
      <c r="P343" s="63">
        <f t="shared" si="20"/>
        <v>1912118</v>
      </c>
      <c r="R343" s="46">
        <v>53143</v>
      </c>
      <c r="S343" s="33"/>
      <c r="T343" s="47">
        <v>50</v>
      </c>
      <c r="U343" s="33" t="s">
        <v>4</v>
      </c>
      <c r="V343" s="47" t="s">
        <v>315</v>
      </c>
      <c r="W343" s="33"/>
      <c r="X343" s="48">
        <v>-2</v>
      </c>
      <c r="Z343" s="36">
        <v>1613725</v>
      </c>
      <c r="AA343" s="36"/>
      <c r="AB343" s="52">
        <v>2.87</v>
      </c>
      <c r="AC343" s="52"/>
      <c r="AD343" s="63">
        <f>+Z343-P343</f>
        <v>-298393</v>
      </c>
      <c r="AE343" s="52"/>
      <c r="AF343" s="33"/>
      <c r="AG343" s="37"/>
    </row>
    <row r="344" spans="1:33" x14ac:dyDescent="0.25">
      <c r="A344" s="33">
        <v>346</v>
      </c>
      <c r="B344" s="33" t="s">
        <v>291</v>
      </c>
      <c r="D344" s="32">
        <v>5333643.99</v>
      </c>
      <c r="F344" s="46">
        <v>49490</v>
      </c>
      <c r="H344" s="71">
        <v>2.5999999999999999E-3</v>
      </c>
      <c r="I344" s="72"/>
      <c r="J344" s="72"/>
      <c r="L344" s="48">
        <v>0</v>
      </c>
      <c r="N344" s="76">
        <v>3.4</v>
      </c>
      <c r="P344" s="64">
        <f t="shared" si="20"/>
        <v>181344</v>
      </c>
      <c r="R344" s="46">
        <v>53143</v>
      </c>
      <c r="T344" s="47">
        <v>50</v>
      </c>
      <c r="U344" s="33" t="s">
        <v>4</v>
      </c>
      <c r="V344" s="47" t="s">
        <v>317</v>
      </c>
      <c r="X344" s="48">
        <v>-2</v>
      </c>
      <c r="Z344" s="32">
        <v>163323</v>
      </c>
      <c r="AA344" s="54"/>
      <c r="AB344" s="52">
        <v>3.06</v>
      </c>
      <c r="AC344" s="52"/>
      <c r="AD344" s="64">
        <f>+Z344-P344</f>
        <v>-18021</v>
      </c>
      <c r="AE344" s="52"/>
      <c r="AF344" s="38"/>
      <c r="AG344" s="37"/>
    </row>
    <row r="345" spans="1:33" x14ac:dyDescent="0.25">
      <c r="A345" s="33" t="s">
        <v>6</v>
      </c>
      <c r="B345" s="38" t="s">
        <v>109</v>
      </c>
      <c r="D345" s="23">
        <f>+SUBTOTAL(9,D338:D344)</f>
        <v>676156704.18000007</v>
      </c>
      <c r="E345" s="38"/>
      <c r="F345" s="46"/>
      <c r="G345" s="38"/>
      <c r="H345" s="71"/>
      <c r="I345" s="72"/>
      <c r="J345" s="72"/>
      <c r="K345" s="38"/>
      <c r="L345" s="48"/>
      <c r="N345" s="79">
        <f>+ROUND(P345/D345*100,1)</f>
        <v>4.0999999999999996</v>
      </c>
      <c r="P345" s="83">
        <f>+SUBTOTAL(9,P338:P344)</f>
        <v>27849245</v>
      </c>
      <c r="R345" s="46"/>
      <c r="T345" s="47"/>
      <c r="V345" s="47"/>
      <c r="X345" s="48"/>
      <c r="Z345" s="23">
        <f>+SUBTOTAL(9,Z338:Z344)</f>
        <v>30385444</v>
      </c>
      <c r="AA345" s="24"/>
      <c r="AB345" s="56">
        <f>+Z345/D345*100</f>
        <v>4.4938464430149425</v>
      </c>
      <c r="AC345" s="56"/>
      <c r="AD345" s="83">
        <f>+SUBTOTAL(9,AD338:AD344)</f>
        <v>2536199</v>
      </c>
      <c r="AE345" s="52"/>
      <c r="AF345" s="37"/>
      <c r="AG345" s="37"/>
    </row>
    <row r="346" spans="1:33" x14ac:dyDescent="0.25">
      <c r="B346" s="38" t="s">
        <v>6</v>
      </c>
      <c r="D346" s="24"/>
      <c r="E346" s="38"/>
      <c r="F346" s="46"/>
      <c r="G346" s="38"/>
      <c r="H346" s="71"/>
      <c r="I346" s="72"/>
      <c r="J346" s="72"/>
      <c r="K346" s="38"/>
      <c r="L346" s="48"/>
      <c r="N346" s="75"/>
      <c r="P346" s="88"/>
      <c r="R346" s="46"/>
      <c r="T346" s="47"/>
      <c r="V346" s="47"/>
      <c r="X346" s="48"/>
      <c r="Z346" s="24"/>
      <c r="AA346" s="24"/>
      <c r="AB346" s="56"/>
      <c r="AC346" s="56"/>
      <c r="AD346" s="88"/>
      <c r="AE346" s="52"/>
      <c r="AF346" s="37"/>
      <c r="AG346" s="37"/>
    </row>
    <row r="347" spans="1:33" ht="12.75" customHeight="1" x14ac:dyDescent="0.25">
      <c r="A347" s="41" t="s">
        <v>197</v>
      </c>
      <c r="B347" s="38"/>
      <c r="D347" s="27">
        <f>+SUBTOTAL(9,D308:D345)</f>
        <v>1379200537.3499999</v>
      </c>
      <c r="E347" s="38"/>
      <c r="F347" s="46"/>
      <c r="G347" s="38"/>
      <c r="H347" s="71"/>
      <c r="I347" s="72"/>
      <c r="J347" s="72"/>
      <c r="K347" s="38"/>
      <c r="L347" s="48"/>
      <c r="N347" s="80">
        <f>+ROUND(P347/D347*100,1)</f>
        <v>4.0999999999999996</v>
      </c>
      <c r="P347" s="121">
        <f>+SUBTOTAL(9,P308:P345)</f>
        <v>55988503</v>
      </c>
      <c r="R347" s="46"/>
      <c r="T347" s="47"/>
      <c r="V347" s="47"/>
      <c r="X347" s="48"/>
      <c r="Z347" s="27">
        <f>+SUBTOTAL(9,Z308:Z345)</f>
        <v>63191236</v>
      </c>
      <c r="AA347" s="27"/>
      <c r="AB347" s="57">
        <f>+Z347/D347*100</f>
        <v>4.5817293634046745</v>
      </c>
      <c r="AC347" s="57"/>
      <c r="AD347" s="121">
        <f>+SUBTOTAL(9,AD308:AD345)</f>
        <v>7202733</v>
      </c>
      <c r="AE347" s="52"/>
      <c r="AG347" s="37"/>
    </row>
    <row r="348" spans="1:33" x14ac:dyDescent="0.25">
      <c r="A348" s="41"/>
      <c r="B348" s="38"/>
      <c r="D348" s="39"/>
      <c r="E348" s="38"/>
      <c r="F348" s="46"/>
      <c r="G348" s="38"/>
      <c r="H348" s="71"/>
      <c r="I348" s="72"/>
      <c r="J348" s="72"/>
      <c r="K348" s="38"/>
      <c r="L348" s="48"/>
      <c r="N348" s="75"/>
      <c r="P348" s="65"/>
      <c r="R348" s="46"/>
      <c r="T348" s="47"/>
      <c r="V348" s="47"/>
      <c r="X348" s="48"/>
      <c r="Z348" s="39"/>
      <c r="AA348" s="39"/>
      <c r="AB348" s="52"/>
      <c r="AC348" s="52"/>
      <c r="AD348" s="65"/>
      <c r="AE348" s="52"/>
      <c r="AG348" s="37"/>
    </row>
    <row r="349" spans="1:33" x14ac:dyDescent="0.25">
      <c r="A349" s="41" t="s">
        <v>198</v>
      </c>
      <c r="B349" s="38"/>
      <c r="D349" s="39"/>
      <c r="E349" s="38"/>
      <c r="F349" s="46"/>
      <c r="G349" s="38"/>
      <c r="H349" s="71"/>
      <c r="I349" s="72"/>
      <c r="J349" s="72"/>
      <c r="K349" s="38"/>
      <c r="L349" s="48"/>
      <c r="N349" s="75"/>
      <c r="P349" s="65"/>
      <c r="R349" s="46"/>
      <c r="T349" s="47"/>
      <c r="V349" s="47"/>
      <c r="X349" s="48"/>
      <c r="Z349" s="39"/>
      <c r="AA349" s="39"/>
      <c r="AB349" s="52"/>
      <c r="AC349" s="52"/>
      <c r="AD349" s="65"/>
      <c r="AE349" s="52"/>
      <c r="AG349" s="37"/>
    </row>
    <row r="350" spans="1:33" x14ac:dyDescent="0.25">
      <c r="A350" s="33" t="s">
        <v>6</v>
      </c>
      <c r="B350" s="33" t="s">
        <v>6</v>
      </c>
      <c r="F350" s="46"/>
      <c r="H350" s="71"/>
      <c r="I350" s="72"/>
      <c r="J350" s="72"/>
      <c r="L350" s="48"/>
      <c r="N350" s="75"/>
      <c r="R350" s="46"/>
      <c r="T350" s="47"/>
      <c r="V350" s="47"/>
      <c r="X350" s="48"/>
      <c r="AB350" s="52"/>
      <c r="AC350" s="52"/>
      <c r="AE350" s="52"/>
      <c r="AF350" s="38"/>
      <c r="AG350" s="37"/>
    </row>
    <row r="351" spans="1:33" s="38" customFormat="1" x14ac:dyDescent="0.25">
      <c r="A351" s="38" t="s">
        <v>6</v>
      </c>
      <c r="B351" s="38" t="s">
        <v>110</v>
      </c>
      <c r="D351" s="36"/>
      <c r="E351" s="33"/>
      <c r="F351" s="46"/>
      <c r="G351" s="33"/>
      <c r="H351" s="71"/>
      <c r="I351" s="72"/>
      <c r="J351" s="72"/>
      <c r="K351" s="33"/>
      <c r="L351" s="48"/>
      <c r="N351" s="74"/>
      <c r="P351" s="63"/>
      <c r="R351" s="46"/>
      <c r="S351" s="33"/>
      <c r="T351" s="47"/>
      <c r="U351" s="33"/>
      <c r="V351" s="47"/>
      <c r="W351" s="33"/>
      <c r="X351" s="48"/>
      <c r="Z351" s="36"/>
      <c r="AA351" s="36"/>
      <c r="AB351" s="52"/>
      <c r="AC351" s="52"/>
      <c r="AD351" s="63"/>
      <c r="AE351" s="52"/>
      <c r="AG351" s="37"/>
    </row>
    <row r="352" spans="1:33" x14ac:dyDescent="0.25">
      <c r="A352" s="33">
        <v>341</v>
      </c>
      <c r="B352" s="33" t="s">
        <v>42</v>
      </c>
      <c r="D352" s="36">
        <v>73652635.859999999</v>
      </c>
      <c r="F352" s="46">
        <v>48760</v>
      </c>
      <c r="H352" s="71">
        <v>2.3E-3</v>
      </c>
      <c r="I352" s="72"/>
      <c r="J352" s="72"/>
      <c r="L352" s="48">
        <v>-2</v>
      </c>
      <c r="N352" s="76">
        <v>3.5</v>
      </c>
      <c r="P352" s="63">
        <f t="shared" ref="P352:P357" si="22">+ROUND(D352*N352/100,0)</f>
        <v>2577842</v>
      </c>
      <c r="R352" s="46">
        <v>52412</v>
      </c>
      <c r="T352" s="47">
        <v>80</v>
      </c>
      <c r="U352" s="33" t="s">
        <v>4</v>
      </c>
      <c r="V352" s="47" t="s">
        <v>310</v>
      </c>
      <c r="X352" s="48">
        <v>-2</v>
      </c>
      <c r="Z352" s="36">
        <v>1918734</v>
      </c>
      <c r="AA352" s="36"/>
      <c r="AB352" s="52">
        <v>2.61</v>
      </c>
      <c r="AC352" s="52"/>
      <c r="AD352" s="63">
        <f t="shared" ref="AD352:AD357" si="23">+Z352-P352</f>
        <v>-659108</v>
      </c>
      <c r="AE352" s="52"/>
      <c r="AG352" s="37"/>
    </row>
    <row r="353" spans="1:33" s="38" customFormat="1" x14ac:dyDescent="0.25">
      <c r="A353" s="33">
        <v>342</v>
      </c>
      <c r="B353" s="33" t="s">
        <v>87</v>
      </c>
      <c r="D353" s="36">
        <v>91440.69</v>
      </c>
      <c r="E353" s="33"/>
      <c r="F353" s="46">
        <v>48760</v>
      </c>
      <c r="G353" s="33"/>
      <c r="H353" s="71">
        <v>9.4999999999999998E-3</v>
      </c>
      <c r="I353" s="72"/>
      <c r="J353" s="72"/>
      <c r="K353" s="33"/>
      <c r="L353" s="48">
        <v>0</v>
      </c>
      <c r="N353" s="76">
        <v>3.8</v>
      </c>
      <c r="P353" s="63">
        <f t="shared" si="22"/>
        <v>3475</v>
      </c>
      <c r="R353" s="46">
        <v>52412</v>
      </c>
      <c r="S353" s="33"/>
      <c r="T353" s="47">
        <v>50</v>
      </c>
      <c r="U353" s="33" t="s">
        <v>4</v>
      </c>
      <c r="V353" s="47" t="s">
        <v>313</v>
      </c>
      <c r="W353" s="33"/>
      <c r="X353" s="48">
        <v>-3</v>
      </c>
      <c r="Z353" s="36">
        <v>2719</v>
      </c>
      <c r="AA353" s="36"/>
      <c r="AB353" s="52">
        <v>2.97</v>
      </c>
      <c r="AC353" s="52"/>
      <c r="AD353" s="63">
        <f t="shared" si="23"/>
        <v>-756</v>
      </c>
      <c r="AE353" s="52"/>
      <c r="AF353" s="33"/>
      <c r="AG353" s="37"/>
    </row>
    <row r="354" spans="1:33" x14ac:dyDescent="0.25">
      <c r="A354" s="33">
        <v>343</v>
      </c>
      <c r="B354" s="33" t="s">
        <v>88</v>
      </c>
      <c r="D354" s="36">
        <v>6103661.1299999999</v>
      </c>
      <c r="F354" s="46">
        <v>48760</v>
      </c>
      <c r="H354" s="49">
        <v>5.7000000000000002E-3</v>
      </c>
      <c r="I354" s="44"/>
      <c r="J354" s="49"/>
      <c r="L354" s="48">
        <v>0</v>
      </c>
      <c r="N354" s="76">
        <v>4.5</v>
      </c>
      <c r="P354" s="63">
        <f t="shared" si="22"/>
        <v>274665</v>
      </c>
      <c r="R354" s="46">
        <v>52412</v>
      </c>
      <c r="T354" s="47">
        <v>50</v>
      </c>
      <c r="U354" s="33" t="s">
        <v>4</v>
      </c>
      <c r="V354" s="47" t="s">
        <v>314</v>
      </c>
      <c r="X354" s="48">
        <v>-3</v>
      </c>
      <c r="Z354" s="36">
        <v>208395</v>
      </c>
      <c r="AA354" s="36"/>
      <c r="AB354" s="52">
        <v>3.41</v>
      </c>
      <c r="AC354" s="52"/>
      <c r="AD354" s="63">
        <f t="shared" si="23"/>
        <v>-66270</v>
      </c>
      <c r="AE354" s="52"/>
      <c r="AG354" s="37"/>
    </row>
    <row r="355" spans="1:33" x14ac:dyDescent="0.25">
      <c r="A355" s="33">
        <v>344</v>
      </c>
      <c r="B355" s="33" t="s">
        <v>89</v>
      </c>
      <c r="D355" s="36">
        <v>206289.15</v>
      </c>
      <c r="F355" s="46">
        <v>48760</v>
      </c>
      <c r="H355" s="71">
        <v>1.6000000000000001E-3</v>
      </c>
      <c r="I355" s="72"/>
      <c r="J355" s="72"/>
      <c r="L355" s="48">
        <v>-1</v>
      </c>
      <c r="N355" s="76">
        <v>3.4</v>
      </c>
      <c r="P355" s="63">
        <f t="shared" si="22"/>
        <v>7014</v>
      </c>
      <c r="R355" s="46">
        <v>52412</v>
      </c>
      <c r="T355" s="47">
        <v>60</v>
      </c>
      <c r="U355" s="33" t="s">
        <v>4</v>
      </c>
      <c r="V355" s="47" t="s">
        <v>310</v>
      </c>
      <c r="X355" s="48">
        <v>-3</v>
      </c>
      <c r="Z355" s="36">
        <v>7080</v>
      </c>
      <c r="AA355" s="36"/>
      <c r="AB355" s="52">
        <v>3.43</v>
      </c>
      <c r="AC355" s="52"/>
      <c r="AD355" s="63">
        <f t="shared" si="23"/>
        <v>66</v>
      </c>
      <c r="AE355" s="52"/>
      <c r="AG355" s="37"/>
    </row>
    <row r="356" spans="1:33" x14ac:dyDescent="0.25">
      <c r="A356" s="33">
        <v>345</v>
      </c>
      <c r="B356" s="33" t="s">
        <v>45</v>
      </c>
      <c r="D356" s="36">
        <v>2204656.5699999998</v>
      </c>
      <c r="F356" s="46">
        <v>48760</v>
      </c>
      <c r="H356" s="71">
        <v>1.2999999999999999E-3</v>
      </c>
      <c r="I356" s="72"/>
      <c r="J356" s="72"/>
      <c r="L356" s="48">
        <v>-1</v>
      </c>
      <c r="N356" s="76">
        <v>3.4</v>
      </c>
      <c r="P356" s="63">
        <f t="shared" si="22"/>
        <v>74958</v>
      </c>
      <c r="R356" s="46">
        <v>52412</v>
      </c>
      <c r="T356" s="47">
        <v>50</v>
      </c>
      <c r="U356" s="33" t="s">
        <v>4</v>
      </c>
      <c r="V356" s="47" t="s">
        <v>315</v>
      </c>
      <c r="X356" s="48">
        <v>-2</v>
      </c>
      <c r="Z356" s="36">
        <v>68043</v>
      </c>
      <c r="AA356" s="36"/>
      <c r="AB356" s="52">
        <v>3.09</v>
      </c>
      <c r="AC356" s="52"/>
      <c r="AD356" s="63">
        <f t="shared" si="23"/>
        <v>-6915</v>
      </c>
      <c r="AE356" s="52"/>
      <c r="AG356" s="37"/>
    </row>
    <row r="357" spans="1:33" x14ac:dyDescent="0.25">
      <c r="A357" s="33">
        <v>346</v>
      </c>
      <c r="B357" s="33" t="s">
        <v>291</v>
      </c>
      <c r="D357" s="32">
        <v>2298256.33</v>
      </c>
      <c r="F357" s="46">
        <v>48760</v>
      </c>
      <c r="H357" s="71">
        <v>2.5999999999999999E-3</v>
      </c>
      <c r="I357" s="72"/>
      <c r="J357" s="72"/>
      <c r="L357" s="48">
        <v>0</v>
      </c>
      <c r="N357" s="76">
        <v>3.4</v>
      </c>
      <c r="P357" s="64">
        <f t="shared" si="22"/>
        <v>78141</v>
      </c>
      <c r="R357" s="46">
        <v>52412</v>
      </c>
      <c r="T357" s="47">
        <v>50</v>
      </c>
      <c r="U357" s="33" t="s">
        <v>4</v>
      </c>
      <c r="V357" s="47" t="s">
        <v>317</v>
      </c>
      <c r="X357" s="48">
        <v>-2</v>
      </c>
      <c r="Z357" s="32">
        <v>71329</v>
      </c>
      <c r="AA357" s="54"/>
      <c r="AB357" s="52">
        <v>3.1</v>
      </c>
      <c r="AC357" s="52"/>
      <c r="AD357" s="64">
        <f t="shared" si="23"/>
        <v>-6812</v>
      </c>
      <c r="AE357" s="52"/>
      <c r="AF357" s="38"/>
      <c r="AG357" s="37"/>
    </row>
    <row r="358" spans="1:33" x14ac:dyDescent="0.25">
      <c r="A358" s="33" t="s">
        <v>6</v>
      </c>
      <c r="B358" s="38" t="s">
        <v>111</v>
      </c>
      <c r="D358" s="39">
        <f>+SUBTOTAL(9,D352:D357)</f>
        <v>84556939.729999989</v>
      </c>
      <c r="E358" s="38"/>
      <c r="F358" s="46"/>
      <c r="G358" s="38"/>
      <c r="H358" s="71"/>
      <c r="I358" s="72"/>
      <c r="J358" s="72"/>
      <c r="K358" s="38"/>
      <c r="L358" s="48"/>
      <c r="N358" s="79">
        <f>+ROUND(P358/D358*100,1)</f>
        <v>3.6</v>
      </c>
      <c r="P358" s="65">
        <f>+SUBTOTAL(9,P352:P357)</f>
        <v>3016095</v>
      </c>
      <c r="R358" s="46"/>
      <c r="T358" s="47"/>
      <c r="V358" s="47"/>
      <c r="X358" s="48"/>
      <c r="Z358" s="39">
        <f>+SUBTOTAL(9,Z352:Z357)</f>
        <v>2276300</v>
      </c>
      <c r="AA358" s="39"/>
      <c r="AB358" s="56">
        <f>+Z358/D358*100</f>
        <v>2.6920321469396682</v>
      </c>
      <c r="AC358" s="56"/>
      <c r="AD358" s="65">
        <f>+SUBTOTAL(9,AD352:AD357)</f>
        <v>-739795</v>
      </c>
      <c r="AE358" s="52"/>
      <c r="AF358" s="37"/>
      <c r="AG358" s="37"/>
    </row>
    <row r="359" spans="1:33" x14ac:dyDescent="0.25">
      <c r="A359" s="33" t="s">
        <v>6</v>
      </c>
      <c r="B359" s="33" t="s">
        <v>6</v>
      </c>
      <c r="F359" s="46"/>
      <c r="H359" s="71"/>
      <c r="I359" s="72"/>
      <c r="J359" s="72"/>
      <c r="L359" s="48"/>
      <c r="N359" s="75"/>
      <c r="R359" s="46"/>
      <c r="T359" s="47"/>
      <c r="V359" s="47"/>
      <c r="X359" s="48"/>
      <c r="AB359" s="52"/>
      <c r="AC359" s="52"/>
      <c r="AE359" s="52"/>
      <c r="AF359" s="38"/>
      <c r="AG359" s="37"/>
    </row>
    <row r="360" spans="1:33" x14ac:dyDescent="0.25">
      <c r="A360" s="38" t="s">
        <v>6</v>
      </c>
      <c r="B360" s="38" t="s">
        <v>112</v>
      </c>
      <c r="D360" s="36"/>
      <c r="F360" s="46"/>
      <c r="H360" s="71"/>
      <c r="I360" s="72"/>
      <c r="J360" s="72"/>
      <c r="L360" s="48"/>
      <c r="N360" s="75"/>
      <c r="P360" s="63"/>
      <c r="R360" s="46"/>
      <c r="T360" s="47"/>
      <c r="V360" s="47"/>
      <c r="X360" s="48"/>
      <c r="Z360" s="36"/>
      <c r="AA360" s="36"/>
      <c r="AB360" s="52"/>
      <c r="AC360" s="52"/>
      <c r="AD360" s="63"/>
      <c r="AE360" s="52"/>
      <c r="AF360" s="38"/>
      <c r="AG360" s="37"/>
    </row>
    <row r="361" spans="1:33" x14ac:dyDescent="0.25">
      <c r="A361" s="33">
        <v>341</v>
      </c>
      <c r="B361" s="33" t="s">
        <v>42</v>
      </c>
      <c r="C361" s="38"/>
      <c r="D361" s="36">
        <v>7638978.5099999998</v>
      </c>
      <c r="F361" s="46">
        <v>48760</v>
      </c>
      <c r="H361" s="71">
        <v>2.3E-3</v>
      </c>
      <c r="I361" s="72"/>
      <c r="J361" s="72"/>
      <c r="L361" s="48">
        <v>-2</v>
      </c>
      <c r="M361" s="38"/>
      <c r="N361" s="76">
        <v>3.5</v>
      </c>
      <c r="O361" s="38"/>
      <c r="P361" s="63">
        <f t="shared" ref="P361:P367" si="24">+ROUND(D361*N361/100,0)</f>
        <v>267364</v>
      </c>
      <c r="Q361" s="38"/>
      <c r="R361" s="46">
        <v>52412</v>
      </c>
      <c r="T361" s="47">
        <v>80</v>
      </c>
      <c r="U361" s="33" t="s">
        <v>4</v>
      </c>
      <c r="V361" s="47" t="s">
        <v>310</v>
      </c>
      <c r="X361" s="48">
        <v>-2</v>
      </c>
      <c r="Y361" s="38"/>
      <c r="Z361" s="36">
        <v>188330</v>
      </c>
      <c r="AA361" s="36"/>
      <c r="AB361" s="52">
        <v>2.4700000000000002</v>
      </c>
      <c r="AC361" s="52"/>
      <c r="AD361" s="63">
        <f>+Z361-P361</f>
        <v>-79034</v>
      </c>
      <c r="AE361" s="52"/>
      <c r="AG361" s="37"/>
    </row>
    <row r="362" spans="1:33" x14ac:dyDescent="0.25">
      <c r="A362" s="33">
        <v>342</v>
      </c>
      <c r="B362" s="33" t="s">
        <v>87</v>
      </c>
      <c r="D362" s="36">
        <v>1855794.6</v>
      </c>
      <c r="F362" s="46">
        <v>48760</v>
      </c>
      <c r="H362" s="71">
        <v>9.4999999999999998E-3</v>
      </c>
      <c r="I362" s="72"/>
      <c r="J362" s="72"/>
      <c r="L362" s="48">
        <v>0</v>
      </c>
      <c r="N362" s="76">
        <v>3.8</v>
      </c>
      <c r="P362" s="63">
        <f t="shared" si="24"/>
        <v>70520</v>
      </c>
      <c r="R362" s="46">
        <v>52412</v>
      </c>
      <c r="T362" s="47">
        <v>50</v>
      </c>
      <c r="U362" s="33" t="s">
        <v>4</v>
      </c>
      <c r="V362" s="47" t="s">
        <v>313</v>
      </c>
      <c r="X362" s="48">
        <v>-3</v>
      </c>
      <c r="Z362" s="36">
        <v>56224</v>
      </c>
      <c r="AA362" s="36"/>
      <c r="AB362" s="52">
        <v>3.03</v>
      </c>
      <c r="AC362" s="52"/>
      <c r="AD362" s="63">
        <f>+Z362-P362</f>
        <v>-14296</v>
      </c>
      <c r="AE362" s="52"/>
      <c r="AG362" s="37"/>
    </row>
    <row r="363" spans="1:33" x14ac:dyDescent="0.25">
      <c r="A363" s="33">
        <v>343</v>
      </c>
      <c r="B363" s="33" t="s">
        <v>88</v>
      </c>
      <c r="C363" s="38"/>
      <c r="D363" s="36">
        <v>215835489.88999999</v>
      </c>
      <c r="F363" s="46">
        <v>48760</v>
      </c>
      <c r="H363" s="49">
        <v>5.7000000000000002E-3</v>
      </c>
      <c r="I363" s="44"/>
      <c r="J363" s="49"/>
      <c r="L363" s="48">
        <v>0</v>
      </c>
      <c r="M363" s="38"/>
      <c r="N363" s="76">
        <v>4.8</v>
      </c>
      <c r="P363" s="63">
        <f t="shared" si="24"/>
        <v>10360104</v>
      </c>
      <c r="Q363" s="38"/>
      <c r="R363" s="46">
        <v>52412</v>
      </c>
      <c r="T363" s="47">
        <v>50</v>
      </c>
      <c r="U363" s="33" t="s">
        <v>4</v>
      </c>
      <c r="V363" s="47" t="s">
        <v>314</v>
      </c>
      <c r="X363" s="48">
        <v>-3</v>
      </c>
      <c r="Y363" s="38"/>
      <c r="Z363" s="36">
        <v>7164831</v>
      </c>
      <c r="AA363" s="36"/>
      <c r="AB363" s="52">
        <v>3.32</v>
      </c>
      <c r="AC363" s="52"/>
      <c r="AD363" s="63">
        <f t="shared" ref="AD363:AD364" si="25">+Z363-P363</f>
        <v>-3195273</v>
      </c>
      <c r="AE363" s="52"/>
      <c r="AG363" s="37"/>
    </row>
    <row r="364" spans="1:33" x14ac:dyDescent="0.25">
      <c r="A364" s="33">
        <v>343.2</v>
      </c>
      <c r="B364" s="33" t="s">
        <v>290</v>
      </c>
      <c r="D364" s="36">
        <v>183294116.47</v>
      </c>
      <c r="F364" s="46">
        <v>48760</v>
      </c>
      <c r="H364" s="49">
        <v>0.1565</v>
      </c>
      <c r="I364" s="44"/>
      <c r="J364" s="49"/>
      <c r="L364" s="48">
        <v>0</v>
      </c>
      <c r="N364" s="76">
        <v>4.8</v>
      </c>
      <c r="P364" s="63">
        <f t="shared" si="24"/>
        <v>8798118</v>
      </c>
      <c r="R364" s="46">
        <v>52412</v>
      </c>
      <c r="T364" s="47">
        <v>9</v>
      </c>
      <c r="U364" s="33" t="s">
        <v>4</v>
      </c>
      <c r="V364" s="47" t="s">
        <v>316</v>
      </c>
      <c r="X364" s="48">
        <v>35</v>
      </c>
      <c r="Z364" s="36">
        <v>13239709</v>
      </c>
      <c r="AA364" s="36"/>
      <c r="AB364" s="52">
        <v>7.22</v>
      </c>
      <c r="AC364" s="52"/>
      <c r="AD364" s="63">
        <f t="shared" si="25"/>
        <v>4441591</v>
      </c>
      <c r="AE364" s="52"/>
      <c r="AG364" s="37"/>
    </row>
    <row r="365" spans="1:33" x14ac:dyDescent="0.25">
      <c r="A365" s="33">
        <v>344</v>
      </c>
      <c r="B365" s="33" t="s">
        <v>89</v>
      </c>
      <c r="D365" s="36">
        <v>33768064.969999999</v>
      </c>
      <c r="F365" s="46">
        <v>48760</v>
      </c>
      <c r="H365" s="71">
        <v>1.6000000000000001E-3</v>
      </c>
      <c r="I365" s="72"/>
      <c r="J365" s="72"/>
      <c r="L365" s="48">
        <v>-1</v>
      </c>
      <c r="N365" s="76">
        <v>3.4</v>
      </c>
      <c r="P365" s="63">
        <f t="shared" si="24"/>
        <v>1148114</v>
      </c>
      <c r="R365" s="46">
        <v>52412</v>
      </c>
      <c r="T365" s="47">
        <v>60</v>
      </c>
      <c r="U365" s="33" t="s">
        <v>4</v>
      </c>
      <c r="V365" s="47" t="s">
        <v>310</v>
      </c>
      <c r="X365" s="48">
        <v>-3</v>
      </c>
      <c r="Z365" s="36">
        <v>1012682</v>
      </c>
      <c r="AA365" s="36"/>
      <c r="AB365" s="52">
        <v>3</v>
      </c>
      <c r="AC365" s="52"/>
      <c r="AD365" s="63">
        <f>+Z365-P365</f>
        <v>-135432</v>
      </c>
      <c r="AE365" s="52"/>
      <c r="AG365" s="37"/>
    </row>
    <row r="366" spans="1:33" x14ac:dyDescent="0.25">
      <c r="A366" s="33">
        <v>345</v>
      </c>
      <c r="B366" s="33" t="s">
        <v>45</v>
      </c>
      <c r="D366" s="36">
        <v>36216823.270000003</v>
      </c>
      <c r="F366" s="46">
        <v>48760</v>
      </c>
      <c r="H366" s="71">
        <v>1.2999999999999999E-3</v>
      </c>
      <c r="I366" s="72"/>
      <c r="J366" s="72"/>
      <c r="L366" s="48">
        <v>-1</v>
      </c>
      <c r="N366" s="76">
        <v>3.4</v>
      </c>
      <c r="P366" s="63">
        <f t="shared" si="24"/>
        <v>1231372</v>
      </c>
      <c r="R366" s="46">
        <v>52412</v>
      </c>
      <c r="T366" s="47">
        <v>50</v>
      </c>
      <c r="U366" s="33" t="s">
        <v>4</v>
      </c>
      <c r="V366" s="47" t="s">
        <v>315</v>
      </c>
      <c r="X366" s="48">
        <v>-2</v>
      </c>
      <c r="Z366" s="36">
        <v>1033560</v>
      </c>
      <c r="AA366" s="36"/>
      <c r="AB366" s="52">
        <v>2.85</v>
      </c>
      <c r="AC366" s="52"/>
      <c r="AD366" s="63">
        <f>+Z366-P366</f>
        <v>-197812</v>
      </c>
      <c r="AE366" s="52"/>
      <c r="AG366" s="37"/>
    </row>
    <row r="367" spans="1:33" x14ac:dyDescent="0.25">
      <c r="A367" s="33">
        <v>346</v>
      </c>
      <c r="B367" s="33" t="s">
        <v>291</v>
      </c>
      <c r="D367" s="32">
        <v>3422701.98</v>
      </c>
      <c r="F367" s="46">
        <v>48760</v>
      </c>
      <c r="H367" s="71">
        <v>2.5999999999999999E-3</v>
      </c>
      <c r="I367" s="72"/>
      <c r="J367" s="72"/>
      <c r="L367" s="48">
        <v>0</v>
      </c>
      <c r="N367" s="76">
        <v>3.4</v>
      </c>
      <c r="P367" s="64">
        <f t="shared" si="24"/>
        <v>116372</v>
      </c>
      <c r="R367" s="46">
        <v>52412</v>
      </c>
      <c r="T367" s="47">
        <v>50</v>
      </c>
      <c r="U367" s="33" t="s">
        <v>4</v>
      </c>
      <c r="V367" s="47" t="s">
        <v>317</v>
      </c>
      <c r="X367" s="48">
        <v>-2</v>
      </c>
      <c r="Z367" s="32">
        <v>102432</v>
      </c>
      <c r="AA367" s="54"/>
      <c r="AB367" s="52">
        <v>2.99</v>
      </c>
      <c r="AC367" s="52"/>
      <c r="AD367" s="64">
        <f>+Z367-P367</f>
        <v>-13940</v>
      </c>
      <c r="AE367" s="52"/>
      <c r="AF367" s="38"/>
      <c r="AG367" s="37"/>
    </row>
    <row r="368" spans="1:33" x14ac:dyDescent="0.25">
      <c r="A368" s="33" t="s">
        <v>6</v>
      </c>
      <c r="B368" s="38" t="s">
        <v>113</v>
      </c>
      <c r="D368" s="39">
        <f>+SUBTOTAL(9,D361:D367)</f>
        <v>482031969.69000006</v>
      </c>
      <c r="E368" s="38"/>
      <c r="F368" s="46"/>
      <c r="G368" s="38"/>
      <c r="H368" s="71"/>
      <c r="I368" s="72"/>
      <c r="J368" s="72"/>
      <c r="K368" s="38"/>
      <c r="L368" s="48"/>
      <c r="N368" s="79">
        <f>+ROUND(P368/D368*100,1)</f>
        <v>4.5999999999999996</v>
      </c>
      <c r="P368" s="65">
        <f>+SUBTOTAL(9,P361:P367)</f>
        <v>21991964</v>
      </c>
      <c r="R368" s="46"/>
      <c r="T368" s="47"/>
      <c r="V368" s="47"/>
      <c r="X368" s="48"/>
      <c r="Z368" s="39">
        <f>+SUBTOTAL(9,Z361:Z367)</f>
        <v>22797768</v>
      </c>
      <c r="AA368" s="39"/>
      <c r="AB368" s="56">
        <f>+Z368/D368*100</f>
        <v>4.7295136906918209</v>
      </c>
      <c r="AC368" s="56"/>
      <c r="AD368" s="65">
        <f>+SUBTOTAL(9,AD361:AD367)</f>
        <v>805804</v>
      </c>
      <c r="AE368" s="52"/>
      <c r="AF368" s="37"/>
      <c r="AG368" s="37"/>
    </row>
    <row r="369" spans="1:33" x14ac:dyDescent="0.25">
      <c r="A369" s="33" t="s">
        <v>6</v>
      </c>
      <c r="B369" s="33" t="s">
        <v>6</v>
      </c>
      <c r="F369" s="46"/>
      <c r="H369" s="71"/>
      <c r="I369" s="72"/>
      <c r="J369" s="72"/>
      <c r="L369" s="48"/>
      <c r="N369" s="75"/>
      <c r="R369" s="46"/>
      <c r="T369" s="47"/>
      <c r="V369" s="47"/>
      <c r="X369" s="48"/>
      <c r="AB369" s="52"/>
      <c r="AC369" s="52"/>
      <c r="AE369" s="52"/>
      <c r="AF369" s="38"/>
      <c r="AG369" s="37"/>
    </row>
    <row r="370" spans="1:33" x14ac:dyDescent="0.25">
      <c r="A370" s="38" t="s">
        <v>6</v>
      </c>
      <c r="B370" s="38" t="s">
        <v>114</v>
      </c>
      <c r="D370" s="36"/>
      <c r="F370" s="46"/>
      <c r="H370" s="71"/>
      <c r="I370" s="72"/>
      <c r="J370" s="72"/>
      <c r="L370" s="48"/>
      <c r="N370" s="75"/>
      <c r="P370" s="63"/>
      <c r="R370" s="46"/>
      <c r="T370" s="47"/>
      <c r="V370" s="47"/>
      <c r="X370" s="48"/>
      <c r="Z370" s="36"/>
      <c r="AA370" s="36"/>
      <c r="AB370" s="52"/>
      <c r="AC370" s="52"/>
      <c r="AD370" s="63"/>
      <c r="AE370" s="52"/>
      <c r="AF370" s="38"/>
      <c r="AG370" s="37"/>
    </row>
    <row r="371" spans="1:33" x14ac:dyDescent="0.25">
      <c r="A371" s="33">
        <v>341</v>
      </c>
      <c r="B371" s="33" t="s">
        <v>42</v>
      </c>
      <c r="C371" s="38"/>
      <c r="D371" s="36">
        <v>7486028.9400000004</v>
      </c>
      <c r="F371" s="46">
        <v>48395</v>
      </c>
      <c r="H371" s="71">
        <v>2.3E-3</v>
      </c>
      <c r="I371" s="72"/>
      <c r="J371" s="72"/>
      <c r="L371" s="48">
        <v>-2</v>
      </c>
      <c r="M371" s="38"/>
      <c r="N371" s="76">
        <v>3.5</v>
      </c>
      <c r="O371" s="38"/>
      <c r="P371" s="63">
        <f t="shared" ref="P371:P377" si="26">+ROUND(D371*N371/100,0)</f>
        <v>262011</v>
      </c>
      <c r="Q371" s="38"/>
      <c r="R371" s="46">
        <v>52047</v>
      </c>
      <c r="T371" s="47">
        <v>80</v>
      </c>
      <c r="U371" s="33" t="s">
        <v>4</v>
      </c>
      <c r="V371" s="47" t="s">
        <v>310</v>
      </c>
      <c r="X371" s="48">
        <v>-2</v>
      </c>
      <c r="Y371" s="38"/>
      <c r="Z371" s="36">
        <v>191273</v>
      </c>
      <c r="AA371" s="36"/>
      <c r="AB371" s="52">
        <v>2.56</v>
      </c>
      <c r="AC371" s="52"/>
      <c r="AD371" s="63">
        <f>+Z371-P371</f>
        <v>-70738</v>
      </c>
      <c r="AE371" s="52"/>
      <c r="AG371" s="37"/>
    </row>
    <row r="372" spans="1:33" x14ac:dyDescent="0.25">
      <c r="A372" s="33">
        <v>342</v>
      </c>
      <c r="B372" s="33" t="s">
        <v>87</v>
      </c>
      <c r="D372" s="36">
        <v>1867173.2</v>
      </c>
      <c r="F372" s="46">
        <v>48395</v>
      </c>
      <c r="H372" s="71">
        <v>9.4999999999999998E-3</v>
      </c>
      <c r="I372" s="72"/>
      <c r="J372" s="72"/>
      <c r="L372" s="48">
        <v>0</v>
      </c>
      <c r="N372" s="76">
        <v>3.8</v>
      </c>
      <c r="P372" s="63">
        <f t="shared" si="26"/>
        <v>70953</v>
      </c>
      <c r="R372" s="46">
        <v>52047</v>
      </c>
      <c r="T372" s="47">
        <v>50</v>
      </c>
      <c r="U372" s="33" t="s">
        <v>4</v>
      </c>
      <c r="V372" s="47" t="s">
        <v>313</v>
      </c>
      <c r="X372" s="48">
        <v>-3</v>
      </c>
      <c r="Z372" s="36">
        <v>56807</v>
      </c>
      <c r="AA372" s="36"/>
      <c r="AB372" s="52">
        <v>3.04</v>
      </c>
      <c r="AC372" s="52"/>
      <c r="AD372" s="63">
        <f>+Z372-P372</f>
        <v>-14146</v>
      </c>
      <c r="AE372" s="52"/>
      <c r="AG372" s="37"/>
    </row>
    <row r="373" spans="1:33" x14ac:dyDescent="0.25">
      <c r="A373" s="33">
        <v>343</v>
      </c>
      <c r="B373" s="33" t="s">
        <v>88</v>
      </c>
      <c r="C373" s="38"/>
      <c r="D373" s="36">
        <v>233978162.78</v>
      </c>
      <c r="F373" s="46">
        <v>48395</v>
      </c>
      <c r="H373" s="49">
        <v>5.7000000000000002E-3</v>
      </c>
      <c r="I373" s="44"/>
      <c r="J373" s="49"/>
      <c r="L373" s="48">
        <v>0</v>
      </c>
      <c r="M373" s="38"/>
      <c r="N373" s="76">
        <v>4.2</v>
      </c>
      <c r="P373" s="63">
        <f t="shared" si="26"/>
        <v>9827083</v>
      </c>
      <c r="Q373" s="38"/>
      <c r="R373" s="46">
        <v>52047</v>
      </c>
      <c r="T373" s="47">
        <v>50</v>
      </c>
      <c r="U373" s="33" t="s">
        <v>4</v>
      </c>
      <c r="V373" s="47" t="s">
        <v>314</v>
      </c>
      <c r="X373" s="48">
        <v>-3</v>
      </c>
      <c r="Y373" s="38"/>
      <c r="Z373" s="36">
        <v>7960093</v>
      </c>
      <c r="AA373" s="36"/>
      <c r="AB373" s="52">
        <v>3.4</v>
      </c>
      <c r="AC373" s="52"/>
      <c r="AD373" s="63">
        <f t="shared" ref="AD373:AD374" si="27">+Z373-P373</f>
        <v>-1866990</v>
      </c>
      <c r="AE373" s="52"/>
      <c r="AG373" s="37"/>
    </row>
    <row r="374" spans="1:33" x14ac:dyDescent="0.25">
      <c r="A374" s="33">
        <v>343.2</v>
      </c>
      <c r="B374" s="33" t="s">
        <v>290</v>
      </c>
      <c r="D374" s="36">
        <v>169584346.44</v>
      </c>
      <c r="F374" s="46">
        <v>48395</v>
      </c>
      <c r="H374" s="49">
        <v>0.1565</v>
      </c>
      <c r="I374" s="44"/>
      <c r="J374" s="49"/>
      <c r="L374" s="48">
        <v>0</v>
      </c>
      <c r="N374" s="76">
        <v>4.2</v>
      </c>
      <c r="P374" s="63">
        <f t="shared" si="26"/>
        <v>7122543</v>
      </c>
      <c r="R374" s="46">
        <v>52047</v>
      </c>
      <c r="T374" s="47">
        <v>9</v>
      </c>
      <c r="U374" s="33" t="s">
        <v>4</v>
      </c>
      <c r="V374" s="47" t="s">
        <v>316</v>
      </c>
      <c r="X374" s="48">
        <v>35</v>
      </c>
      <c r="Z374" s="36">
        <v>12251832</v>
      </c>
      <c r="AA374" s="36"/>
      <c r="AB374" s="52">
        <v>7.22</v>
      </c>
      <c r="AC374" s="52"/>
      <c r="AD374" s="63">
        <f t="shared" si="27"/>
        <v>5129289</v>
      </c>
      <c r="AE374" s="52"/>
      <c r="AG374" s="37"/>
    </row>
    <row r="375" spans="1:33" x14ac:dyDescent="0.25">
      <c r="A375" s="33">
        <v>344</v>
      </c>
      <c r="B375" s="33" t="s">
        <v>89</v>
      </c>
      <c r="D375" s="36">
        <v>33575007.140000001</v>
      </c>
      <c r="F375" s="46">
        <v>48395</v>
      </c>
      <c r="H375" s="71">
        <v>1.6000000000000001E-3</v>
      </c>
      <c r="I375" s="72"/>
      <c r="J375" s="72"/>
      <c r="L375" s="48">
        <v>-1</v>
      </c>
      <c r="N375" s="76">
        <v>3.4</v>
      </c>
      <c r="P375" s="63">
        <f t="shared" si="26"/>
        <v>1141550</v>
      </c>
      <c r="R375" s="46">
        <v>52047</v>
      </c>
      <c r="T375" s="47">
        <v>60</v>
      </c>
      <c r="U375" s="33" t="s">
        <v>4</v>
      </c>
      <c r="V375" s="47" t="s">
        <v>310</v>
      </c>
      <c r="X375" s="48">
        <v>-3</v>
      </c>
      <c r="Z375" s="36">
        <v>1011409</v>
      </c>
      <c r="AA375" s="36"/>
      <c r="AB375" s="52">
        <v>3.01</v>
      </c>
      <c r="AC375" s="52"/>
      <c r="AD375" s="63">
        <f>+Z375-P375</f>
        <v>-130141</v>
      </c>
      <c r="AE375" s="52"/>
      <c r="AG375" s="37"/>
    </row>
    <row r="376" spans="1:33" x14ac:dyDescent="0.25">
      <c r="A376" s="33">
        <v>345</v>
      </c>
      <c r="B376" s="33" t="s">
        <v>45</v>
      </c>
      <c r="D376" s="36">
        <v>35686944.619999997</v>
      </c>
      <c r="F376" s="46">
        <v>48395</v>
      </c>
      <c r="H376" s="71">
        <v>1.2999999999999999E-3</v>
      </c>
      <c r="I376" s="72"/>
      <c r="J376" s="72"/>
      <c r="L376" s="48">
        <v>-1</v>
      </c>
      <c r="N376" s="76">
        <v>3.4</v>
      </c>
      <c r="P376" s="63">
        <f t="shared" si="26"/>
        <v>1213356</v>
      </c>
      <c r="R376" s="46">
        <v>52047</v>
      </c>
      <c r="T376" s="47">
        <v>50</v>
      </c>
      <c r="U376" s="33" t="s">
        <v>4</v>
      </c>
      <c r="V376" s="47" t="s">
        <v>315</v>
      </c>
      <c r="X376" s="48">
        <v>-2</v>
      </c>
      <c r="Z376" s="36">
        <v>1035159</v>
      </c>
      <c r="AA376" s="36"/>
      <c r="AB376" s="52">
        <v>2.9</v>
      </c>
      <c r="AC376" s="52"/>
      <c r="AD376" s="63">
        <f>+Z376-P376</f>
        <v>-178197</v>
      </c>
      <c r="AE376" s="52"/>
      <c r="AG376" s="37"/>
    </row>
    <row r="377" spans="1:33" x14ac:dyDescent="0.25">
      <c r="A377" s="33">
        <v>346</v>
      </c>
      <c r="B377" s="33" t="s">
        <v>291</v>
      </c>
      <c r="D377" s="32">
        <v>2983621.73</v>
      </c>
      <c r="F377" s="46">
        <v>48395</v>
      </c>
      <c r="H377" s="71">
        <v>2.5999999999999999E-3</v>
      </c>
      <c r="I377" s="72"/>
      <c r="J377" s="72"/>
      <c r="L377" s="48">
        <v>0</v>
      </c>
      <c r="N377" s="76">
        <v>3.4</v>
      </c>
      <c r="P377" s="64">
        <f t="shared" si="26"/>
        <v>101443</v>
      </c>
      <c r="R377" s="46">
        <v>52047</v>
      </c>
      <c r="T377" s="47">
        <v>50</v>
      </c>
      <c r="U377" s="33" t="s">
        <v>4</v>
      </c>
      <c r="V377" s="47" t="s">
        <v>317</v>
      </c>
      <c r="X377" s="48">
        <v>-2</v>
      </c>
      <c r="Z377" s="32">
        <v>90872</v>
      </c>
      <c r="AA377" s="54"/>
      <c r="AB377" s="52">
        <v>3.05</v>
      </c>
      <c r="AC377" s="52"/>
      <c r="AD377" s="64">
        <f>+Z377-P377</f>
        <v>-10571</v>
      </c>
      <c r="AE377" s="52"/>
      <c r="AF377" s="38"/>
      <c r="AG377" s="37"/>
    </row>
    <row r="378" spans="1:33" s="38" customFormat="1" x14ac:dyDescent="0.25">
      <c r="A378" s="33" t="s">
        <v>6</v>
      </c>
      <c r="B378" s="38" t="s">
        <v>115</v>
      </c>
      <c r="C378" s="33"/>
      <c r="D378" s="23">
        <f>+SUBTOTAL(9,D371:D377)</f>
        <v>485161284.85000002</v>
      </c>
      <c r="F378" s="46"/>
      <c r="H378" s="71"/>
      <c r="I378" s="72"/>
      <c r="J378" s="72"/>
      <c r="L378" s="48"/>
      <c r="M378" s="33"/>
      <c r="N378" s="79">
        <f>+ROUND(P378/D378*100,1)</f>
        <v>4.0999999999999996</v>
      </c>
      <c r="O378" s="33"/>
      <c r="P378" s="83">
        <f>+SUBTOTAL(9,P371:P377)</f>
        <v>19738939</v>
      </c>
      <c r="Q378" s="33"/>
      <c r="R378" s="46"/>
      <c r="S378" s="33"/>
      <c r="T378" s="47"/>
      <c r="U378" s="33"/>
      <c r="V378" s="47"/>
      <c r="W378" s="33"/>
      <c r="X378" s="48"/>
      <c r="Y378" s="33"/>
      <c r="Z378" s="23">
        <f>+SUBTOTAL(9,Z371:Z377)</f>
        <v>22597445</v>
      </c>
      <c r="AA378" s="24"/>
      <c r="AB378" s="56">
        <f>+Z378/D378*100</f>
        <v>4.6577181044003906</v>
      </c>
      <c r="AC378" s="56"/>
      <c r="AD378" s="83">
        <f>+SUBTOTAL(9,AD371:AD377)</f>
        <v>2858506</v>
      </c>
      <c r="AE378" s="52"/>
      <c r="AF378" s="37"/>
      <c r="AG378" s="37"/>
    </row>
    <row r="379" spans="1:33" s="38" customFormat="1" x14ac:dyDescent="0.25">
      <c r="A379" s="33"/>
      <c r="B379" s="38" t="s">
        <v>6</v>
      </c>
      <c r="C379" s="33"/>
      <c r="D379" s="39"/>
      <c r="F379" s="46"/>
      <c r="H379" s="71"/>
      <c r="I379" s="72"/>
      <c r="J379" s="72"/>
      <c r="L379" s="48"/>
      <c r="M379" s="33"/>
      <c r="N379" s="75"/>
      <c r="O379" s="33"/>
      <c r="P379" s="65"/>
      <c r="Q379" s="33"/>
      <c r="R379" s="46"/>
      <c r="S379" s="33"/>
      <c r="T379" s="47"/>
      <c r="U379" s="33"/>
      <c r="V379" s="47"/>
      <c r="W379" s="33"/>
      <c r="X379" s="48"/>
      <c r="Y379" s="33"/>
      <c r="Z379" s="39"/>
      <c r="AA379" s="39"/>
      <c r="AB379" s="52"/>
      <c r="AC379" s="52"/>
      <c r="AD379" s="65"/>
      <c r="AE379" s="52"/>
      <c r="AF379" s="33"/>
      <c r="AG379" s="37"/>
    </row>
    <row r="380" spans="1:33" s="38" customFormat="1" x14ac:dyDescent="0.25">
      <c r="A380" s="41" t="s">
        <v>199</v>
      </c>
      <c r="C380" s="33"/>
      <c r="D380" s="27">
        <f>+SUBTOTAL(9,D351:D379)</f>
        <v>1051750194.27</v>
      </c>
      <c r="E380" s="41"/>
      <c r="F380" s="46"/>
      <c r="G380" s="41"/>
      <c r="H380" s="71"/>
      <c r="I380" s="72"/>
      <c r="J380" s="72"/>
      <c r="K380" s="41"/>
      <c r="L380" s="48"/>
      <c r="M380" s="33"/>
      <c r="N380" s="80">
        <f>+ROUND(P380/D380*100,1)</f>
        <v>4.3</v>
      </c>
      <c r="O380" s="33"/>
      <c r="P380" s="121">
        <f>+SUBTOTAL(9,P351:P379)</f>
        <v>44746998</v>
      </c>
      <c r="Q380" s="33"/>
      <c r="R380" s="46"/>
      <c r="S380" s="33"/>
      <c r="T380" s="47"/>
      <c r="U380" s="33"/>
      <c r="V380" s="47"/>
      <c r="W380" s="33"/>
      <c r="X380" s="48"/>
      <c r="Y380" s="33"/>
      <c r="Z380" s="27">
        <f>+SUBTOTAL(9,Z351:Z379)</f>
        <v>47671513</v>
      </c>
      <c r="AA380" s="27"/>
      <c r="AB380" s="57">
        <f>+Z380/D380*100</f>
        <v>4.5325889417199399</v>
      </c>
      <c r="AC380" s="57"/>
      <c r="AD380" s="121">
        <f>+SUBTOTAL(9,AD351:AD379)</f>
        <v>2924515</v>
      </c>
      <c r="AE380" s="52"/>
      <c r="AF380" s="33"/>
      <c r="AG380" s="37"/>
    </row>
    <row r="381" spans="1:33" s="38" customFormat="1" x14ac:dyDescent="0.25">
      <c r="A381" s="41"/>
      <c r="B381" s="38" t="s">
        <v>6</v>
      </c>
      <c r="C381" s="33"/>
      <c r="D381" s="39"/>
      <c r="F381" s="46"/>
      <c r="H381" s="71"/>
      <c r="I381" s="72"/>
      <c r="J381" s="72"/>
      <c r="L381" s="48"/>
      <c r="M381" s="33"/>
      <c r="N381" s="75"/>
      <c r="O381" s="33"/>
      <c r="P381" s="65"/>
      <c r="Q381" s="33"/>
      <c r="R381" s="46"/>
      <c r="S381" s="33"/>
      <c r="T381" s="47"/>
      <c r="U381" s="33"/>
      <c r="V381" s="47"/>
      <c r="W381" s="33"/>
      <c r="X381" s="48"/>
      <c r="Y381" s="33"/>
      <c r="Z381" s="39"/>
      <c r="AA381" s="39"/>
      <c r="AB381" s="52"/>
      <c r="AC381" s="52"/>
      <c r="AD381" s="65"/>
      <c r="AE381" s="52"/>
      <c r="AF381" s="33"/>
      <c r="AG381" s="37"/>
    </row>
    <row r="382" spans="1:33" s="38" customFormat="1" x14ac:dyDescent="0.25">
      <c r="A382" s="41"/>
      <c r="B382" s="38" t="s">
        <v>6</v>
      </c>
      <c r="C382" s="33"/>
      <c r="D382" s="39"/>
      <c r="F382" s="46"/>
      <c r="H382" s="71"/>
      <c r="I382" s="72"/>
      <c r="J382" s="72"/>
      <c r="L382" s="48"/>
      <c r="M382" s="33"/>
      <c r="N382" s="75"/>
      <c r="O382" s="33"/>
      <c r="P382" s="65"/>
      <c r="Q382" s="33"/>
      <c r="R382" s="46"/>
      <c r="S382" s="33"/>
      <c r="T382" s="47"/>
      <c r="U382" s="33"/>
      <c r="V382" s="47"/>
      <c r="W382" s="33"/>
      <c r="X382" s="48"/>
      <c r="Y382" s="33"/>
      <c r="Z382" s="39"/>
      <c r="AA382" s="39"/>
      <c r="AB382" s="52"/>
      <c r="AC382" s="52"/>
      <c r="AD382" s="65"/>
      <c r="AE382" s="52"/>
      <c r="AF382" s="33"/>
      <c r="AG382" s="37"/>
    </row>
    <row r="383" spans="1:33" s="38" customFormat="1" x14ac:dyDescent="0.25">
      <c r="A383" s="41" t="s">
        <v>200</v>
      </c>
      <c r="C383" s="33"/>
      <c r="D383" s="39"/>
      <c r="F383" s="46"/>
      <c r="H383" s="71"/>
      <c r="I383" s="72"/>
      <c r="J383" s="72"/>
      <c r="L383" s="48"/>
      <c r="M383" s="33"/>
      <c r="N383" s="75"/>
      <c r="O383" s="33"/>
      <c r="P383" s="65"/>
      <c r="Q383" s="33"/>
      <c r="R383" s="46"/>
      <c r="S383" s="33"/>
      <c r="T383" s="47"/>
      <c r="U383" s="33"/>
      <c r="V383" s="47"/>
      <c r="W383" s="33"/>
      <c r="X383" s="48"/>
      <c r="Y383" s="33"/>
      <c r="Z383" s="39"/>
      <c r="AA383" s="39"/>
      <c r="AB383" s="52"/>
      <c r="AC383" s="52"/>
      <c r="AD383" s="65"/>
      <c r="AE383" s="52"/>
      <c r="AF383" s="33"/>
      <c r="AG383" s="37"/>
    </row>
    <row r="384" spans="1:33" x14ac:dyDescent="0.25">
      <c r="A384" s="33" t="s">
        <v>6</v>
      </c>
      <c r="B384" s="33" t="s">
        <v>6</v>
      </c>
      <c r="F384" s="46"/>
      <c r="H384" s="71"/>
      <c r="I384" s="72"/>
      <c r="J384" s="72"/>
      <c r="L384" s="48"/>
      <c r="N384" s="75"/>
      <c r="R384" s="46"/>
      <c r="T384" s="47"/>
      <c r="V384" s="47"/>
      <c r="X384" s="48"/>
      <c r="AB384" s="52"/>
      <c r="AC384" s="52"/>
      <c r="AE384" s="52"/>
      <c r="AF384" s="38"/>
      <c r="AG384" s="37"/>
    </row>
    <row r="385" spans="1:33" s="38" customFormat="1" x14ac:dyDescent="0.25">
      <c r="A385" s="38" t="s">
        <v>6</v>
      </c>
      <c r="B385" s="38" t="s">
        <v>116</v>
      </c>
      <c r="D385" s="36"/>
      <c r="E385" s="33"/>
      <c r="F385" s="46"/>
      <c r="G385" s="33"/>
      <c r="H385" s="71"/>
      <c r="I385" s="72"/>
      <c r="J385" s="72"/>
      <c r="K385" s="33"/>
      <c r="L385" s="48"/>
      <c r="N385" s="74"/>
      <c r="P385" s="63"/>
      <c r="R385" s="46"/>
      <c r="S385" s="33"/>
      <c r="T385" s="47"/>
      <c r="U385" s="33"/>
      <c r="V385" s="47"/>
      <c r="W385" s="33"/>
      <c r="X385" s="48"/>
      <c r="Z385" s="36"/>
      <c r="AA385" s="36"/>
      <c r="AB385" s="52"/>
      <c r="AC385" s="52"/>
      <c r="AD385" s="63"/>
      <c r="AE385" s="52"/>
      <c r="AF385" s="33"/>
      <c r="AG385" s="37"/>
    </row>
    <row r="386" spans="1:33" x14ac:dyDescent="0.25">
      <c r="A386" s="33">
        <v>341</v>
      </c>
      <c r="B386" s="33" t="s">
        <v>42</v>
      </c>
      <c r="D386" s="36">
        <v>34496252.609999999</v>
      </c>
      <c r="F386" s="46">
        <v>50221</v>
      </c>
      <c r="H386" s="71">
        <v>2.3E-3</v>
      </c>
      <c r="I386" s="72"/>
      <c r="J386" s="72"/>
      <c r="L386" s="48">
        <v>-2</v>
      </c>
      <c r="N386" s="76">
        <v>3.5</v>
      </c>
      <c r="P386" s="63">
        <f t="shared" ref="P386:P392" si="28">+ROUND(D386*N386/100,0)</f>
        <v>1207369</v>
      </c>
      <c r="R386" s="46">
        <v>53873</v>
      </c>
      <c r="T386" s="47">
        <v>80</v>
      </c>
      <c r="U386" s="33" t="s">
        <v>4</v>
      </c>
      <c r="V386" s="47" t="s">
        <v>310</v>
      </c>
      <c r="X386" s="48">
        <v>-2</v>
      </c>
      <c r="Z386" s="36">
        <v>940391</v>
      </c>
      <c r="AA386" s="36"/>
      <c r="AB386" s="52">
        <v>2.73</v>
      </c>
      <c r="AC386" s="52"/>
      <c r="AD386" s="63">
        <f>+Z386-P386</f>
        <v>-266978</v>
      </c>
      <c r="AE386" s="52"/>
      <c r="AG386" s="37"/>
    </row>
    <row r="387" spans="1:33" x14ac:dyDescent="0.25">
      <c r="A387" s="33">
        <v>342</v>
      </c>
      <c r="B387" s="33" t="s">
        <v>87</v>
      </c>
      <c r="D387" s="36">
        <v>13269835.26</v>
      </c>
      <c r="F387" s="46">
        <v>50221</v>
      </c>
      <c r="H387" s="71">
        <v>9.4999999999999998E-3</v>
      </c>
      <c r="I387" s="72"/>
      <c r="J387" s="72"/>
      <c r="L387" s="48">
        <v>0</v>
      </c>
      <c r="N387" s="76">
        <v>3.8</v>
      </c>
      <c r="P387" s="63">
        <f t="shared" si="28"/>
        <v>504254</v>
      </c>
      <c r="R387" s="46">
        <v>53873</v>
      </c>
      <c r="T387" s="47">
        <v>50</v>
      </c>
      <c r="U387" s="33" t="s">
        <v>4</v>
      </c>
      <c r="V387" s="47" t="s">
        <v>313</v>
      </c>
      <c r="X387" s="48">
        <v>-3</v>
      </c>
      <c r="Z387" s="36">
        <v>396701</v>
      </c>
      <c r="AA387" s="36"/>
      <c r="AB387" s="52">
        <v>2.99</v>
      </c>
      <c r="AC387" s="52"/>
      <c r="AD387" s="63">
        <f>+Z387-P387</f>
        <v>-107553</v>
      </c>
      <c r="AE387" s="52"/>
      <c r="AG387" s="37"/>
    </row>
    <row r="388" spans="1:33" x14ac:dyDescent="0.25">
      <c r="A388" s="33">
        <v>343</v>
      </c>
      <c r="B388" s="33" t="s">
        <v>88</v>
      </c>
      <c r="D388" s="36">
        <v>278605458.13999999</v>
      </c>
      <c r="F388" s="46">
        <v>50221</v>
      </c>
      <c r="H388" s="49">
        <v>5.7000000000000002E-3</v>
      </c>
      <c r="I388" s="44"/>
      <c r="J388" s="49"/>
      <c r="L388" s="48">
        <v>0</v>
      </c>
      <c r="N388" s="76">
        <v>5.7</v>
      </c>
      <c r="P388" s="63">
        <f t="shared" si="28"/>
        <v>15880511</v>
      </c>
      <c r="R388" s="46">
        <v>53873</v>
      </c>
      <c r="T388" s="47">
        <v>50</v>
      </c>
      <c r="U388" s="33" t="s">
        <v>4</v>
      </c>
      <c r="V388" s="47" t="s">
        <v>314</v>
      </c>
      <c r="X388" s="48">
        <v>-3</v>
      </c>
      <c r="Z388" s="36">
        <v>8734511</v>
      </c>
      <c r="AA388" s="36"/>
      <c r="AB388" s="52">
        <v>3.14</v>
      </c>
      <c r="AC388" s="52"/>
      <c r="AD388" s="63">
        <f t="shared" ref="AD388:AD389" si="29">+Z388-P388</f>
        <v>-7146000</v>
      </c>
      <c r="AE388" s="52"/>
      <c r="AG388" s="37"/>
    </row>
    <row r="389" spans="1:33" x14ac:dyDescent="0.25">
      <c r="A389" s="33">
        <v>343.2</v>
      </c>
      <c r="B389" s="33" t="s">
        <v>290</v>
      </c>
      <c r="D389" s="36">
        <v>187989955.28</v>
      </c>
      <c r="F389" s="46">
        <v>50221</v>
      </c>
      <c r="H389" s="49">
        <v>0.1565</v>
      </c>
      <c r="I389" s="44"/>
      <c r="J389" s="49"/>
      <c r="L389" s="48">
        <v>0</v>
      </c>
      <c r="N389" s="76">
        <v>5.7</v>
      </c>
      <c r="P389" s="63">
        <f t="shared" si="28"/>
        <v>10715427</v>
      </c>
      <c r="R389" s="46">
        <v>53873</v>
      </c>
      <c r="T389" s="47">
        <v>9</v>
      </c>
      <c r="U389" s="33" t="s">
        <v>4</v>
      </c>
      <c r="V389" s="47" t="s">
        <v>316</v>
      </c>
      <c r="X389" s="48">
        <v>35</v>
      </c>
      <c r="Z389" s="36">
        <v>13575695</v>
      </c>
      <c r="AA389" s="36"/>
      <c r="AB389" s="52">
        <v>7.22</v>
      </c>
      <c r="AC389" s="52"/>
      <c r="AD389" s="63">
        <f t="shared" si="29"/>
        <v>2860268</v>
      </c>
      <c r="AE389" s="52"/>
      <c r="AG389" s="37"/>
    </row>
    <row r="390" spans="1:33" x14ac:dyDescent="0.25">
      <c r="A390" s="33">
        <v>344</v>
      </c>
      <c r="B390" s="33" t="s">
        <v>89</v>
      </c>
      <c r="D390" s="36">
        <v>44556175.359999999</v>
      </c>
      <c r="F390" s="46">
        <v>50221</v>
      </c>
      <c r="H390" s="71">
        <v>1.6000000000000001E-3</v>
      </c>
      <c r="I390" s="72"/>
      <c r="J390" s="72"/>
      <c r="L390" s="48">
        <v>-1</v>
      </c>
      <c r="N390" s="76">
        <v>3.4</v>
      </c>
      <c r="P390" s="63">
        <f t="shared" si="28"/>
        <v>1514910</v>
      </c>
      <c r="R390" s="46">
        <v>53873</v>
      </c>
      <c r="T390" s="47">
        <v>60</v>
      </c>
      <c r="U390" s="33" t="s">
        <v>4</v>
      </c>
      <c r="V390" s="47" t="s">
        <v>310</v>
      </c>
      <c r="X390" s="48">
        <v>-3</v>
      </c>
      <c r="Z390" s="36">
        <v>1259637</v>
      </c>
      <c r="AA390" s="36"/>
      <c r="AB390" s="52">
        <v>2.83</v>
      </c>
      <c r="AC390" s="52"/>
      <c r="AD390" s="63">
        <f>+Z390-P390</f>
        <v>-255273</v>
      </c>
      <c r="AE390" s="52"/>
      <c r="AG390" s="37"/>
    </row>
    <row r="391" spans="1:33" x14ac:dyDescent="0.25">
      <c r="A391" s="33">
        <v>345</v>
      </c>
      <c r="B391" s="33" t="s">
        <v>45</v>
      </c>
      <c r="D391" s="36">
        <v>55581392.030000001</v>
      </c>
      <c r="F391" s="46">
        <v>50221</v>
      </c>
      <c r="H391" s="71">
        <v>1.2999999999999999E-3</v>
      </c>
      <c r="I391" s="72"/>
      <c r="J391" s="72"/>
      <c r="L391" s="48">
        <v>-1</v>
      </c>
      <c r="N391" s="76">
        <v>3.4</v>
      </c>
      <c r="P391" s="63">
        <f t="shared" si="28"/>
        <v>1889767</v>
      </c>
      <c r="R391" s="46">
        <v>53873</v>
      </c>
      <c r="T391" s="47">
        <v>50</v>
      </c>
      <c r="U391" s="33" t="s">
        <v>4</v>
      </c>
      <c r="V391" s="47" t="s">
        <v>315</v>
      </c>
      <c r="X391" s="48">
        <v>-2</v>
      </c>
      <c r="Z391" s="36">
        <v>1573171</v>
      </c>
      <c r="AA391" s="36"/>
      <c r="AB391" s="52">
        <v>2.83</v>
      </c>
      <c r="AC391" s="52"/>
      <c r="AD391" s="63">
        <f>+Z391-P391</f>
        <v>-316596</v>
      </c>
      <c r="AE391" s="52"/>
      <c r="AG391" s="37"/>
    </row>
    <row r="392" spans="1:33" s="38" customFormat="1" x14ac:dyDescent="0.25">
      <c r="A392" s="33">
        <v>346</v>
      </c>
      <c r="B392" s="33" t="s">
        <v>291</v>
      </c>
      <c r="D392" s="32">
        <v>13295148.66</v>
      </c>
      <c r="E392" s="33"/>
      <c r="F392" s="46">
        <v>50221</v>
      </c>
      <c r="G392" s="33"/>
      <c r="H392" s="71">
        <v>2.5999999999999999E-3</v>
      </c>
      <c r="I392" s="72"/>
      <c r="J392" s="72"/>
      <c r="K392" s="33"/>
      <c r="L392" s="48">
        <v>0</v>
      </c>
      <c r="N392" s="76">
        <v>3.4</v>
      </c>
      <c r="P392" s="64">
        <f t="shared" si="28"/>
        <v>452035</v>
      </c>
      <c r="R392" s="46">
        <v>53873</v>
      </c>
      <c r="S392" s="33"/>
      <c r="T392" s="47">
        <v>50</v>
      </c>
      <c r="U392" s="33" t="s">
        <v>4</v>
      </c>
      <c r="V392" s="47" t="s">
        <v>317</v>
      </c>
      <c r="W392" s="33"/>
      <c r="X392" s="48">
        <v>-2</v>
      </c>
      <c r="Z392" s="32">
        <v>395137</v>
      </c>
      <c r="AA392" s="54"/>
      <c r="AB392" s="52">
        <v>2.97</v>
      </c>
      <c r="AC392" s="52"/>
      <c r="AD392" s="64">
        <f>+Z392-P392</f>
        <v>-56898</v>
      </c>
      <c r="AE392" s="52"/>
      <c r="AG392" s="37"/>
    </row>
    <row r="393" spans="1:33" s="38" customFormat="1" x14ac:dyDescent="0.25">
      <c r="A393" s="33" t="s">
        <v>6</v>
      </c>
      <c r="B393" s="38" t="s">
        <v>117</v>
      </c>
      <c r="D393" s="23">
        <f>+SUBTOTAL(9,D386:D392)</f>
        <v>627794217.33999991</v>
      </c>
      <c r="F393" s="46"/>
      <c r="H393" s="71"/>
      <c r="I393" s="72"/>
      <c r="J393" s="72"/>
      <c r="L393" s="48"/>
      <c r="N393" s="79">
        <f>+ROUND(P393/D393*100,1)</f>
        <v>5.0999999999999996</v>
      </c>
      <c r="P393" s="83">
        <f>+SUBTOTAL(9,P386:P392)</f>
        <v>32164273</v>
      </c>
      <c r="R393" s="46"/>
      <c r="S393" s="33"/>
      <c r="T393" s="47"/>
      <c r="U393" s="33"/>
      <c r="V393" s="47"/>
      <c r="W393" s="33"/>
      <c r="X393" s="48"/>
      <c r="Z393" s="23">
        <f>+SUBTOTAL(9,Z386:Z392)</f>
        <v>26875243</v>
      </c>
      <c r="AA393" s="24"/>
      <c r="AB393" s="56">
        <f>+Z393/D393*100</f>
        <v>4.2809000557335404</v>
      </c>
      <c r="AC393" s="56"/>
      <c r="AD393" s="83">
        <f>+SUBTOTAL(9,AD386:AD392)</f>
        <v>-5289030</v>
      </c>
      <c r="AE393" s="52"/>
      <c r="AF393" s="37"/>
      <c r="AG393" s="37"/>
    </row>
    <row r="394" spans="1:33" s="38" customFormat="1" x14ac:dyDescent="0.25">
      <c r="A394" s="33"/>
      <c r="B394" s="38" t="s">
        <v>6</v>
      </c>
      <c r="D394" s="24"/>
      <c r="F394" s="46"/>
      <c r="H394" s="71"/>
      <c r="I394" s="72"/>
      <c r="J394" s="72"/>
      <c r="L394" s="48"/>
      <c r="N394" s="74"/>
      <c r="P394" s="88">
        <f>+ROUND(D394*N394/100,0)</f>
        <v>0</v>
      </c>
      <c r="R394" s="46"/>
      <c r="S394" s="33"/>
      <c r="T394" s="47"/>
      <c r="U394" s="33"/>
      <c r="V394" s="47"/>
      <c r="W394" s="33"/>
      <c r="X394" s="48"/>
      <c r="Z394" s="24"/>
      <c r="AA394" s="24"/>
      <c r="AB394" s="52"/>
      <c r="AC394" s="52"/>
      <c r="AD394" s="88"/>
      <c r="AE394" s="52"/>
      <c r="AF394" s="33"/>
      <c r="AG394" s="37"/>
    </row>
    <row r="395" spans="1:33" s="38" customFormat="1" x14ac:dyDescent="0.25">
      <c r="A395" s="41" t="s">
        <v>201</v>
      </c>
      <c r="D395" s="43">
        <f>+SUBTOTAL(9,D386:D394)</f>
        <v>627794217.33999991</v>
      </c>
      <c r="E395" s="104"/>
      <c r="F395" s="138"/>
      <c r="G395" s="104"/>
      <c r="H395" s="139"/>
      <c r="I395" s="140"/>
      <c r="J395" s="140"/>
      <c r="K395" s="104"/>
      <c r="L395" s="141"/>
      <c r="M395" s="104"/>
      <c r="N395" s="142">
        <f>+ROUND(P395/D395*100,1)</f>
        <v>5.0999999999999996</v>
      </c>
      <c r="O395" s="104"/>
      <c r="P395" s="87">
        <f>+SUBTOTAL(9,P386:P394)</f>
        <v>32164273</v>
      </c>
      <c r="Q395" s="104"/>
      <c r="R395" s="138"/>
      <c r="S395" s="107"/>
      <c r="T395" s="143"/>
      <c r="U395" s="107"/>
      <c r="V395" s="143"/>
      <c r="W395" s="107"/>
      <c r="X395" s="141"/>
      <c r="Y395" s="104"/>
      <c r="Z395" s="43">
        <f>+SUBTOTAL(9,Z386:Z394)</f>
        <v>26875243</v>
      </c>
      <c r="AA395" s="43"/>
      <c r="AB395" s="109">
        <f>+Z395/D395*100</f>
        <v>4.2809000557335404</v>
      </c>
      <c r="AC395" s="109"/>
      <c r="AD395" s="87">
        <f>+SUBTOTAL(9,AD386:AD394)</f>
        <v>-5289030</v>
      </c>
      <c r="AE395" s="52"/>
      <c r="AF395" s="33"/>
      <c r="AG395" s="37"/>
    </row>
    <row r="396" spans="1:33" s="38" customFormat="1" x14ac:dyDescent="0.25">
      <c r="A396" s="41"/>
      <c r="B396" s="38" t="s">
        <v>6</v>
      </c>
      <c r="D396" s="43"/>
      <c r="F396" s="46"/>
      <c r="H396" s="71"/>
      <c r="I396" s="72"/>
      <c r="J396" s="72"/>
      <c r="L396" s="48"/>
      <c r="N396" s="74"/>
      <c r="P396" s="87"/>
      <c r="R396" s="46"/>
      <c r="S396" s="33"/>
      <c r="T396" s="47"/>
      <c r="U396" s="33"/>
      <c r="V396" s="47"/>
      <c r="W396" s="33"/>
      <c r="X396" s="48"/>
      <c r="Z396" s="43"/>
      <c r="AA396" s="43"/>
      <c r="AB396" s="52"/>
      <c r="AC396" s="52"/>
      <c r="AD396" s="87"/>
      <c r="AE396" s="52"/>
      <c r="AF396" s="33"/>
      <c r="AG396" s="37"/>
    </row>
    <row r="397" spans="1:33" s="38" customFormat="1" x14ac:dyDescent="0.25">
      <c r="A397" s="41" t="s">
        <v>202</v>
      </c>
      <c r="D397" s="43"/>
      <c r="F397" s="46"/>
      <c r="H397" s="71"/>
      <c r="I397" s="72"/>
      <c r="J397" s="72"/>
      <c r="L397" s="48"/>
      <c r="N397" s="74"/>
      <c r="P397" s="87"/>
      <c r="R397" s="46"/>
      <c r="S397" s="33"/>
      <c r="T397" s="47"/>
      <c r="U397" s="33"/>
      <c r="V397" s="47"/>
      <c r="W397" s="33"/>
      <c r="X397" s="48"/>
      <c r="Z397" s="43"/>
      <c r="AA397" s="43"/>
      <c r="AB397" s="52"/>
      <c r="AC397" s="52"/>
      <c r="AD397" s="87"/>
      <c r="AE397" s="52"/>
      <c r="AF397" s="33"/>
      <c r="AG397" s="37"/>
    </row>
    <row r="398" spans="1:33" s="38" customFormat="1" x14ac:dyDescent="0.25">
      <c r="A398" s="33" t="s">
        <v>6</v>
      </c>
      <c r="B398" s="33" t="s">
        <v>6</v>
      </c>
      <c r="D398" s="43"/>
      <c r="F398" s="46"/>
      <c r="H398" s="71"/>
      <c r="I398" s="72"/>
      <c r="J398" s="72"/>
      <c r="L398" s="48"/>
      <c r="N398" s="74"/>
      <c r="P398" s="87"/>
      <c r="R398" s="46"/>
      <c r="S398" s="33"/>
      <c r="T398" s="47"/>
      <c r="U398" s="33"/>
      <c r="V398" s="47"/>
      <c r="W398" s="33"/>
      <c r="X398" s="48"/>
      <c r="Z398" s="43"/>
      <c r="AA398" s="43"/>
      <c r="AB398" s="52"/>
      <c r="AC398" s="52"/>
      <c r="AD398" s="87"/>
      <c r="AE398" s="52"/>
      <c r="AF398" s="33"/>
      <c r="AG398" s="37"/>
    </row>
    <row r="399" spans="1:33" s="38" customFormat="1" x14ac:dyDescent="0.25">
      <c r="B399" s="38" t="s">
        <v>118</v>
      </c>
      <c r="D399" s="43"/>
      <c r="F399" s="46"/>
      <c r="H399" s="71"/>
      <c r="I399" s="72"/>
      <c r="J399" s="72"/>
      <c r="L399" s="48"/>
      <c r="N399" s="74"/>
      <c r="P399" s="87"/>
      <c r="R399" s="46"/>
      <c r="S399" s="33"/>
      <c r="T399" s="47"/>
      <c r="U399" s="33"/>
      <c r="V399" s="47"/>
      <c r="W399" s="33"/>
      <c r="X399" s="48"/>
      <c r="Z399" s="43"/>
      <c r="AA399" s="43"/>
      <c r="AB399" s="52"/>
      <c r="AC399" s="52"/>
      <c r="AD399" s="87"/>
      <c r="AE399" s="52"/>
      <c r="AF399" s="33"/>
      <c r="AG399" s="37"/>
    </row>
    <row r="400" spans="1:33" s="38" customFormat="1" x14ac:dyDescent="0.25">
      <c r="A400" s="33">
        <v>341</v>
      </c>
      <c r="B400" s="33" t="s">
        <v>42</v>
      </c>
      <c r="D400" s="36">
        <v>3122752.8</v>
      </c>
      <c r="E400" s="33"/>
      <c r="F400" s="46">
        <v>51682</v>
      </c>
      <c r="G400" s="21"/>
      <c r="H400" s="49" t="s">
        <v>303</v>
      </c>
      <c r="I400" s="72"/>
      <c r="J400" s="72"/>
      <c r="K400" s="33"/>
      <c r="L400" s="48">
        <v>0</v>
      </c>
      <c r="N400" s="76">
        <v>3.3</v>
      </c>
      <c r="P400" s="63">
        <f t="shared" ref="P400:P405" si="30">+ROUND(D400*N400/100,0)</f>
        <v>103051</v>
      </c>
      <c r="R400" s="46">
        <v>55334</v>
      </c>
      <c r="S400" s="33"/>
      <c r="T400" s="47">
        <v>80</v>
      </c>
      <c r="U400" s="33" t="s">
        <v>4</v>
      </c>
      <c r="V400" s="47" t="s">
        <v>310</v>
      </c>
      <c r="W400" s="33"/>
      <c r="X400" s="48">
        <v>-2</v>
      </c>
      <c r="Z400" s="36">
        <v>83938</v>
      </c>
      <c r="AA400" s="36"/>
      <c r="AB400" s="52">
        <v>2.69</v>
      </c>
      <c r="AC400" s="52"/>
      <c r="AD400" s="63">
        <f>+Z400-P400</f>
        <v>-19113</v>
      </c>
      <c r="AE400" s="52"/>
      <c r="AF400" s="33"/>
      <c r="AG400" s="37"/>
    </row>
    <row r="401" spans="1:33" s="38" customFormat="1" x14ac:dyDescent="0.25">
      <c r="A401" s="33">
        <v>342</v>
      </c>
      <c r="B401" s="33" t="s">
        <v>87</v>
      </c>
      <c r="D401" s="36">
        <v>450886.51</v>
      </c>
      <c r="E401" s="33"/>
      <c r="F401" s="46">
        <v>51682</v>
      </c>
      <c r="G401" s="21"/>
      <c r="H401" s="49" t="s">
        <v>303</v>
      </c>
      <c r="I401" s="72"/>
      <c r="J401" s="72"/>
      <c r="K401" s="33"/>
      <c r="L401" s="48">
        <v>0</v>
      </c>
      <c r="N401" s="76">
        <v>3.3</v>
      </c>
      <c r="P401" s="63">
        <f t="shared" si="30"/>
        <v>14879</v>
      </c>
      <c r="R401" s="46">
        <v>55334</v>
      </c>
      <c r="S401" s="33"/>
      <c r="T401" s="47">
        <v>50</v>
      </c>
      <c r="U401" s="33" t="s">
        <v>4</v>
      </c>
      <c r="V401" s="47" t="s">
        <v>313</v>
      </c>
      <c r="W401" s="33"/>
      <c r="X401" s="48">
        <v>-3</v>
      </c>
      <c r="Z401" s="36">
        <v>13243</v>
      </c>
      <c r="AA401" s="36"/>
      <c r="AB401" s="52">
        <v>2.94</v>
      </c>
      <c r="AC401" s="52"/>
      <c r="AD401" s="63">
        <f>+Z401-P401</f>
        <v>-1636</v>
      </c>
      <c r="AE401" s="52"/>
      <c r="AF401" s="33"/>
      <c r="AG401" s="37"/>
    </row>
    <row r="402" spans="1:33" s="38" customFormat="1" x14ac:dyDescent="0.25">
      <c r="A402" s="33">
        <v>343</v>
      </c>
      <c r="B402" s="33" t="s">
        <v>88</v>
      </c>
      <c r="D402" s="36">
        <v>31305861.010000002</v>
      </c>
      <c r="E402" s="33"/>
      <c r="F402" s="46">
        <v>51682</v>
      </c>
      <c r="G402" s="21"/>
      <c r="H402" s="49" t="s">
        <v>303</v>
      </c>
      <c r="I402" s="72"/>
      <c r="J402" s="72"/>
      <c r="K402" s="33"/>
      <c r="L402" s="48">
        <v>0</v>
      </c>
      <c r="N402" s="76">
        <v>3.3</v>
      </c>
      <c r="O402" s="33"/>
      <c r="P402" s="63">
        <f t="shared" si="30"/>
        <v>1033093</v>
      </c>
      <c r="R402" s="46">
        <v>55334</v>
      </c>
      <c r="S402" s="33"/>
      <c r="T402" s="47">
        <v>50</v>
      </c>
      <c r="U402" s="33" t="s">
        <v>4</v>
      </c>
      <c r="V402" s="47" t="s">
        <v>314</v>
      </c>
      <c r="W402" s="33"/>
      <c r="X402" s="48">
        <v>-3</v>
      </c>
      <c r="Z402" s="36">
        <v>1012602</v>
      </c>
      <c r="AA402" s="36"/>
      <c r="AB402" s="52">
        <v>3.23</v>
      </c>
      <c r="AC402" s="52"/>
      <c r="AD402" s="63">
        <f t="shared" ref="AD402:AD403" si="31">+Z402-P402</f>
        <v>-20491</v>
      </c>
      <c r="AE402" s="52"/>
      <c r="AF402" s="33"/>
      <c r="AG402" s="37"/>
    </row>
    <row r="403" spans="1:33" s="38" customFormat="1" x14ac:dyDescent="0.25">
      <c r="A403" s="33">
        <v>343.2</v>
      </c>
      <c r="B403" s="33" t="s">
        <v>290</v>
      </c>
      <c r="D403" s="36">
        <v>126771982.41</v>
      </c>
      <c r="E403" s="33"/>
      <c r="F403" s="46">
        <v>51682</v>
      </c>
      <c r="G403" s="21"/>
      <c r="H403" s="49" t="s">
        <v>303</v>
      </c>
      <c r="I403" s="72"/>
      <c r="J403" s="72"/>
      <c r="K403" s="33"/>
      <c r="L403" s="48">
        <v>0</v>
      </c>
      <c r="N403" s="76">
        <v>3.3</v>
      </c>
      <c r="O403" s="33"/>
      <c r="P403" s="63">
        <f t="shared" si="30"/>
        <v>4183475</v>
      </c>
      <c r="R403" s="46">
        <v>55334</v>
      </c>
      <c r="S403" s="33"/>
      <c r="T403" s="47">
        <v>9</v>
      </c>
      <c r="U403" s="33" t="s">
        <v>4</v>
      </c>
      <c r="V403" s="47" t="s">
        <v>316</v>
      </c>
      <c r="W403" s="33"/>
      <c r="X403" s="48">
        <v>35</v>
      </c>
      <c r="Z403" s="36">
        <v>9154839</v>
      </c>
      <c r="AA403" s="36"/>
      <c r="AB403" s="52">
        <v>7.22</v>
      </c>
      <c r="AC403" s="52"/>
      <c r="AD403" s="63">
        <f t="shared" si="31"/>
        <v>4971364</v>
      </c>
      <c r="AE403" s="52"/>
      <c r="AF403" s="33"/>
      <c r="AG403" s="37"/>
    </row>
    <row r="404" spans="1:33" s="38" customFormat="1" x14ac:dyDescent="0.25">
      <c r="A404" s="33">
        <v>345</v>
      </c>
      <c r="B404" s="33" t="s">
        <v>45</v>
      </c>
      <c r="D404" s="36">
        <v>1292150.6100000001</v>
      </c>
      <c r="E404" s="33"/>
      <c r="F404" s="46">
        <v>51682</v>
      </c>
      <c r="G404" s="33"/>
      <c r="H404" s="49" t="s">
        <v>303</v>
      </c>
      <c r="I404" s="72"/>
      <c r="J404" s="72"/>
      <c r="K404" s="33"/>
      <c r="L404" s="48">
        <v>0</v>
      </c>
      <c r="N404" s="76">
        <v>3.3</v>
      </c>
      <c r="P404" s="63">
        <f t="shared" si="30"/>
        <v>42641</v>
      </c>
      <c r="R404" s="46">
        <v>55334</v>
      </c>
      <c r="S404" s="33"/>
      <c r="T404" s="47">
        <v>50</v>
      </c>
      <c r="U404" s="33" t="s">
        <v>4</v>
      </c>
      <c r="V404" s="47" t="s">
        <v>315</v>
      </c>
      <c r="W404" s="33"/>
      <c r="X404" s="48">
        <v>-2</v>
      </c>
      <c r="Z404" s="36">
        <v>37662</v>
      </c>
      <c r="AA404" s="36"/>
      <c r="AB404" s="52">
        <v>2.91</v>
      </c>
      <c r="AC404" s="52"/>
      <c r="AD404" s="63">
        <f>+Z404-P404</f>
        <v>-4979</v>
      </c>
      <c r="AE404" s="52"/>
      <c r="AF404" s="33"/>
      <c r="AG404" s="37"/>
    </row>
    <row r="405" spans="1:33" s="38" customFormat="1" x14ac:dyDescent="0.25">
      <c r="A405" s="33">
        <v>346</v>
      </c>
      <c r="B405" s="33" t="s">
        <v>291</v>
      </c>
      <c r="D405" s="32">
        <v>837057.12</v>
      </c>
      <c r="E405" s="33"/>
      <c r="F405" s="46">
        <v>51682</v>
      </c>
      <c r="G405" s="21"/>
      <c r="H405" s="49" t="s">
        <v>303</v>
      </c>
      <c r="I405" s="72"/>
      <c r="J405" s="72"/>
      <c r="K405" s="33"/>
      <c r="L405" s="48">
        <v>0</v>
      </c>
      <c r="N405" s="76">
        <v>3.3</v>
      </c>
      <c r="P405" s="64">
        <f t="shared" si="30"/>
        <v>27623</v>
      </c>
      <c r="R405" s="46">
        <v>55334</v>
      </c>
      <c r="S405" s="33"/>
      <c r="T405" s="47">
        <v>50</v>
      </c>
      <c r="U405" s="33" t="s">
        <v>4</v>
      </c>
      <c r="V405" s="47" t="s">
        <v>317</v>
      </c>
      <c r="W405" s="33"/>
      <c r="X405" s="48">
        <v>-2</v>
      </c>
      <c r="Z405" s="32">
        <v>24831</v>
      </c>
      <c r="AA405" s="54"/>
      <c r="AB405" s="52">
        <v>2.97</v>
      </c>
      <c r="AC405" s="52"/>
      <c r="AD405" s="64">
        <f>+Z405-P405</f>
        <v>-2792</v>
      </c>
      <c r="AE405" s="52"/>
      <c r="AG405" s="37"/>
    </row>
    <row r="406" spans="1:33" s="38" customFormat="1" x14ac:dyDescent="0.25">
      <c r="A406" s="33" t="s">
        <v>6</v>
      </c>
      <c r="B406" s="38" t="s">
        <v>119</v>
      </c>
      <c r="D406" s="39">
        <f>+SUBTOTAL(9,D400:D405)</f>
        <v>163780690.46000001</v>
      </c>
      <c r="F406" s="46"/>
      <c r="H406" s="71"/>
      <c r="I406" s="72"/>
      <c r="J406" s="72"/>
      <c r="L406" s="48"/>
      <c r="N406" s="79">
        <f>+ROUND(P406/D406*100,1)</f>
        <v>3.3</v>
      </c>
      <c r="P406" s="65">
        <f>+SUBTOTAL(9,P400:P405)</f>
        <v>5404762</v>
      </c>
      <c r="R406" s="46"/>
      <c r="S406" s="33"/>
      <c r="T406" s="47"/>
      <c r="U406" s="33"/>
      <c r="V406" s="47"/>
      <c r="W406" s="33"/>
      <c r="X406" s="48"/>
      <c r="Z406" s="39">
        <f>+SUBTOTAL(9,Z400:Z405)</f>
        <v>10327115</v>
      </c>
      <c r="AA406" s="39"/>
      <c r="AB406" s="56">
        <f>+Z406/D406*100</f>
        <v>6.3054533296904012</v>
      </c>
      <c r="AC406" s="56"/>
      <c r="AD406" s="65">
        <f>+SUBTOTAL(9,AD400:AD405)</f>
        <v>4922353</v>
      </c>
      <c r="AE406" s="52"/>
      <c r="AF406" s="37"/>
      <c r="AG406" s="37"/>
    </row>
    <row r="407" spans="1:33" s="38" customFormat="1" x14ac:dyDescent="0.25">
      <c r="A407" s="33" t="s">
        <v>6</v>
      </c>
      <c r="B407" s="33" t="s">
        <v>6</v>
      </c>
      <c r="D407" s="43"/>
      <c r="F407" s="46"/>
      <c r="H407" s="71"/>
      <c r="I407" s="72"/>
      <c r="J407" s="72"/>
      <c r="L407" s="48"/>
      <c r="N407" s="76"/>
      <c r="P407" s="87"/>
      <c r="R407" s="46"/>
      <c r="S407" s="33"/>
      <c r="T407" s="47"/>
      <c r="U407" s="33"/>
      <c r="V407" s="47"/>
      <c r="W407" s="33"/>
      <c r="X407" s="48"/>
      <c r="Z407" s="43"/>
      <c r="AA407" s="43"/>
      <c r="AB407" s="52"/>
      <c r="AC407" s="52"/>
      <c r="AD407" s="87"/>
      <c r="AE407" s="52"/>
      <c r="AF407" s="33"/>
      <c r="AG407" s="37"/>
    </row>
    <row r="408" spans="1:33" s="38" customFormat="1" x14ac:dyDescent="0.25">
      <c r="A408" s="38" t="s">
        <v>6</v>
      </c>
      <c r="B408" s="38" t="s">
        <v>120</v>
      </c>
      <c r="D408" s="43"/>
      <c r="F408" s="46"/>
      <c r="H408" s="71"/>
      <c r="I408" s="72"/>
      <c r="J408" s="72"/>
      <c r="L408" s="48"/>
      <c r="N408" s="74"/>
      <c r="P408" s="87"/>
      <c r="R408" s="46"/>
      <c r="S408" s="33"/>
      <c r="T408" s="47"/>
      <c r="U408" s="33"/>
      <c r="V408" s="47"/>
      <c r="W408" s="33"/>
      <c r="X408" s="48"/>
      <c r="Z408" s="43"/>
      <c r="AA408" s="43"/>
      <c r="AB408" s="52"/>
      <c r="AC408" s="52"/>
      <c r="AD408" s="87"/>
      <c r="AE408" s="52"/>
      <c r="AF408" s="33"/>
      <c r="AG408" s="37"/>
    </row>
    <row r="409" spans="1:33" s="38" customFormat="1" x14ac:dyDescent="0.25">
      <c r="A409" s="33">
        <v>341</v>
      </c>
      <c r="B409" s="33" t="s">
        <v>42</v>
      </c>
      <c r="D409" s="36">
        <v>109904545.72</v>
      </c>
      <c r="E409" s="33"/>
      <c r="F409" s="46">
        <v>50951</v>
      </c>
      <c r="G409" s="33"/>
      <c r="H409" s="49" t="s">
        <v>303</v>
      </c>
      <c r="I409" s="72"/>
      <c r="J409" s="72"/>
      <c r="K409" s="33"/>
      <c r="L409" s="48">
        <v>0</v>
      </c>
      <c r="N409" s="76">
        <v>3.3</v>
      </c>
      <c r="P409" s="63">
        <f t="shared" ref="P409:P415" si="32">+ROUND(D409*N409/100,0)</f>
        <v>3626850</v>
      </c>
      <c r="R409" s="46">
        <v>54604</v>
      </c>
      <c r="S409" s="33"/>
      <c r="T409" s="47">
        <v>80</v>
      </c>
      <c r="U409" s="33" t="s">
        <v>4</v>
      </c>
      <c r="V409" s="47" t="s">
        <v>310</v>
      </c>
      <c r="W409" s="33"/>
      <c r="X409" s="48">
        <v>-2</v>
      </c>
      <c r="Z409" s="36">
        <v>2948570</v>
      </c>
      <c r="AA409" s="36"/>
      <c r="AB409" s="52">
        <v>2.68</v>
      </c>
      <c r="AC409" s="52"/>
      <c r="AD409" s="63">
        <f>+Z409-P409</f>
        <v>-678280</v>
      </c>
      <c r="AE409" s="52"/>
      <c r="AF409" s="33"/>
      <c r="AG409" s="37"/>
    </row>
    <row r="410" spans="1:33" s="38" customFormat="1" x14ac:dyDescent="0.25">
      <c r="A410" s="33">
        <v>342</v>
      </c>
      <c r="B410" s="33" t="s">
        <v>87</v>
      </c>
      <c r="D410" s="36">
        <v>21820106.289999999</v>
      </c>
      <c r="E410" s="33"/>
      <c r="F410" s="46">
        <v>50951</v>
      </c>
      <c r="G410" s="33"/>
      <c r="H410" s="49" t="s">
        <v>303</v>
      </c>
      <c r="I410" s="72"/>
      <c r="J410" s="72"/>
      <c r="K410" s="33"/>
      <c r="L410" s="48">
        <v>0</v>
      </c>
      <c r="N410" s="76">
        <v>3.3</v>
      </c>
      <c r="P410" s="63">
        <f t="shared" si="32"/>
        <v>720064</v>
      </c>
      <c r="R410" s="46">
        <v>54604</v>
      </c>
      <c r="S410" s="33"/>
      <c r="T410" s="47">
        <v>50</v>
      </c>
      <c r="U410" s="33" t="s">
        <v>4</v>
      </c>
      <c r="V410" s="47" t="s">
        <v>313</v>
      </c>
      <c r="W410" s="33"/>
      <c r="X410" s="48">
        <v>-3</v>
      </c>
      <c r="Z410" s="36">
        <v>645580</v>
      </c>
      <c r="AA410" s="36"/>
      <c r="AB410" s="52">
        <v>2.96</v>
      </c>
      <c r="AC410" s="52"/>
      <c r="AD410" s="63">
        <f>+Z410-P410</f>
        <v>-74484</v>
      </c>
      <c r="AE410" s="52"/>
      <c r="AF410" s="33"/>
      <c r="AG410" s="37"/>
    </row>
    <row r="411" spans="1:33" s="38" customFormat="1" x14ac:dyDescent="0.25">
      <c r="A411" s="33">
        <v>343</v>
      </c>
      <c r="B411" s="33" t="s">
        <v>88</v>
      </c>
      <c r="D411" s="36">
        <v>302831798.70999998</v>
      </c>
      <c r="E411" s="33"/>
      <c r="F411" s="46">
        <v>50951</v>
      </c>
      <c r="G411" s="33"/>
      <c r="H411" s="49" t="s">
        <v>303</v>
      </c>
      <c r="I411" s="72"/>
      <c r="J411" s="72"/>
      <c r="K411" s="33"/>
      <c r="L411" s="48">
        <v>0</v>
      </c>
      <c r="N411" s="76">
        <v>3.3</v>
      </c>
      <c r="O411" s="33"/>
      <c r="P411" s="63">
        <f t="shared" si="32"/>
        <v>9993449</v>
      </c>
      <c r="R411" s="46">
        <v>54604</v>
      </c>
      <c r="S411" s="33"/>
      <c r="T411" s="47">
        <v>50</v>
      </c>
      <c r="U411" s="33" t="s">
        <v>4</v>
      </c>
      <c r="V411" s="47" t="s">
        <v>314</v>
      </c>
      <c r="W411" s="33"/>
      <c r="X411" s="48">
        <v>-3</v>
      </c>
      <c r="Z411" s="36">
        <v>9290207</v>
      </c>
      <c r="AA411" s="36"/>
      <c r="AB411" s="52">
        <v>3.07</v>
      </c>
      <c r="AC411" s="52"/>
      <c r="AD411" s="63">
        <f t="shared" ref="AD411:AD412" si="33">+Z411-P411</f>
        <v>-703242</v>
      </c>
      <c r="AE411" s="52"/>
      <c r="AF411" s="33"/>
      <c r="AG411" s="37"/>
    </row>
    <row r="412" spans="1:33" s="38" customFormat="1" x14ac:dyDescent="0.25">
      <c r="A412" s="33">
        <v>343.2</v>
      </c>
      <c r="B412" s="33" t="s">
        <v>290</v>
      </c>
      <c r="D412" s="36">
        <v>81978670.930000007</v>
      </c>
      <c r="E412" s="33"/>
      <c r="F412" s="46">
        <v>50951</v>
      </c>
      <c r="G412" s="33"/>
      <c r="H412" s="49" t="s">
        <v>303</v>
      </c>
      <c r="I412" s="72"/>
      <c r="J412" s="72"/>
      <c r="K412" s="33"/>
      <c r="L412" s="48">
        <v>0</v>
      </c>
      <c r="N412" s="76">
        <v>3.3</v>
      </c>
      <c r="O412" s="33"/>
      <c r="P412" s="63">
        <f t="shared" si="32"/>
        <v>2705296</v>
      </c>
      <c r="R412" s="46">
        <v>54604</v>
      </c>
      <c r="S412" s="33"/>
      <c r="T412" s="47">
        <v>9</v>
      </c>
      <c r="U412" s="33" t="s">
        <v>4</v>
      </c>
      <c r="V412" s="47" t="s">
        <v>316</v>
      </c>
      <c r="W412" s="33"/>
      <c r="X412" s="48">
        <v>35</v>
      </c>
      <c r="Z412" s="36">
        <v>5920090</v>
      </c>
      <c r="AA412" s="36"/>
      <c r="AB412" s="52">
        <v>7.22</v>
      </c>
      <c r="AC412" s="52"/>
      <c r="AD412" s="63">
        <f t="shared" si="33"/>
        <v>3214794</v>
      </c>
      <c r="AE412" s="52"/>
      <c r="AF412" s="33"/>
      <c r="AG412" s="37"/>
    </row>
    <row r="413" spans="1:33" s="38" customFormat="1" x14ac:dyDescent="0.25">
      <c r="A413" s="33">
        <v>344</v>
      </c>
      <c r="B413" s="33" t="s">
        <v>89</v>
      </c>
      <c r="D413" s="36">
        <v>49500092.460000001</v>
      </c>
      <c r="E413" s="33"/>
      <c r="F413" s="46">
        <v>50951</v>
      </c>
      <c r="G413" s="33"/>
      <c r="H413" s="49" t="s">
        <v>303</v>
      </c>
      <c r="I413" s="72"/>
      <c r="J413" s="72"/>
      <c r="K413" s="33"/>
      <c r="L413" s="48">
        <v>0</v>
      </c>
      <c r="N413" s="76">
        <v>3.3</v>
      </c>
      <c r="P413" s="63">
        <f t="shared" si="32"/>
        <v>1633503</v>
      </c>
      <c r="R413" s="46">
        <v>54604</v>
      </c>
      <c r="S413" s="33"/>
      <c r="T413" s="47">
        <v>60</v>
      </c>
      <c r="U413" s="33" t="s">
        <v>4</v>
      </c>
      <c r="V413" s="47" t="s">
        <v>310</v>
      </c>
      <c r="W413" s="33"/>
      <c r="X413" s="48">
        <v>-3</v>
      </c>
      <c r="Z413" s="36">
        <v>1376595</v>
      </c>
      <c r="AA413" s="36"/>
      <c r="AB413" s="52">
        <v>2.78</v>
      </c>
      <c r="AC413" s="52"/>
      <c r="AD413" s="63">
        <f>+Z413-P413</f>
        <v>-256908</v>
      </c>
      <c r="AE413" s="52"/>
      <c r="AF413" s="33"/>
      <c r="AG413" s="37"/>
    </row>
    <row r="414" spans="1:33" s="38" customFormat="1" x14ac:dyDescent="0.25">
      <c r="A414" s="33">
        <v>345</v>
      </c>
      <c r="B414" s="33" t="s">
        <v>45</v>
      </c>
      <c r="D414" s="36">
        <v>72345305.590000004</v>
      </c>
      <c r="E414" s="33"/>
      <c r="F414" s="46">
        <v>50951</v>
      </c>
      <c r="G414" s="33"/>
      <c r="H414" s="49" t="s">
        <v>303</v>
      </c>
      <c r="I414" s="72"/>
      <c r="J414" s="72"/>
      <c r="K414" s="33"/>
      <c r="L414" s="48">
        <v>0</v>
      </c>
      <c r="N414" s="76">
        <v>3.3</v>
      </c>
      <c r="P414" s="63">
        <f t="shared" si="32"/>
        <v>2387395</v>
      </c>
      <c r="R414" s="46">
        <v>54604</v>
      </c>
      <c r="S414" s="33"/>
      <c r="T414" s="47">
        <v>50</v>
      </c>
      <c r="U414" s="33" t="s">
        <v>4</v>
      </c>
      <c r="V414" s="47" t="s">
        <v>315</v>
      </c>
      <c r="W414" s="33"/>
      <c r="X414" s="48">
        <v>-2</v>
      </c>
      <c r="Z414" s="36">
        <v>2013010</v>
      </c>
      <c r="AA414" s="36"/>
      <c r="AB414" s="52">
        <v>2.78</v>
      </c>
      <c r="AC414" s="52"/>
      <c r="AD414" s="63">
        <f>+Z414-P414</f>
        <v>-374385</v>
      </c>
      <c r="AE414" s="52"/>
      <c r="AF414" s="33"/>
      <c r="AG414" s="37"/>
    </row>
    <row r="415" spans="1:33" s="38" customFormat="1" x14ac:dyDescent="0.25">
      <c r="A415" s="33">
        <v>346</v>
      </c>
      <c r="B415" s="33" t="s">
        <v>291</v>
      </c>
      <c r="D415" s="32">
        <v>8047119.0899999999</v>
      </c>
      <c r="E415" s="33"/>
      <c r="F415" s="46">
        <v>50951</v>
      </c>
      <c r="G415" s="33"/>
      <c r="H415" s="49" t="s">
        <v>303</v>
      </c>
      <c r="I415" s="72"/>
      <c r="J415" s="72"/>
      <c r="K415" s="33"/>
      <c r="L415" s="48">
        <v>0</v>
      </c>
      <c r="N415" s="76">
        <v>3.3</v>
      </c>
      <c r="P415" s="64">
        <f t="shared" si="32"/>
        <v>265555</v>
      </c>
      <c r="R415" s="46">
        <v>54604</v>
      </c>
      <c r="S415" s="33"/>
      <c r="T415" s="47">
        <v>50</v>
      </c>
      <c r="U415" s="33" t="s">
        <v>4</v>
      </c>
      <c r="V415" s="47" t="s">
        <v>317</v>
      </c>
      <c r="W415" s="33"/>
      <c r="X415" s="48">
        <v>-2</v>
      </c>
      <c r="Z415" s="32">
        <v>234590</v>
      </c>
      <c r="AA415" s="54"/>
      <c r="AB415" s="52">
        <v>2.92</v>
      </c>
      <c r="AC415" s="52"/>
      <c r="AD415" s="64">
        <f>+Z415-P415</f>
        <v>-30965</v>
      </c>
      <c r="AE415" s="52"/>
      <c r="AG415" s="37"/>
    </row>
    <row r="416" spans="1:33" s="38" customFormat="1" x14ac:dyDescent="0.25">
      <c r="A416" s="33" t="s">
        <v>6</v>
      </c>
      <c r="B416" s="38" t="s">
        <v>121</v>
      </c>
      <c r="D416" s="39">
        <f>+SUBTOTAL(9,D409:D415)</f>
        <v>646427638.79000008</v>
      </c>
      <c r="F416" s="46"/>
      <c r="H416" s="71"/>
      <c r="I416" s="72"/>
      <c r="J416" s="72"/>
      <c r="L416" s="48"/>
      <c r="N416" s="79">
        <f>+ROUND(P416/D416*100,1)</f>
        <v>3.3</v>
      </c>
      <c r="P416" s="65">
        <f>+SUBTOTAL(9,P409:P415)</f>
        <v>21332112</v>
      </c>
      <c r="R416" s="46"/>
      <c r="S416" s="33"/>
      <c r="T416" s="47"/>
      <c r="U416" s="33"/>
      <c r="V416" s="47"/>
      <c r="W416" s="33"/>
      <c r="X416" s="48"/>
      <c r="Z416" s="39">
        <f>+SUBTOTAL(9,Z409:Z415)</f>
        <v>22428642</v>
      </c>
      <c r="AA416" s="39"/>
      <c r="AB416" s="56">
        <f>+Z416/D416*100</f>
        <v>3.4696291826232106</v>
      </c>
      <c r="AC416" s="56"/>
      <c r="AD416" s="65">
        <f>+SUBTOTAL(9,AD409:AD415)</f>
        <v>1096530</v>
      </c>
      <c r="AE416" s="52"/>
      <c r="AF416" s="37"/>
      <c r="AG416" s="37"/>
    </row>
    <row r="417" spans="1:33" s="38" customFormat="1" x14ac:dyDescent="0.25">
      <c r="A417" s="33" t="s">
        <v>6</v>
      </c>
      <c r="B417" s="33" t="s">
        <v>6</v>
      </c>
      <c r="D417" s="43"/>
      <c r="F417" s="46"/>
      <c r="H417" s="71"/>
      <c r="I417" s="72"/>
      <c r="J417" s="72"/>
      <c r="L417" s="48"/>
      <c r="N417" s="74"/>
      <c r="P417" s="87"/>
      <c r="R417" s="46"/>
      <c r="S417" s="33"/>
      <c r="T417" s="47"/>
      <c r="U417" s="33"/>
      <c r="V417" s="47"/>
      <c r="W417" s="33"/>
      <c r="X417" s="48"/>
      <c r="Z417" s="43"/>
      <c r="AA417" s="43"/>
      <c r="AB417" s="52"/>
      <c r="AC417" s="52"/>
      <c r="AD417" s="87"/>
      <c r="AE417" s="52"/>
      <c r="AF417" s="33"/>
      <c r="AG417" s="37"/>
    </row>
    <row r="418" spans="1:33" s="38" customFormat="1" x14ac:dyDescent="0.25">
      <c r="A418" s="38" t="s">
        <v>6</v>
      </c>
      <c r="B418" s="38" t="s">
        <v>122</v>
      </c>
      <c r="D418" s="43"/>
      <c r="F418" s="46"/>
      <c r="H418" s="71"/>
      <c r="I418" s="72"/>
      <c r="J418" s="72"/>
      <c r="L418" s="48"/>
      <c r="N418" s="74"/>
      <c r="P418" s="87"/>
      <c r="R418" s="46"/>
      <c r="S418" s="33"/>
      <c r="T418" s="47"/>
      <c r="U418" s="33"/>
      <c r="V418" s="47"/>
      <c r="W418" s="33"/>
      <c r="X418" s="48"/>
      <c r="Z418" s="43"/>
      <c r="AA418" s="43"/>
      <c r="AB418" s="52"/>
      <c r="AC418" s="52"/>
      <c r="AD418" s="87"/>
      <c r="AE418" s="52"/>
      <c r="AF418" s="33"/>
      <c r="AG418" s="37"/>
    </row>
    <row r="419" spans="1:33" s="38" customFormat="1" x14ac:dyDescent="0.25">
      <c r="A419" s="33">
        <v>341</v>
      </c>
      <c r="B419" s="33" t="s">
        <v>42</v>
      </c>
      <c r="D419" s="36">
        <v>39684489</v>
      </c>
      <c r="E419" s="33"/>
      <c r="F419" s="46">
        <v>50951</v>
      </c>
      <c r="G419" s="33"/>
      <c r="H419" s="49" t="s">
        <v>303</v>
      </c>
      <c r="I419" s="72"/>
      <c r="J419" s="72"/>
      <c r="K419" s="33"/>
      <c r="L419" s="48">
        <v>0</v>
      </c>
      <c r="N419" s="76">
        <v>3.3</v>
      </c>
      <c r="P419" s="63">
        <f t="shared" ref="P419:P425" si="34">+ROUND(D419*N419/100,0)</f>
        <v>1309588</v>
      </c>
      <c r="R419" s="46">
        <v>54604</v>
      </c>
      <c r="S419" s="33"/>
      <c r="T419" s="47">
        <v>80</v>
      </c>
      <c r="U419" s="33" t="s">
        <v>4</v>
      </c>
      <c r="V419" s="47" t="s">
        <v>310</v>
      </c>
      <c r="W419" s="33"/>
      <c r="X419" s="48">
        <v>-2</v>
      </c>
      <c r="Z419" s="36">
        <v>1064689</v>
      </c>
      <c r="AA419" s="36"/>
      <c r="AB419" s="52">
        <v>2.68</v>
      </c>
      <c r="AC419" s="52"/>
      <c r="AD419" s="63">
        <f>+Z419-P419</f>
        <v>-244899</v>
      </c>
      <c r="AE419" s="52"/>
      <c r="AF419" s="33"/>
      <c r="AG419" s="37"/>
    </row>
    <row r="420" spans="1:33" s="38" customFormat="1" x14ac:dyDescent="0.25">
      <c r="A420" s="33">
        <v>342</v>
      </c>
      <c r="B420" s="33" t="s">
        <v>87</v>
      </c>
      <c r="D420" s="36">
        <v>7476137.1699999999</v>
      </c>
      <c r="E420" s="33"/>
      <c r="F420" s="46">
        <v>50951</v>
      </c>
      <c r="G420" s="33"/>
      <c r="H420" s="49" t="s">
        <v>303</v>
      </c>
      <c r="I420" s="72"/>
      <c r="J420" s="72"/>
      <c r="K420" s="33"/>
      <c r="L420" s="48">
        <v>0</v>
      </c>
      <c r="N420" s="76">
        <v>3.3</v>
      </c>
      <c r="P420" s="63">
        <f t="shared" si="34"/>
        <v>246713</v>
      </c>
      <c r="R420" s="46">
        <v>54604</v>
      </c>
      <c r="S420" s="33"/>
      <c r="T420" s="47">
        <v>50</v>
      </c>
      <c r="U420" s="33" t="s">
        <v>4</v>
      </c>
      <c r="V420" s="47" t="s">
        <v>313</v>
      </c>
      <c r="W420" s="33"/>
      <c r="X420" s="48">
        <v>-3</v>
      </c>
      <c r="Z420" s="36">
        <v>223615</v>
      </c>
      <c r="AA420" s="36"/>
      <c r="AB420" s="52">
        <v>2.99</v>
      </c>
      <c r="AC420" s="52"/>
      <c r="AD420" s="63">
        <f>+Z420-P420</f>
        <v>-23098</v>
      </c>
      <c r="AE420" s="52"/>
      <c r="AF420" s="33"/>
      <c r="AG420" s="37"/>
    </row>
    <row r="421" spans="1:33" s="38" customFormat="1" x14ac:dyDescent="0.25">
      <c r="A421" s="33">
        <v>343</v>
      </c>
      <c r="B421" s="33" t="s">
        <v>88</v>
      </c>
      <c r="D421" s="36">
        <v>257772575.63</v>
      </c>
      <c r="E421" s="33"/>
      <c r="F421" s="46">
        <v>50951</v>
      </c>
      <c r="G421" s="33"/>
      <c r="H421" s="49" t="s">
        <v>303</v>
      </c>
      <c r="I421" s="72"/>
      <c r="J421" s="72"/>
      <c r="K421" s="33"/>
      <c r="L421" s="48">
        <v>0</v>
      </c>
      <c r="N421" s="76">
        <v>3.3</v>
      </c>
      <c r="O421" s="33"/>
      <c r="P421" s="63">
        <f t="shared" si="34"/>
        <v>8506495</v>
      </c>
      <c r="R421" s="46">
        <v>54604</v>
      </c>
      <c r="S421" s="33"/>
      <c r="T421" s="47">
        <v>50</v>
      </c>
      <c r="U421" s="33" t="s">
        <v>4</v>
      </c>
      <c r="V421" s="47" t="s">
        <v>314</v>
      </c>
      <c r="W421" s="33"/>
      <c r="X421" s="48">
        <v>-3</v>
      </c>
      <c r="Z421" s="36">
        <v>7889240</v>
      </c>
      <c r="AA421" s="36"/>
      <c r="AB421" s="52">
        <v>3.06</v>
      </c>
      <c r="AC421" s="52"/>
      <c r="AD421" s="63">
        <f t="shared" ref="AD421:AD422" si="35">+Z421-P421</f>
        <v>-617255</v>
      </c>
      <c r="AE421" s="52"/>
      <c r="AF421" s="33"/>
      <c r="AG421" s="37"/>
    </row>
    <row r="422" spans="1:33" s="38" customFormat="1" x14ac:dyDescent="0.25">
      <c r="A422" s="33">
        <v>343.2</v>
      </c>
      <c r="B422" s="33" t="s">
        <v>290</v>
      </c>
      <c r="D422" s="36">
        <v>149902839.40000001</v>
      </c>
      <c r="E422" s="33"/>
      <c r="F422" s="46">
        <v>50951</v>
      </c>
      <c r="G422" s="33"/>
      <c r="H422" s="49" t="s">
        <v>303</v>
      </c>
      <c r="I422" s="72"/>
      <c r="J422" s="72"/>
      <c r="K422" s="33"/>
      <c r="L422" s="48">
        <v>0</v>
      </c>
      <c r="N422" s="76">
        <v>3.3</v>
      </c>
      <c r="O422" s="33"/>
      <c r="P422" s="63">
        <f t="shared" si="34"/>
        <v>4946794</v>
      </c>
      <c r="R422" s="46">
        <v>54604</v>
      </c>
      <c r="S422" s="33"/>
      <c r="T422" s="47">
        <v>9</v>
      </c>
      <c r="U422" s="33" t="s">
        <v>4</v>
      </c>
      <c r="V422" s="47" t="s">
        <v>316</v>
      </c>
      <c r="W422" s="33"/>
      <c r="X422" s="48">
        <v>35</v>
      </c>
      <c r="Z422" s="36">
        <v>10825234</v>
      </c>
      <c r="AA422" s="36"/>
      <c r="AB422" s="52">
        <v>7.22</v>
      </c>
      <c r="AC422" s="52"/>
      <c r="AD422" s="63">
        <f t="shared" si="35"/>
        <v>5878440</v>
      </c>
      <c r="AE422" s="52"/>
      <c r="AF422" s="33"/>
      <c r="AG422" s="37"/>
    </row>
    <row r="423" spans="1:33" s="38" customFormat="1" x14ac:dyDescent="0.25">
      <c r="A423" s="33">
        <v>344</v>
      </c>
      <c r="B423" s="33" t="s">
        <v>89</v>
      </c>
      <c r="D423" s="36">
        <v>43626333.68</v>
      </c>
      <c r="E423" s="33"/>
      <c r="F423" s="46">
        <v>50951</v>
      </c>
      <c r="G423" s="33"/>
      <c r="H423" s="49" t="s">
        <v>303</v>
      </c>
      <c r="I423" s="72"/>
      <c r="J423" s="72"/>
      <c r="K423" s="33"/>
      <c r="L423" s="48">
        <v>0</v>
      </c>
      <c r="N423" s="76">
        <v>3.3</v>
      </c>
      <c r="P423" s="63">
        <f t="shared" si="34"/>
        <v>1439669</v>
      </c>
      <c r="R423" s="46">
        <v>54604</v>
      </c>
      <c r="S423" s="33"/>
      <c r="T423" s="47">
        <v>60</v>
      </c>
      <c r="U423" s="33" t="s">
        <v>4</v>
      </c>
      <c r="V423" s="47" t="s">
        <v>310</v>
      </c>
      <c r="W423" s="33"/>
      <c r="X423" s="48">
        <v>-3</v>
      </c>
      <c r="Z423" s="36">
        <v>1214818</v>
      </c>
      <c r="AA423" s="36"/>
      <c r="AB423" s="52">
        <v>2.78</v>
      </c>
      <c r="AC423" s="52"/>
      <c r="AD423" s="63">
        <f>+Z423-P423</f>
        <v>-224851</v>
      </c>
      <c r="AE423" s="52"/>
      <c r="AF423" s="33"/>
      <c r="AG423" s="37"/>
    </row>
    <row r="424" spans="1:33" s="38" customFormat="1" x14ac:dyDescent="0.25">
      <c r="A424" s="33">
        <v>345</v>
      </c>
      <c r="B424" s="33" t="s">
        <v>45</v>
      </c>
      <c r="D424" s="36">
        <v>33197917.960000001</v>
      </c>
      <c r="E424" s="33"/>
      <c r="F424" s="46">
        <v>50951</v>
      </c>
      <c r="G424" s="33"/>
      <c r="H424" s="49" t="s">
        <v>303</v>
      </c>
      <c r="I424" s="72"/>
      <c r="J424" s="72"/>
      <c r="K424" s="33"/>
      <c r="L424" s="48">
        <v>0</v>
      </c>
      <c r="N424" s="76">
        <v>3.3</v>
      </c>
      <c r="P424" s="63">
        <f t="shared" si="34"/>
        <v>1095531</v>
      </c>
      <c r="R424" s="46">
        <v>54604</v>
      </c>
      <c r="S424" s="33"/>
      <c r="T424" s="47">
        <v>50</v>
      </c>
      <c r="U424" s="33" t="s">
        <v>4</v>
      </c>
      <c r="V424" s="47" t="s">
        <v>315</v>
      </c>
      <c r="W424" s="33"/>
      <c r="X424" s="48">
        <v>-2</v>
      </c>
      <c r="Z424" s="36">
        <v>923683</v>
      </c>
      <c r="AA424" s="36"/>
      <c r="AB424" s="52">
        <v>2.78</v>
      </c>
      <c r="AC424" s="52"/>
      <c r="AD424" s="63">
        <f>+Z424-P424</f>
        <v>-171848</v>
      </c>
      <c r="AE424" s="52"/>
      <c r="AF424" s="33"/>
      <c r="AG424" s="37"/>
    </row>
    <row r="425" spans="1:33" s="38" customFormat="1" x14ac:dyDescent="0.25">
      <c r="A425" s="33">
        <v>346</v>
      </c>
      <c r="B425" s="33" t="s">
        <v>291</v>
      </c>
      <c r="D425" s="32">
        <v>11900801.24</v>
      </c>
      <c r="E425" s="33"/>
      <c r="F425" s="46">
        <v>50951</v>
      </c>
      <c r="G425" s="33"/>
      <c r="H425" s="49" t="s">
        <v>303</v>
      </c>
      <c r="I425" s="72"/>
      <c r="J425" s="72"/>
      <c r="K425" s="33"/>
      <c r="L425" s="48">
        <v>0</v>
      </c>
      <c r="N425" s="76">
        <v>3.3</v>
      </c>
      <c r="P425" s="64">
        <f t="shared" si="34"/>
        <v>392726</v>
      </c>
      <c r="R425" s="46">
        <v>54604</v>
      </c>
      <c r="S425" s="33"/>
      <c r="T425" s="47">
        <v>50</v>
      </c>
      <c r="U425" s="33" t="s">
        <v>4</v>
      </c>
      <c r="V425" s="47" t="s">
        <v>317</v>
      </c>
      <c r="W425" s="33"/>
      <c r="X425" s="48">
        <v>-2</v>
      </c>
      <c r="Z425" s="32">
        <v>352722</v>
      </c>
      <c r="AA425" s="54"/>
      <c r="AB425" s="52">
        <v>2.96</v>
      </c>
      <c r="AC425" s="52"/>
      <c r="AD425" s="64">
        <f>+Z425-P425</f>
        <v>-40004</v>
      </c>
      <c r="AE425" s="52"/>
      <c r="AG425" s="37"/>
    </row>
    <row r="426" spans="1:33" s="38" customFormat="1" x14ac:dyDescent="0.25">
      <c r="A426" s="33" t="s">
        <v>6</v>
      </c>
      <c r="B426" s="38" t="s">
        <v>123</v>
      </c>
      <c r="D426" s="39">
        <f>+SUBTOTAL(9,D419:D425)</f>
        <v>543561094.08000004</v>
      </c>
      <c r="F426" s="46"/>
      <c r="H426" s="71"/>
      <c r="I426" s="72"/>
      <c r="J426" s="72"/>
      <c r="L426" s="48"/>
      <c r="N426" s="79">
        <f>+ROUND(P426/D426*100,1)</f>
        <v>3.3</v>
      </c>
      <c r="P426" s="65">
        <f>+SUBTOTAL(9,P419:P425)</f>
        <v>17937516</v>
      </c>
      <c r="R426" s="46"/>
      <c r="S426" s="33"/>
      <c r="T426" s="47"/>
      <c r="U426" s="33"/>
      <c r="V426" s="47"/>
      <c r="W426" s="33"/>
      <c r="X426" s="48"/>
      <c r="Z426" s="39">
        <f>+SUBTOTAL(9,Z419:Z425)</f>
        <v>22494001</v>
      </c>
      <c r="AA426" s="39"/>
      <c r="AB426" s="56">
        <f>+Z426/D426*100</f>
        <v>4.1382654581031115</v>
      </c>
      <c r="AC426" s="56"/>
      <c r="AD426" s="65">
        <f>+SUBTOTAL(9,AD419:AD425)</f>
        <v>4556485</v>
      </c>
      <c r="AE426" s="52"/>
      <c r="AF426" s="37"/>
      <c r="AG426" s="37"/>
    </row>
    <row r="427" spans="1:33" s="38" customFormat="1" x14ac:dyDescent="0.25">
      <c r="A427" s="33" t="s">
        <v>6</v>
      </c>
      <c r="B427" s="38" t="s">
        <v>6</v>
      </c>
      <c r="D427" s="43"/>
      <c r="F427" s="46"/>
      <c r="H427" s="71"/>
      <c r="I427" s="72"/>
      <c r="J427" s="72"/>
      <c r="L427" s="48"/>
      <c r="N427" s="74"/>
      <c r="P427" s="87"/>
      <c r="R427" s="46"/>
      <c r="S427" s="33"/>
      <c r="T427" s="47"/>
      <c r="U427" s="33"/>
      <c r="V427" s="47"/>
      <c r="W427" s="33"/>
      <c r="X427" s="48"/>
      <c r="Z427" s="43"/>
      <c r="AA427" s="43"/>
      <c r="AB427" s="52"/>
      <c r="AC427" s="52"/>
      <c r="AD427" s="87"/>
      <c r="AE427" s="52"/>
      <c r="AF427" s="33"/>
      <c r="AG427" s="37"/>
    </row>
    <row r="428" spans="1:33" s="38" customFormat="1" x14ac:dyDescent="0.25">
      <c r="A428" s="33" t="s">
        <v>6</v>
      </c>
      <c r="B428" s="38" t="s">
        <v>124</v>
      </c>
      <c r="D428" s="43"/>
      <c r="F428" s="46"/>
      <c r="H428" s="71"/>
      <c r="I428" s="72"/>
      <c r="J428" s="72"/>
      <c r="L428" s="48"/>
      <c r="N428" s="74"/>
      <c r="P428" s="87"/>
      <c r="R428" s="46"/>
      <c r="S428" s="33"/>
      <c r="T428" s="47"/>
      <c r="U428" s="33"/>
      <c r="V428" s="47"/>
      <c r="W428" s="33"/>
      <c r="X428" s="48"/>
      <c r="Z428" s="43"/>
      <c r="AA428" s="43"/>
      <c r="AB428" s="52"/>
      <c r="AC428" s="52"/>
      <c r="AD428" s="87"/>
      <c r="AE428" s="52"/>
      <c r="AF428" s="33"/>
      <c r="AG428" s="37"/>
    </row>
    <row r="429" spans="1:33" s="38" customFormat="1" x14ac:dyDescent="0.25">
      <c r="A429" s="33">
        <v>341</v>
      </c>
      <c r="B429" s="33" t="s">
        <v>42</v>
      </c>
      <c r="D429" s="36">
        <v>58787837.530000001</v>
      </c>
      <c r="E429" s="33"/>
      <c r="F429" s="46">
        <v>51682</v>
      </c>
      <c r="G429" s="33"/>
      <c r="H429" s="49" t="s">
        <v>303</v>
      </c>
      <c r="I429" s="72"/>
      <c r="J429" s="72"/>
      <c r="K429" s="33"/>
      <c r="L429" s="48">
        <v>0</v>
      </c>
      <c r="N429" s="76">
        <v>3.3</v>
      </c>
      <c r="P429" s="63">
        <f t="shared" ref="P429:P435" si="36">+ROUND(D429*N429/100,0)</f>
        <v>1939999</v>
      </c>
      <c r="R429" s="46">
        <v>55334</v>
      </c>
      <c r="S429" s="33"/>
      <c r="T429" s="47">
        <v>80</v>
      </c>
      <c r="U429" s="33" t="s">
        <v>4</v>
      </c>
      <c r="V429" s="47" t="s">
        <v>310</v>
      </c>
      <c r="W429" s="33"/>
      <c r="X429" s="48">
        <v>-2</v>
      </c>
      <c r="Z429" s="36">
        <v>1572539</v>
      </c>
      <c r="AA429" s="36"/>
      <c r="AB429" s="52">
        <v>2.67</v>
      </c>
      <c r="AC429" s="52"/>
      <c r="AD429" s="63">
        <f>+Z429-P429</f>
        <v>-367460</v>
      </c>
      <c r="AE429" s="52"/>
      <c r="AF429" s="33"/>
      <c r="AG429" s="37"/>
    </row>
    <row r="430" spans="1:33" s="38" customFormat="1" x14ac:dyDescent="0.25">
      <c r="A430" s="33">
        <v>342</v>
      </c>
      <c r="B430" s="33" t="s">
        <v>87</v>
      </c>
      <c r="D430" s="36">
        <v>10963087.279999999</v>
      </c>
      <c r="E430" s="33"/>
      <c r="F430" s="46">
        <v>51682</v>
      </c>
      <c r="G430" s="33"/>
      <c r="H430" s="49" t="s">
        <v>303</v>
      </c>
      <c r="I430" s="72"/>
      <c r="J430" s="72"/>
      <c r="K430" s="33"/>
      <c r="L430" s="48">
        <v>0</v>
      </c>
      <c r="N430" s="76">
        <v>3.3</v>
      </c>
      <c r="P430" s="63">
        <f t="shared" si="36"/>
        <v>361782</v>
      </c>
      <c r="R430" s="46">
        <v>55334</v>
      </c>
      <c r="S430" s="33"/>
      <c r="T430" s="47">
        <v>50</v>
      </c>
      <c r="U430" s="33" t="s">
        <v>4</v>
      </c>
      <c r="V430" s="47" t="s">
        <v>313</v>
      </c>
      <c r="W430" s="33"/>
      <c r="X430" s="48">
        <v>-3</v>
      </c>
      <c r="Z430" s="36">
        <v>324054</v>
      </c>
      <c r="AA430" s="36"/>
      <c r="AB430" s="52">
        <v>2.96</v>
      </c>
      <c r="AC430" s="52"/>
      <c r="AD430" s="63">
        <f>+Z430-P430</f>
        <v>-37728</v>
      </c>
      <c r="AE430" s="52"/>
      <c r="AF430" s="33"/>
      <c r="AG430" s="37"/>
    </row>
    <row r="431" spans="1:33" s="38" customFormat="1" x14ac:dyDescent="0.25">
      <c r="A431" s="33">
        <v>343</v>
      </c>
      <c r="B431" s="33" t="s">
        <v>88</v>
      </c>
      <c r="D431" s="36">
        <v>506388398.27999997</v>
      </c>
      <c r="E431" s="33"/>
      <c r="F431" s="46">
        <v>51682</v>
      </c>
      <c r="G431" s="33"/>
      <c r="H431" s="49" t="s">
        <v>303</v>
      </c>
      <c r="I431" s="72"/>
      <c r="J431" s="72"/>
      <c r="K431" s="33"/>
      <c r="L431" s="48">
        <v>0</v>
      </c>
      <c r="N431" s="76">
        <v>3.3</v>
      </c>
      <c r="O431" s="33"/>
      <c r="P431" s="63">
        <f t="shared" si="36"/>
        <v>16710817</v>
      </c>
      <c r="R431" s="46">
        <v>55334</v>
      </c>
      <c r="S431" s="33"/>
      <c r="T431" s="47">
        <v>50</v>
      </c>
      <c r="U431" s="33" t="s">
        <v>4</v>
      </c>
      <c r="V431" s="47" t="s">
        <v>314</v>
      </c>
      <c r="W431" s="33"/>
      <c r="X431" s="48">
        <v>-3</v>
      </c>
      <c r="Z431" s="36">
        <v>15400389</v>
      </c>
      <c r="AA431" s="36"/>
      <c r="AB431" s="52">
        <v>3.04</v>
      </c>
      <c r="AC431" s="52"/>
      <c r="AD431" s="63">
        <f t="shared" ref="AD431:AD432" si="37">+Z431-P431</f>
        <v>-1310428</v>
      </c>
      <c r="AE431" s="52"/>
      <c r="AF431" s="33"/>
      <c r="AG431" s="37"/>
    </row>
    <row r="432" spans="1:33" s="38" customFormat="1" x14ac:dyDescent="0.25">
      <c r="A432" s="33">
        <v>343.2</v>
      </c>
      <c r="B432" s="33" t="s">
        <v>290</v>
      </c>
      <c r="D432" s="36">
        <v>84037287.540000007</v>
      </c>
      <c r="E432" s="33"/>
      <c r="F432" s="46">
        <v>51682</v>
      </c>
      <c r="G432" s="33"/>
      <c r="H432" s="49" t="s">
        <v>303</v>
      </c>
      <c r="I432" s="72"/>
      <c r="J432" s="72"/>
      <c r="K432" s="33"/>
      <c r="L432" s="48">
        <v>0</v>
      </c>
      <c r="N432" s="76">
        <v>3.3</v>
      </c>
      <c r="O432" s="33"/>
      <c r="P432" s="63">
        <f t="shared" si="36"/>
        <v>2773230</v>
      </c>
      <c r="R432" s="46">
        <v>55334</v>
      </c>
      <c r="S432" s="33"/>
      <c r="T432" s="47">
        <v>9</v>
      </c>
      <c r="U432" s="33" t="s">
        <v>4</v>
      </c>
      <c r="V432" s="47" t="s">
        <v>316</v>
      </c>
      <c r="W432" s="33"/>
      <c r="X432" s="48">
        <v>35</v>
      </c>
      <c r="Z432" s="36">
        <v>6068753</v>
      </c>
      <c r="AA432" s="36"/>
      <c r="AB432" s="52">
        <v>7.22</v>
      </c>
      <c r="AC432" s="52"/>
      <c r="AD432" s="63">
        <f t="shared" si="37"/>
        <v>3295523</v>
      </c>
      <c r="AE432" s="52"/>
      <c r="AF432" s="33"/>
      <c r="AG432" s="37"/>
    </row>
    <row r="433" spans="1:33" s="38" customFormat="1" x14ac:dyDescent="0.25">
      <c r="A433" s="33">
        <v>344</v>
      </c>
      <c r="B433" s="33" t="s">
        <v>89</v>
      </c>
      <c r="D433" s="36">
        <v>65774579.289999999</v>
      </c>
      <c r="E433" s="33"/>
      <c r="F433" s="46">
        <v>51682</v>
      </c>
      <c r="G433" s="33"/>
      <c r="H433" s="49" t="s">
        <v>303</v>
      </c>
      <c r="I433" s="72"/>
      <c r="J433" s="72"/>
      <c r="K433" s="33"/>
      <c r="L433" s="48">
        <v>0</v>
      </c>
      <c r="N433" s="76">
        <v>3.3</v>
      </c>
      <c r="P433" s="63">
        <f t="shared" si="36"/>
        <v>2170561</v>
      </c>
      <c r="R433" s="46">
        <v>55334</v>
      </c>
      <c r="S433" s="33"/>
      <c r="T433" s="47">
        <v>60</v>
      </c>
      <c r="U433" s="33" t="s">
        <v>4</v>
      </c>
      <c r="V433" s="47" t="s">
        <v>310</v>
      </c>
      <c r="W433" s="33"/>
      <c r="X433" s="48">
        <v>-3</v>
      </c>
      <c r="Z433" s="36">
        <v>1828468</v>
      </c>
      <c r="AA433" s="36"/>
      <c r="AB433" s="52">
        <v>2.78</v>
      </c>
      <c r="AC433" s="52"/>
      <c r="AD433" s="63">
        <f>+Z433-P433</f>
        <v>-342093</v>
      </c>
      <c r="AE433" s="52"/>
      <c r="AF433" s="33"/>
      <c r="AG433" s="37"/>
    </row>
    <row r="434" spans="1:33" s="38" customFormat="1" x14ac:dyDescent="0.25">
      <c r="A434" s="33">
        <v>345</v>
      </c>
      <c r="B434" s="33" t="s">
        <v>45</v>
      </c>
      <c r="D434" s="36">
        <v>49186847.380000003</v>
      </c>
      <c r="E434" s="33"/>
      <c r="F434" s="46">
        <v>51682</v>
      </c>
      <c r="G434" s="33"/>
      <c r="H434" s="49" t="s">
        <v>303</v>
      </c>
      <c r="I434" s="72"/>
      <c r="J434" s="72"/>
      <c r="K434" s="33"/>
      <c r="L434" s="48">
        <v>0</v>
      </c>
      <c r="N434" s="76">
        <v>3.3</v>
      </c>
      <c r="P434" s="63">
        <f t="shared" si="36"/>
        <v>1623166</v>
      </c>
      <c r="R434" s="46">
        <v>55334</v>
      </c>
      <c r="S434" s="33"/>
      <c r="T434" s="47">
        <v>50</v>
      </c>
      <c r="U434" s="33" t="s">
        <v>4</v>
      </c>
      <c r="V434" s="47" t="s">
        <v>315</v>
      </c>
      <c r="W434" s="33"/>
      <c r="X434" s="48">
        <v>-2</v>
      </c>
      <c r="Z434" s="36">
        <v>1365281</v>
      </c>
      <c r="AA434" s="36"/>
      <c r="AB434" s="52">
        <v>2.78</v>
      </c>
      <c r="AC434" s="52"/>
      <c r="AD434" s="63">
        <f>+Z434-P434</f>
        <v>-257885</v>
      </c>
      <c r="AE434" s="52"/>
      <c r="AF434" s="33"/>
      <c r="AG434" s="37"/>
    </row>
    <row r="435" spans="1:33" s="38" customFormat="1" x14ac:dyDescent="0.25">
      <c r="A435" s="33">
        <v>346</v>
      </c>
      <c r="B435" s="33" t="s">
        <v>291</v>
      </c>
      <c r="D435" s="32">
        <v>12695601.689999999</v>
      </c>
      <c r="E435" s="33"/>
      <c r="F435" s="46">
        <v>51682</v>
      </c>
      <c r="G435" s="33"/>
      <c r="H435" s="49" t="s">
        <v>303</v>
      </c>
      <c r="I435" s="72"/>
      <c r="J435" s="72"/>
      <c r="K435" s="33"/>
      <c r="L435" s="48">
        <v>0</v>
      </c>
      <c r="N435" s="76">
        <v>3.3</v>
      </c>
      <c r="P435" s="64">
        <f t="shared" si="36"/>
        <v>418955</v>
      </c>
      <c r="R435" s="46">
        <v>55334</v>
      </c>
      <c r="S435" s="33"/>
      <c r="T435" s="47">
        <v>50</v>
      </c>
      <c r="U435" s="33" t="s">
        <v>4</v>
      </c>
      <c r="V435" s="47" t="s">
        <v>317</v>
      </c>
      <c r="W435" s="33"/>
      <c r="X435" s="48">
        <v>-2</v>
      </c>
      <c r="Z435" s="32">
        <v>369160</v>
      </c>
      <c r="AA435" s="54"/>
      <c r="AB435" s="52">
        <v>2.91</v>
      </c>
      <c r="AC435" s="52"/>
      <c r="AD435" s="64">
        <f>+Z435-P435</f>
        <v>-49795</v>
      </c>
      <c r="AE435" s="52"/>
      <c r="AG435" s="37"/>
    </row>
    <row r="436" spans="1:33" s="38" customFormat="1" x14ac:dyDescent="0.25">
      <c r="A436" s="33" t="s">
        <v>6</v>
      </c>
      <c r="B436" s="38" t="s">
        <v>125</v>
      </c>
      <c r="D436" s="23">
        <f>+SUBTOTAL(9,D429:D435)</f>
        <v>787833638.98999989</v>
      </c>
      <c r="F436" s="46"/>
      <c r="H436" s="71"/>
      <c r="I436" s="72"/>
      <c r="J436" s="72"/>
      <c r="L436" s="48"/>
      <c r="N436" s="79">
        <f>+ROUND(P436/D436*100,1)</f>
        <v>3.3</v>
      </c>
      <c r="P436" s="83">
        <f>+SUBTOTAL(9,P429:P435)</f>
        <v>25998510</v>
      </c>
      <c r="R436" s="46"/>
      <c r="S436" s="33"/>
      <c r="T436" s="47"/>
      <c r="U436" s="33"/>
      <c r="V436" s="47"/>
      <c r="W436" s="33"/>
      <c r="X436" s="48"/>
      <c r="Z436" s="23">
        <f>+SUBTOTAL(9,Z429:Z435)</f>
        <v>26928644</v>
      </c>
      <c r="AA436" s="39"/>
      <c r="AB436" s="56">
        <f>+Z436/D436*100</f>
        <v>3.4180622237103804</v>
      </c>
      <c r="AC436" s="56"/>
      <c r="AD436" s="83">
        <f>+SUBTOTAL(9,AD429:AD435)</f>
        <v>930134</v>
      </c>
      <c r="AE436" s="52"/>
      <c r="AF436" s="37"/>
      <c r="AG436" s="37"/>
    </row>
    <row r="437" spans="1:33" s="38" customFormat="1" x14ac:dyDescent="0.25">
      <c r="A437" s="33" t="s">
        <v>6</v>
      </c>
      <c r="B437" s="38" t="s">
        <v>6</v>
      </c>
      <c r="D437" s="43"/>
      <c r="F437" s="46"/>
      <c r="H437" s="71"/>
      <c r="I437" s="72"/>
      <c r="J437" s="72"/>
      <c r="L437" s="48"/>
      <c r="N437" s="74"/>
      <c r="P437" s="87"/>
      <c r="R437" s="46"/>
      <c r="S437" s="33"/>
      <c r="T437" s="47"/>
      <c r="U437" s="33"/>
      <c r="V437" s="47"/>
      <c r="W437" s="33"/>
      <c r="X437" s="48"/>
      <c r="Z437" s="43"/>
      <c r="AA437" s="43"/>
      <c r="AB437" s="52"/>
      <c r="AC437" s="52"/>
      <c r="AD437" s="87"/>
      <c r="AE437" s="52"/>
      <c r="AF437" s="33"/>
      <c r="AG437" s="37"/>
    </row>
    <row r="438" spans="1:33" s="38" customFormat="1" x14ac:dyDescent="0.25">
      <c r="A438" s="41" t="s">
        <v>203</v>
      </c>
      <c r="D438" s="43">
        <f>+SUBTOTAL(9,D399:D437)</f>
        <v>2141603062.3200004</v>
      </c>
      <c r="F438" s="46"/>
      <c r="H438" s="71"/>
      <c r="I438" s="72"/>
      <c r="J438" s="72"/>
      <c r="L438" s="48"/>
      <c r="N438" s="80">
        <f>+ROUND(P438/D438*100,1)</f>
        <v>3.3</v>
      </c>
      <c r="P438" s="87">
        <f>+SUBTOTAL(9,P399:P437)</f>
        <v>70672900</v>
      </c>
      <c r="R438" s="46"/>
      <c r="S438" s="33"/>
      <c r="T438" s="47"/>
      <c r="U438" s="33"/>
      <c r="V438" s="47"/>
      <c r="W438" s="33"/>
      <c r="X438" s="48"/>
      <c r="Z438" s="43">
        <f>+SUBTOTAL(9,Z399:Z437)</f>
        <v>82178402</v>
      </c>
      <c r="AA438" s="43"/>
      <c r="AB438" s="57">
        <f>+Z438/D438*100</f>
        <v>3.8372377891062626</v>
      </c>
      <c r="AC438" s="57"/>
      <c r="AD438" s="87">
        <f>+SUBTOTAL(9,AD399:AD437)</f>
        <v>11505502</v>
      </c>
      <c r="AE438" s="52"/>
      <c r="AF438" s="33"/>
      <c r="AG438" s="37"/>
    </row>
    <row r="439" spans="1:33" s="38" customFormat="1" x14ac:dyDescent="0.25">
      <c r="A439" s="41"/>
      <c r="B439" s="38" t="s">
        <v>6</v>
      </c>
      <c r="D439" s="43"/>
      <c r="F439" s="46"/>
      <c r="H439" s="71"/>
      <c r="I439" s="72"/>
      <c r="J439" s="72"/>
      <c r="L439" s="48"/>
      <c r="N439" s="74"/>
      <c r="P439" s="87"/>
      <c r="R439" s="46"/>
      <c r="S439" s="33"/>
      <c r="T439" s="47"/>
      <c r="U439" s="33"/>
      <c r="V439" s="47"/>
      <c r="W439" s="33"/>
      <c r="X439" s="48"/>
      <c r="Z439" s="43"/>
      <c r="AA439" s="43"/>
      <c r="AB439" s="57"/>
      <c r="AC439" s="57"/>
      <c r="AD439" s="87"/>
      <c r="AE439" s="52"/>
      <c r="AF439" s="33"/>
      <c r="AG439" s="37"/>
    </row>
    <row r="440" spans="1:33" s="38" customFormat="1" x14ac:dyDescent="0.25">
      <c r="A440" s="41"/>
      <c r="B440" s="38" t="s">
        <v>6</v>
      </c>
      <c r="D440" s="43"/>
      <c r="F440" s="46"/>
      <c r="H440" s="71"/>
      <c r="I440" s="72"/>
      <c r="J440" s="72"/>
      <c r="L440" s="48"/>
      <c r="N440" s="74"/>
      <c r="P440" s="87"/>
      <c r="R440" s="46"/>
      <c r="S440" s="33"/>
      <c r="T440" s="47"/>
      <c r="U440" s="33"/>
      <c r="V440" s="47"/>
      <c r="W440" s="33"/>
      <c r="X440" s="48"/>
      <c r="Z440" s="43"/>
      <c r="AA440" s="43"/>
      <c r="AB440" s="57"/>
      <c r="AC440" s="57"/>
      <c r="AD440" s="87"/>
      <c r="AE440" s="52"/>
      <c r="AF440" s="33"/>
      <c r="AG440" s="37"/>
    </row>
    <row r="441" spans="1:33" s="38" customFormat="1" x14ac:dyDescent="0.25">
      <c r="A441" s="41" t="s">
        <v>204</v>
      </c>
      <c r="D441" s="43"/>
      <c r="F441" s="46"/>
      <c r="H441" s="71"/>
      <c r="I441" s="72"/>
      <c r="J441" s="72"/>
      <c r="L441" s="48"/>
      <c r="N441" s="74"/>
      <c r="P441" s="87"/>
      <c r="R441" s="46"/>
      <c r="S441" s="33"/>
      <c r="T441" s="47"/>
      <c r="U441" s="33"/>
      <c r="V441" s="47"/>
      <c r="W441" s="33"/>
      <c r="X441" s="48"/>
      <c r="Z441" s="43"/>
      <c r="AA441" s="43"/>
      <c r="AB441" s="57"/>
      <c r="AC441" s="57"/>
      <c r="AD441" s="87"/>
      <c r="AE441" s="52"/>
      <c r="AF441" s="33"/>
      <c r="AG441" s="37"/>
    </row>
    <row r="442" spans="1:33" s="38" customFormat="1" x14ac:dyDescent="0.25">
      <c r="A442" s="41"/>
      <c r="B442" s="38" t="s">
        <v>6</v>
      </c>
      <c r="D442" s="43"/>
      <c r="F442" s="46"/>
      <c r="H442" s="71"/>
      <c r="I442" s="72"/>
      <c r="J442" s="72"/>
      <c r="L442" s="48"/>
      <c r="N442" s="74"/>
      <c r="P442" s="87"/>
      <c r="R442" s="46"/>
      <c r="S442" s="33"/>
      <c r="T442" s="47"/>
      <c r="U442" s="33"/>
      <c r="V442" s="47"/>
      <c r="W442" s="33"/>
      <c r="X442" s="48"/>
      <c r="Z442" s="43"/>
      <c r="AA442" s="43"/>
      <c r="AB442" s="57"/>
      <c r="AC442" s="57"/>
      <c r="AD442" s="87"/>
      <c r="AE442" s="52"/>
      <c r="AF442" s="33"/>
      <c r="AG442" s="37"/>
    </row>
    <row r="443" spans="1:33" s="38" customFormat="1" x14ac:dyDescent="0.25">
      <c r="A443" s="33" t="s">
        <v>6</v>
      </c>
      <c r="B443" s="38" t="s">
        <v>126</v>
      </c>
      <c r="D443" s="43"/>
      <c r="F443" s="46"/>
      <c r="H443" s="71"/>
      <c r="I443" s="72"/>
      <c r="J443" s="72"/>
      <c r="L443" s="48"/>
      <c r="N443" s="74"/>
      <c r="P443" s="87"/>
      <c r="R443" s="46"/>
      <c r="S443" s="33"/>
      <c r="T443" s="47"/>
      <c r="U443" s="33"/>
      <c r="V443" s="47"/>
      <c r="W443" s="33"/>
      <c r="X443" s="48"/>
      <c r="Z443" s="43"/>
      <c r="AA443" s="43"/>
      <c r="AB443" s="57"/>
      <c r="AC443" s="57"/>
      <c r="AD443" s="87"/>
      <c r="AE443" s="52"/>
      <c r="AF443" s="33"/>
      <c r="AG443" s="37"/>
    </row>
    <row r="444" spans="1:33" s="38" customFormat="1" x14ac:dyDescent="0.25">
      <c r="A444" s="33">
        <v>341</v>
      </c>
      <c r="B444" s="33" t="s">
        <v>42</v>
      </c>
      <c r="D444" s="36">
        <v>84193534.709999993</v>
      </c>
      <c r="E444" s="33"/>
      <c r="F444" s="46">
        <v>52412</v>
      </c>
      <c r="G444" s="33"/>
      <c r="H444" s="49" t="s">
        <v>303</v>
      </c>
      <c r="I444" s="72"/>
      <c r="J444" s="72"/>
      <c r="K444" s="33"/>
      <c r="L444" s="48">
        <v>0</v>
      </c>
      <c r="N444" s="76">
        <v>3.3</v>
      </c>
      <c r="P444" s="63">
        <f t="shared" ref="P444:P450" si="38">+ROUND(D444*N444/100,0)</f>
        <v>2778387</v>
      </c>
      <c r="R444" s="46">
        <v>56065</v>
      </c>
      <c r="S444" s="33"/>
      <c r="T444" s="47">
        <v>80</v>
      </c>
      <c r="U444" s="33" t="s">
        <v>4</v>
      </c>
      <c r="V444" s="47" t="s">
        <v>310</v>
      </c>
      <c r="W444" s="33"/>
      <c r="X444" s="48">
        <v>-2</v>
      </c>
      <c r="Z444" s="36">
        <v>2254908</v>
      </c>
      <c r="AA444" s="36"/>
      <c r="AB444" s="52">
        <v>2.68</v>
      </c>
      <c r="AC444" s="52"/>
      <c r="AD444" s="63">
        <f>+Z444-P444</f>
        <v>-523479</v>
      </c>
      <c r="AE444" s="52"/>
      <c r="AF444" s="33"/>
      <c r="AG444" s="37"/>
    </row>
    <row r="445" spans="1:33" s="38" customFormat="1" x14ac:dyDescent="0.25">
      <c r="A445" s="33">
        <v>342</v>
      </c>
      <c r="B445" s="33" t="s">
        <v>87</v>
      </c>
      <c r="D445" s="36">
        <v>48944925.170000002</v>
      </c>
      <c r="E445" s="33"/>
      <c r="F445" s="46">
        <v>52412</v>
      </c>
      <c r="G445" s="33"/>
      <c r="H445" s="49" t="s">
        <v>303</v>
      </c>
      <c r="I445" s="72"/>
      <c r="J445" s="72"/>
      <c r="K445" s="33"/>
      <c r="L445" s="48">
        <v>0</v>
      </c>
      <c r="N445" s="76">
        <v>3.3</v>
      </c>
      <c r="P445" s="63">
        <f t="shared" si="38"/>
        <v>1615183</v>
      </c>
      <c r="R445" s="46">
        <v>56065</v>
      </c>
      <c r="S445" s="33"/>
      <c r="T445" s="47">
        <v>50</v>
      </c>
      <c r="U445" s="33" t="s">
        <v>4</v>
      </c>
      <c r="V445" s="47" t="s">
        <v>313</v>
      </c>
      <c r="W445" s="33"/>
      <c r="X445" s="48">
        <v>-3</v>
      </c>
      <c r="Z445" s="36">
        <v>1439339</v>
      </c>
      <c r="AA445" s="36"/>
      <c r="AB445" s="52">
        <v>2.94</v>
      </c>
      <c r="AC445" s="52"/>
      <c r="AD445" s="63">
        <f>+Z445-P445</f>
        <v>-175844</v>
      </c>
      <c r="AE445" s="52"/>
      <c r="AF445" s="33"/>
      <c r="AG445" s="37"/>
    </row>
    <row r="446" spans="1:33" s="38" customFormat="1" x14ac:dyDescent="0.25">
      <c r="A446" s="33">
        <v>343</v>
      </c>
      <c r="B446" s="33" t="s">
        <v>88</v>
      </c>
      <c r="D446" s="36">
        <v>400913907.58999997</v>
      </c>
      <c r="E446" s="33"/>
      <c r="F446" s="46">
        <v>52412</v>
      </c>
      <c r="G446" s="33"/>
      <c r="H446" s="49" t="s">
        <v>303</v>
      </c>
      <c r="I446" s="72"/>
      <c r="J446" s="72"/>
      <c r="K446" s="33"/>
      <c r="L446" s="48">
        <v>0</v>
      </c>
      <c r="N446" s="76">
        <v>3.3</v>
      </c>
      <c r="O446" s="33"/>
      <c r="P446" s="63">
        <f t="shared" si="38"/>
        <v>13230159</v>
      </c>
      <c r="R446" s="46">
        <v>56065</v>
      </c>
      <c r="S446" s="33"/>
      <c r="T446" s="47">
        <v>50</v>
      </c>
      <c r="U446" s="33" t="s">
        <v>4</v>
      </c>
      <c r="V446" s="47" t="s">
        <v>314</v>
      </c>
      <c r="W446" s="33"/>
      <c r="X446" s="48">
        <v>-3</v>
      </c>
      <c r="Z446" s="36">
        <v>12110692</v>
      </c>
      <c r="AA446" s="36"/>
      <c r="AB446" s="52">
        <v>3.02</v>
      </c>
      <c r="AC446" s="52"/>
      <c r="AD446" s="63">
        <f t="shared" ref="AD446:AD447" si="39">+Z446-P446</f>
        <v>-1119467</v>
      </c>
      <c r="AE446" s="52"/>
      <c r="AF446" s="33"/>
      <c r="AG446" s="37"/>
    </row>
    <row r="447" spans="1:33" s="38" customFormat="1" x14ac:dyDescent="0.25">
      <c r="A447" s="33">
        <v>343.2</v>
      </c>
      <c r="B447" s="33" t="s">
        <v>290</v>
      </c>
      <c r="D447" s="36">
        <v>229372194.33000001</v>
      </c>
      <c r="E447" s="33"/>
      <c r="F447" s="46">
        <v>52412</v>
      </c>
      <c r="G447" s="33"/>
      <c r="H447" s="49" t="s">
        <v>303</v>
      </c>
      <c r="I447" s="72"/>
      <c r="J447" s="72"/>
      <c r="K447" s="33"/>
      <c r="L447" s="48">
        <v>0</v>
      </c>
      <c r="N447" s="76">
        <v>3.3</v>
      </c>
      <c r="O447" s="33"/>
      <c r="P447" s="63">
        <f t="shared" si="38"/>
        <v>7569282</v>
      </c>
      <c r="R447" s="46">
        <v>56065</v>
      </c>
      <c r="S447" s="33"/>
      <c r="T447" s="47">
        <v>9</v>
      </c>
      <c r="U447" s="33" t="s">
        <v>4</v>
      </c>
      <c r="V447" s="47" t="s">
        <v>316</v>
      </c>
      <c r="W447" s="33"/>
      <c r="X447" s="48">
        <v>35</v>
      </c>
      <c r="Z447" s="36">
        <v>16564113</v>
      </c>
      <c r="AA447" s="36"/>
      <c r="AB447" s="52">
        <v>7.22</v>
      </c>
      <c r="AC447" s="52"/>
      <c r="AD447" s="63">
        <f t="shared" si="39"/>
        <v>8994831</v>
      </c>
      <c r="AE447" s="52"/>
      <c r="AF447" s="33"/>
      <c r="AG447" s="37"/>
    </row>
    <row r="448" spans="1:33" s="38" customFormat="1" x14ac:dyDescent="0.25">
      <c r="A448" s="33">
        <v>344</v>
      </c>
      <c r="B448" s="33" t="s">
        <v>89</v>
      </c>
      <c r="D448" s="36">
        <v>72067369.810000002</v>
      </c>
      <c r="E448" s="33"/>
      <c r="F448" s="46">
        <v>52412</v>
      </c>
      <c r="G448" s="33"/>
      <c r="H448" s="49" t="s">
        <v>303</v>
      </c>
      <c r="I448" s="72"/>
      <c r="J448" s="72"/>
      <c r="K448" s="33"/>
      <c r="L448" s="48">
        <v>0</v>
      </c>
      <c r="N448" s="76">
        <v>3.3</v>
      </c>
      <c r="P448" s="63">
        <f t="shared" si="38"/>
        <v>2378223</v>
      </c>
      <c r="R448" s="46">
        <v>56065</v>
      </c>
      <c r="S448" s="33"/>
      <c r="T448" s="47">
        <v>60</v>
      </c>
      <c r="U448" s="33" t="s">
        <v>4</v>
      </c>
      <c r="V448" s="47" t="s">
        <v>310</v>
      </c>
      <c r="W448" s="33"/>
      <c r="X448" s="48">
        <v>-3</v>
      </c>
      <c r="Z448" s="36">
        <v>1996363</v>
      </c>
      <c r="AA448" s="36"/>
      <c r="AB448" s="52">
        <v>2.77</v>
      </c>
      <c r="AC448" s="52"/>
      <c r="AD448" s="63">
        <f>+Z448-P448</f>
        <v>-381860</v>
      </c>
      <c r="AE448" s="52"/>
      <c r="AF448" s="33"/>
      <c r="AG448" s="37"/>
    </row>
    <row r="449" spans="1:33" s="38" customFormat="1" x14ac:dyDescent="0.25">
      <c r="A449" s="33">
        <v>345</v>
      </c>
      <c r="B449" s="33" t="s">
        <v>45</v>
      </c>
      <c r="D449" s="36">
        <v>114551904.63</v>
      </c>
      <c r="E449" s="33"/>
      <c r="F449" s="46">
        <v>52412</v>
      </c>
      <c r="G449" s="33"/>
      <c r="H449" s="49" t="s">
        <v>303</v>
      </c>
      <c r="I449" s="72"/>
      <c r="J449" s="72"/>
      <c r="K449" s="33"/>
      <c r="L449" s="48">
        <v>0</v>
      </c>
      <c r="N449" s="76">
        <v>3.3</v>
      </c>
      <c r="P449" s="63">
        <f t="shared" si="38"/>
        <v>3780213</v>
      </c>
      <c r="R449" s="46">
        <v>56065</v>
      </c>
      <c r="S449" s="33"/>
      <c r="T449" s="47">
        <v>50</v>
      </c>
      <c r="U449" s="33" t="s">
        <v>4</v>
      </c>
      <c r="V449" s="47" t="s">
        <v>315</v>
      </c>
      <c r="W449" s="33"/>
      <c r="X449" s="48">
        <v>-2</v>
      </c>
      <c r="Z449" s="36">
        <v>3179649</v>
      </c>
      <c r="AA449" s="36"/>
      <c r="AB449" s="52">
        <v>2.78</v>
      </c>
      <c r="AC449" s="52"/>
      <c r="AD449" s="63">
        <f>+Z449-P449</f>
        <v>-600564</v>
      </c>
      <c r="AE449" s="52"/>
      <c r="AF449" s="33"/>
      <c r="AG449" s="37"/>
    </row>
    <row r="450" spans="1:33" s="38" customFormat="1" x14ac:dyDescent="0.25">
      <c r="A450" s="33">
        <v>346</v>
      </c>
      <c r="B450" s="33" t="s">
        <v>291</v>
      </c>
      <c r="D450" s="32">
        <v>10573301.27</v>
      </c>
      <c r="E450" s="33"/>
      <c r="F450" s="46">
        <v>52412</v>
      </c>
      <c r="G450" s="33"/>
      <c r="H450" s="49" t="s">
        <v>303</v>
      </c>
      <c r="I450" s="72"/>
      <c r="J450" s="72"/>
      <c r="K450" s="33"/>
      <c r="L450" s="48">
        <v>0</v>
      </c>
      <c r="N450" s="76">
        <v>3.3</v>
      </c>
      <c r="P450" s="64">
        <f t="shared" si="38"/>
        <v>348919</v>
      </c>
      <c r="R450" s="46">
        <v>56065</v>
      </c>
      <c r="S450" s="33"/>
      <c r="T450" s="47">
        <v>50</v>
      </c>
      <c r="U450" s="33" t="s">
        <v>4</v>
      </c>
      <c r="V450" s="47" t="s">
        <v>317</v>
      </c>
      <c r="W450" s="33"/>
      <c r="X450" s="48">
        <v>-2</v>
      </c>
      <c r="Z450" s="32">
        <v>307212</v>
      </c>
      <c r="AA450" s="54"/>
      <c r="AB450" s="52">
        <v>2.91</v>
      </c>
      <c r="AC450" s="52"/>
      <c r="AD450" s="64">
        <f>+Z450-P450</f>
        <v>-41707</v>
      </c>
      <c r="AE450" s="52"/>
      <c r="AG450" s="37"/>
    </row>
    <row r="451" spans="1:33" s="38" customFormat="1" x14ac:dyDescent="0.25">
      <c r="A451" s="33" t="s">
        <v>6</v>
      </c>
      <c r="B451" s="38" t="s">
        <v>127</v>
      </c>
      <c r="D451" s="23">
        <f>+SUBTOTAL(9,D444:D450)</f>
        <v>960617137.50999987</v>
      </c>
      <c r="F451" s="46"/>
      <c r="H451" s="71"/>
      <c r="I451" s="72"/>
      <c r="J451" s="72"/>
      <c r="L451" s="48"/>
      <c r="N451" s="79">
        <f>+ROUND(P451/D451*100,1)</f>
        <v>3.3</v>
      </c>
      <c r="P451" s="83">
        <f>+SUBTOTAL(9,P444:P450)</f>
        <v>31700366</v>
      </c>
      <c r="R451" s="46"/>
      <c r="S451" s="33"/>
      <c r="T451" s="47"/>
      <c r="U451" s="33"/>
      <c r="V451" s="47"/>
      <c r="W451" s="33"/>
      <c r="X451" s="48"/>
      <c r="Z451" s="23">
        <f>+SUBTOTAL(9,Z444:Z450)</f>
        <v>37852276</v>
      </c>
      <c r="AA451" s="39"/>
      <c r="AB451" s="56">
        <f>+Z451/D451*100</f>
        <v>3.9404123164111224</v>
      </c>
      <c r="AC451" s="56"/>
      <c r="AD451" s="83">
        <f>+SUBTOTAL(9,AD444:AD450)</f>
        <v>6151910</v>
      </c>
      <c r="AE451" s="52"/>
      <c r="AF451" s="37"/>
      <c r="AG451" s="37"/>
    </row>
    <row r="452" spans="1:33" s="38" customFormat="1" x14ac:dyDescent="0.25">
      <c r="A452" s="33"/>
      <c r="B452" s="38" t="s">
        <v>6</v>
      </c>
      <c r="D452" s="43"/>
      <c r="F452" s="46"/>
      <c r="H452" s="71"/>
      <c r="I452" s="72"/>
      <c r="J452" s="72"/>
      <c r="L452" s="48"/>
      <c r="N452" s="74"/>
      <c r="P452" s="87"/>
      <c r="R452" s="46"/>
      <c r="S452" s="33"/>
      <c r="T452" s="47"/>
      <c r="U452" s="33"/>
      <c r="V452" s="47"/>
      <c r="W452" s="33"/>
      <c r="X452" s="48"/>
      <c r="Z452" s="43"/>
      <c r="AA452" s="43"/>
      <c r="AB452" s="57"/>
      <c r="AC452" s="57"/>
      <c r="AD452" s="87"/>
      <c r="AE452" s="52"/>
      <c r="AF452" s="33"/>
      <c r="AG452" s="37"/>
    </row>
    <row r="453" spans="1:33" s="38" customFormat="1" x14ac:dyDescent="0.25">
      <c r="A453" s="41" t="s">
        <v>205</v>
      </c>
      <c r="D453" s="43">
        <f>+SUBTOTAL(9,D443:D451)</f>
        <v>960617137.50999987</v>
      </c>
      <c r="E453" s="104"/>
      <c r="F453" s="138"/>
      <c r="G453" s="104"/>
      <c r="H453" s="139"/>
      <c r="I453" s="140"/>
      <c r="J453" s="140"/>
      <c r="K453" s="104"/>
      <c r="L453" s="141"/>
      <c r="M453" s="104"/>
      <c r="N453" s="142">
        <f>+ROUND(P453/D453*100,1)</f>
        <v>3.3</v>
      </c>
      <c r="O453" s="104"/>
      <c r="P453" s="87">
        <f>+SUBTOTAL(9,P443:P451)</f>
        <v>31700366</v>
      </c>
      <c r="Q453" s="104"/>
      <c r="R453" s="138"/>
      <c r="S453" s="107"/>
      <c r="T453" s="143"/>
      <c r="U453" s="107"/>
      <c r="V453" s="143"/>
      <c r="W453" s="107"/>
      <c r="X453" s="141"/>
      <c r="Y453" s="104"/>
      <c r="Z453" s="43">
        <f>+SUBTOTAL(9,Z443:Z451)</f>
        <v>37852276</v>
      </c>
      <c r="AA453" s="43"/>
      <c r="AB453" s="109">
        <f>+Z453/D453*100</f>
        <v>3.9404123164111224</v>
      </c>
      <c r="AC453" s="109"/>
      <c r="AD453" s="87">
        <f>+SUBTOTAL(9,AD443:AD451)</f>
        <v>6151910</v>
      </c>
      <c r="AE453" s="52"/>
      <c r="AF453" s="33"/>
      <c r="AG453" s="37"/>
    </row>
    <row r="454" spans="1:33" s="38" customFormat="1" x14ac:dyDescent="0.25">
      <c r="A454" s="41"/>
      <c r="B454" s="38" t="s">
        <v>6</v>
      </c>
      <c r="D454" s="43"/>
      <c r="F454" s="46"/>
      <c r="H454" s="71"/>
      <c r="I454" s="72"/>
      <c r="J454" s="72"/>
      <c r="L454" s="48"/>
      <c r="N454" s="74"/>
      <c r="P454" s="87"/>
      <c r="R454" s="46"/>
      <c r="S454" s="33"/>
      <c r="T454" s="47"/>
      <c r="U454" s="33"/>
      <c r="V454" s="47"/>
      <c r="W454" s="33"/>
      <c r="X454" s="48"/>
      <c r="Z454" s="43"/>
      <c r="AA454" s="43"/>
      <c r="AB454" s="57"/>
      <c r="AC454" s="57"/>
      <c r="AD454" s="87"/>
      <c r="AE454" s="52"/>
      <c r="AF454" s="33"/>
      <c r="AG454" s="37"/>
    </row>
    <row r="455" spans="1:33" s="38" customFormat="1" x14ac:dyDescent="0.25">
      <c r="A455" s="41"/>
      <c r="B455" s="38" t="s">
        <v>6</v>
      </c>
      <c r="D455" s="43"/>
      <c r="F455" s="46"/>
      <c r="H455" s="71"/>
      <c r="I455" s="72"/>
      <c r="J455" s="72"/>
      <c r="L455" s="48"/>
      <c r="N455" s="74"/>
      <c r="P455" s="87"/>
      <c r="R455" s="46"/>
      <c r="S455" s="33"/>
      <c r="T455" s="47"/>
      <c r="U455" s="33"/>
      <c r="V455" s="47"/>
      <c r="W455" s="33"/>
      <c r="X455" s="48"/>
      <c r="Z455" s="43"/>
      <c r="AA455" s="43"/>
      <c r="AB455" s="57"/>
      <c r="AC455" s="57"/>
      <c r="AD455" s="87"/>
      <c r="AE455" s="52"/>
      <c r="AF455" s="33"/>
      <c r="AG455" s="37"/>
    </row>
    <row r="456" spans="1:33" s="38" customFormat="1" x14ac:dyDescent="0.25">
      <c r="A456" s="41" t="s">
        <v>206</v>
      </c>
      <c r="D456" s="43"/>
      <c r="F456" s="46"/>
      <c r="H456" s="71"/>
      <c r="I456" s="72"/>
      <c r="J456" s="72"/>
      <c r="L456" s="48"/>
      <c r="N456" s="74"/>
      <c r="P456" s="87"/>
      <c r="R456" s="46"/>
      <c r="S456" s="33"/>
      <c r="T456" s="47"/>
      <c r="U456" s="33"/>
      <c r="V456" s="47"/>
      <c r="W456" s="33"/>
      <c r="X456" s="48"/>
      <c r="Z456" s="43"/>
      <c r="AA456" s="43"/>
      <c r="AB456" s="57"/>
      <c r="AC456" s="57"/>
      <c r="AD456" s="87"/>
      <c r="AE456" s="52"/>
      <c r="AF456" s="33"/>
      <c r="AG456" s="37"/>
    </row>
    <row r="457" spans="1:33" s="38" customFormat="1" x14ac:dyDescent="0.25">
      <c r="A457" s="41"/>
      <c r="B457" s="38" t="s">
        <v>6</v>
      </c>
      <c r="D457" s="43"/>
      <c r="F457" s="46"/>
      <c r="H457" s="71"/>
      <c r="I457" s="72"/>
      <c r="J457" s="72"/>
      <c r="L457" s="48"/>
      <c r="N457" s="74"/>
      <c r="P457" s="87"/>
      <c r="R457" s="46"/>
      <c r="S457" s="33"/>
      <c r="T457" s="47"/>
      <c r="U457" s="33"/>
      <c r="V457" s="47"/>
      <c r="W457" s="33"/>
      <c r="X457" s="48"/>
      <c r="Z457" s="43"/>
      <c r="AA457" s="43"/>
      <c r="AB457" s="57"/>
      <c r="AC457" s="57"/>
      <c r="AD457" s="87"/>
      <c r="AE457" s="52"/>
      <c r="AF457" s="33"/>
      <c r="AG457" s="37"/>
    </row>
    <row r="458" spans="1:33" s="38" customFormat="1" x14ac:dyDescent="0.25">
      <c r="A458" s="33" t="s">
        <v>6</v>
      </c>
      <c r="B458" s="38" t="s">
        <v>128</v>
      </c>
      <c r="D458" s="43"/>
      <c r="F458" s="46"/>
      <c r="H458" s="71"/>
      <c r="I458" s="72"/>
      <c r="J458" s="72"/>
      <c r="L458" s="48"/>
      <c r="N458" s="74"/>
      <c r="P458" s="87"/>
      <c r="R458" s="46"/>
      <c r="S458" s="33"/>
      <c r="T458" s="47"/>
      <c r="U458" s="33"/>
      <c r="V458" s="47"/>
      <c r="W458" s="33"/>
      <c r="X458" s="48"/>
      <c r="Z458" s="43"/>
      <c r="AA458" s="43"/>
      <c r="AB458" s="57"/>
      <c r="AC458" s="57"/>
      <c r="AD458" s="87"/>
      <c r="AE458" s="52"/>
      <c r="AF458" s="33"/>
      <c r="AG458" s="37"/>
    </row>
    <row r="459" spans="1:33" s="38" customFormat="1" x14ac:dyDescent="0.25">
      <c r="A459" s="33">
        <v>341</v>
      </c>
      <c r="B459" s="33" t="s">
        <v>42</v>
      </c>
      <c r="D459" s="36">
        <v>81600590.5</v>
      </c>
      <c r="F459" s="46">
        <v>52778</v>
      </c>
      <c r="H459" s="49" t="s">
        <v>303</v>
      </c>
      <c r="I459" s="72"/>
      <c r="J459" s="72"/>
      <c r="K459" s="33"/>
      <c r="L459" s="48">
        <v>0</v>
      </c>
      <c r="N459" s="76">
        <v>3.3</v>
      </c>
      <c r="P459" s="63">
        <f t="shared" ref="P459:P465" si="40">+ROUND(D459*N459/100,0)</f>
        <v>2692819</v>
      </c>
      <c r="R459" s="46">
        <v>56430</v>
      </c>
      <c r="S459" s="33"/>
      <c r="T459" s="47">
        <v>80</v>
      </c>
      <c r="U459" s="33" t="s">
        <v>4</v>
      </c>
      <c r="V459" s="47" t="s">
        <v>310</v>
      </c>
      <c r="W459" s="33"/>
      <c r="X459" s="48">
        <v>-2</v>
      </c>
      <c r="Z459" s="36">
        <v>2166309</v>
      </c>
      <c r="AA459" s="43"/>
      <c r="AB459" s="52">
        <v>2.65</v>
      </c>
      <c r="AC459" s="52"/>
      <c r="AD459" s="63">
        <f>+Z459-P459</f>
        <v>-526510</v>
      </c>
      <c r="AE459" s="52"/>
      <c r="AF459" s="33"/>
      <c r="AG459" s="37"/>
    </row>
    <row r="460" spans="1:33" s="38" customFormat="1" x14ac:dyDescent="0.25">
      <c r="A460" s="33">
        <v>342</v>
      </c>
      <c r="B460" s="33" t="s">
        <v>87</v>
      </c>
      <c r="D460" s="36">
        <v>219919230.56999999</v>
      </c>
      <c r="F460" s="46">
        <v>52778</v>
      </c>
      <c r="H460" s="49" t="s">
        <v>303</v>
      </c>
      <c r="I460" s="72"/>
      <c r="J460" s="72"/>
      <c r="K460" s="33"/>
      <c r="L460" s="48">
        <v>0</v>
      </c>
      <c r="N460" s="76">
        <v>3.3</v>
      </c>
      <c r="P460" s="63">
        <f t="shared" si="40"/>
        <v>7257335</v>
      </c>
      <c r="R460" s="46">
        <v>56430</v>
      </c>
      <c r="S460" s="33"/>
      <c r="T460" s="47">
        <v>50</v>
      </c>
      <c r="U460" s="33" t="s">
        <v>4</v>
      </c>
      <c r="V460" s="47" t="s">
        <v>313</v>
      </c>
      <c r="W460" s="33"/>
      <c r="X460" s="48">
        <v>-3</v>
      </c>
      <c r="Z460" s="36">
        <v>6448815</v>
      </c>
      <c r="AA460" s="43"/>
      <c r="AB460" s="52">
        <v>2.93</v>
      </c>
      <c r="AC460" s="52"/>
      <c r="AD460" s="63">
        <f>+Z460-P460</f>
        <v>-808520</v>
      </c>
      <c r="AE460" s="52"/>
      <c r="AF460" s="33"/>
      <c r="AG460" s="37"/>
    </row>
    <row r="461" spans="1:33" s="38" customFormat="1" x14ac:dyDescent="0.25">
      <c r="A461" s="33">
        <v>343</v>
      </c>
      <c r="B461" s="33" t="s">
        <v>88</v>
      </c>
      <c r="D461" s="36">
        <v>533780143.66000003</v>
      </c>
      <c r="F461" s="46">
        <v>52778</v>
      </c>
      <c r="H461" s="49" t="s">
        <v>303</v>
      </c>
      <c r="I461" s="72"/>
      <c r="J461" s="72"/>
      <c r="K461" s="33"/>
      <c r="L461" s="48">
        <v>0</v>
      </c>
      <c r="N461" s="76">
        <v>3.3</v>
      </c>
      <c r="O461" s="33"/>
      <c r="P461" s="63">
        <f t="shared" si="40"/>
        <v>17614745</v>
      </c>
      <c r="R461" s="46">
        <v>56430</v>
      </c>
      <c r="S461" s="33"/>
      <c r="T461" s="47">
        <v>50</v>
      </c>
      <c r="U461" s="33" t="s">
        <v>4</v>
      </c>
      <c r="V461" s="47" t="s">
        <v>314</v>
      </c>
      <c r="W461" s="33"/>
      <c r="X461" s="48">
        <v>-3</v>
      </c>
      <c r="Z461" s="36">
        <v>16086744</v>
      </c>
      <c r="AA461" s="43"/>
      <c r="AB461" s="52">
        <v>3.01</v>
      </c>
      <c r="AC461" s="52"/>
      <c r="AD461" s="63">
        <f t="shared" ref="AD461:AD462" si="41">+Z461-P461</f>
        <v>-1528001</v>
      </c>
      <c r="AE461" s="52"/>
      <c r="AF461" s="33"/>
      <c r="AG461" s="37"/>
    </row>
    <row r="462" spans="1:33" s="38" customFormat="1" x14ac:dyDescent="0.25">
      <c r="A462" s="33">
        <v>343.2</v>
      </c>
      <c r="B462" s="33" t="s">
        <v>290</v>
      </c>
      <c r="D462" s="36">
        <v>139524960.78999999</v>
      </c>
      <c r="F462" s="46">
        <v>52778</v>
      </c>
      <c r="H462" s="49" t="s">
        <v>303</v>
      </c>
      <c r="I462" s="72"/>
      <c r="J462" s="72"/>
      <c r="K462" s="33"/>
      <c r="L462" s="48">
        <v>0</v>
      </c>
      <c r="N462" s="76">
        <v>3.3</v>
      </c>
      <c r="O462" s="33"/>
      <c r="P462" s="63">
        <f t="shared" si="40"/>
        <v>4604324</v>
      </c>
      <c r="R462" s="46">
        <v>56430</v>
      </c>
      <c r="S462" s="33"/>
      <c r="T462" s="47">
        <v>9</v>
      </c>
      <c r="U462" s="33" t="s">
        <v>4</v>
      </c>
      <c r="V462" s="47" t="s">
        <v>316</v>
      </c>
      <c r="W462" s="33"/>
      <c r="X462" s="48">
        <v>35</v>
      </c>
      <c r="Z462" s="36">
        <v>10075795</v>
      </c>
      <c r="AA462" s="43"/>
      <c r="AB462" s="52">
        <v>7.22</v>
      </c>
      <c r="AC462" s="52"/>
      <c r="AD462" s="63">
        <f t="shared" si="41"/>
        <v>5471471</v>
      </c>
      <c r="AE462" s="52"/>
      <c r="AF462" s="33"/>
      <c r="AG462" s="37"/>
    </row>
    <row r="463" spans="1:33" s="38" customFormat="1" x14ac:dyDescent="0.25">
      <c r="A463" s="33">
        <v>344</v>
      </c>
      <c r="B463" s="33" t="s">
        <v>89</v>
      </c>
      <c r="D463" s="36">
        <v>80939003.280000001</v>
      </c>
      <c r="F463" s="46">
        <v>52778</v>
      </c>
      <c r="H463" s="49" t="s">
        <v>303</v>
      </c>
      <c r="I463" s="72"/>
      <c r="J463" s="72"/>
      <c r="K463" s="33"/>
      <c r="L463" s="48">
        <v>0</v>
      </c>
      <c r="N463" s="76">
        <v>3.3</v>
      </c>
      <c r="P463" s="63">
        <f t="shared" si="40"/>
        <v>2670987</v>
      </c>
      <c r="R463" s="46">
        <v>56430</v>
      </c>
      <c r="S463" s="33"/>
      <c r="T463" s="47">
        <v>60</v>
      </c>
      <c r="U463" s="33" t="s">
        <v>4</v>
      </c>
      <c r="V463" s="47" t="s">
        <v>310</v>
      </c>
      <c r="W463" s="33"/>
      <c r="X463" s="48">
        <v>-3</v>
      </c>
      <c r="Z463" s="36">
        <v>2238317</v>
      </c>
      <c r="AA463" s="43"/>
      <c r="AB463" s="52">
        <v>2.77</v>
      </c>
      <c r="AC463" s="52"/>
      <c r="AD463" s="63">
        <f>+Z463-P463</f>
        <v>-432670</v>
      </c>
      <c r="AE463" s="52"/>
      <c r="AF463" s="33"/>
      <c r="AG463" s="37"/>
    </row>
    <row r="464" spans="1:33" s="38" customFormat="1" x14ac:dyDescent="0.25">
      <c r="A464" s="33">
        <v>345</v>
      </c>
      <c r="B464" s="33" t="s">
        <v>45</v>
      </c>
      <c r="D464" s="36">
        <v>83796291.620000005</v>
      </c>
      <c r="F464" s="46">
        <v>52778</v>
      </c>
      <c r="H464" s="49" t="s">
        <v>303</v>
      </c>
      <c r="I464" s="72"/>
      <c r="J464" s="72"/>
      <c r="K464" s="33"/>
      <c r="L464" s="48">
        <v>0</v>
      </c>
      <c r="N464" s="76">
        <v>3.3</v>
      </c>
      <c r="P464" s="63">
        <f t="shared" si="40"/>
        <v>2765278</v>
      </c>
      <c r="R464" s="46">
        <v>56430</v>
      </c>
      <c r="S464" s="33"/>
      <c r="T464" s="47">
        <v>50</v>
      </c>
      <c r="U464" s="33" t="s">
        <v>4</v>
      </c>
      <c r="V464" s="47" t="s">
        <v>315</v>
      </c>
      <c r="W464" s="33"/>
      <c r="X464" s="48">
        <v>-2</v>
      </c>
      <c r="Z464" s="36">
        <v>2316662</v>
      </c>
      <c r="AA464" s="43"/>
      <c r="AB464" s="52">
        <v>2.76</v>
      </c>
      <c r="AC464" s="52"/>
      <c r="AD464" s="63">
        <f>+Z464-P464</f>
        <v>-448616</v>
      </c>
      <c r="AE464" s="52"/>
      <c r="AF464" s="33"/>
      <c r="AG464" s="37"/>
    </row>
    <row r="465" spans="1:33" s="38" customFormat="1" x14ac:dyDescent="0.25">
      <c r="A465" s="33">
        <v>346</v>
      </c>
      <c r="B465" s="33" t="s">
        <v>291</v>
      </c>
      <c r="D465" s="32">
        <v>11584212.449999999</v>
      </c>
      <c r="F465" s="46">
        <v>52778</v>
      </c>
      <c r="H465" s="49" t="s">
        <v>303</v>
      </c>
      <c r="I465" s="72"/>
      <c r="J465" s="72"/>
      <c r="K465" s="33"/>
      <c r="L465" s="48">
        <v>0</v>
      </c>
      <c r="N465" s="76">
        <v>3.3</v>
      </c>
      <c r="P465" s="64">
        <f t="shared" si="40"/>
        <v>382279</v>
      </c>
      <c r="R465" s="46">
        <v>56430</v>
      </c>
      <c r="S465" s="33"/>
      <c r="T465" s="47">
        <v>50</v>
      </c>
      <c r="U465" s="33" t="s">
        <v>4</v>
      </c>
      <c r="V465" s="47" t="s">
        <v>317</v>
      </c>
      <c r="W465" s="33"/>
      <c r="X465" s="48">
        <v>-2</v>
      </c>
      <c r="Z465" s="32">
        <v>336072</v>
      </c>
      <c r="AA465" s="43"/>
      <c r="AB465" s="52">
        <v>2.9</v>
      </c>
      <c r="AC465" s="52"/>
      <c r="AD465" s="64">
        <f>+Z465-P465</f>
        <v>-46207</v>
      </c>
      <c r="AE465" s="52"/>
      <c r="AF465" s="33"/>
      <c r="AG465" s="37"/>
    </row>
    <row r="466" spans="1:33" s="38" customFormat="1" x14ac:dyDescent="0.25">
      <c r="A466" s="33" t="s">
        <v>6</v>
      </c>
      <c r="B466" s="38" t="s">
        <v>129</v>
      </c>
      <c r="D466" s="23">
        <f>+SUBTOTAL(9,D459:D465)</f>
        <v>1151144432.8700001</v>
      </c>
      <c r="F466" s="46"/>
      <c r="H466" s="71"/>
      <c r="I466" s="72"/>
      <c r="J466" s="72"/>
      <c r="L466" s="48"/>
      <c r="N466" s="79">
        <f>+ROUND(P466/D466*100,1)</f>
        <v>3.3</v>
      </c>
      <c r="P466" s="83">
        <f>+SUBTOTAL(9,P459:P465)</f>
        <v>37987767</v>
      </c>
      <c r="R466" s="46"/>
      <c r="S466" s="33"/>
      <c r="T466" s="47"/>
      <c r="U466" s="33"/>
      <c r="V466" s="47"/>
      <c r="W466" s="33"/>
      <c r="X466" s="48"/>
      <c r="Z466" s="23">
        <f>+SUBTOTAL(9,Z459:Z465)</f>
        <v>39668714</v>
      </c>
      <c r="AA466" s="43"/>
      <c r="AB466" s="56">
        <f>+Z466/D466*100</f>
        <v>3.4460240493974421</v>
      </c>
      <c r="AC466" s="56"/>
      <c r="AD466" s="83">
        <f>+SUBTOTAL(9,AD459:AD465)</f>
        <v>1680947</v>
      </c>
      <c r="AE466" s="52"/>
      <c r="AF466" s="33"/>
      <c r="AG466" s="37"/>
    </row>
    <row r="467" spans="1:33" s="38" customFormat="1" x14ac:dyDescent="0.25">
      <c r="A467" s="33" t="s">
        <v>6</v>
      </c>
      <c r="B467" s="38" t="s">
        <v>6</v>
      </c>
      <c r="D467" s="43"/>
      <c r="F467" s="46"/>
      <c r="H467" s="71"/>
      <c r="I467" s="72"/>
      <c r="J467" s="72"/>
      <c r="L467" s="48"/>
      <c r="N467" s="74"/>
      <c r="P467" s="87"/>
      <c r="R467" s="46"/>
      <c r="S467" s="33"/>
      <c r="T467" s="47"/>
      <c r="U467" s="33"/>
      <c r="V467" s="47"/>
      <c r="W467" s="33"/>
      <c r="X467" s="48"/>
      <c r="Z467" s="43"/>
      <c r="AA467" s="43"/>
      <c r="AB467" s="57"/>
      <c r="AC467" s="57"/>
      <c r="AD467" s="87"/>
      <c r="AE467" s="52"/>
      <c r="AF467" s="33"/>
      <c r="AG467" s="37"/>
    </row>
    <row r="468" spans="1:33" s="38" customFormat="1" x14ac:dyDescent="0.25">
      <c r="A468" s="41" t="s">
        <v>207</v>
      </c>
      <c r="D468" s="43">
        <f>+SUBTOTAL(9,D458:D466)</f>
        <v>1151144432.8700001</v>
      </c>
      <c r="F468" s="46"/>
      <c r="H468" s="71"/>
      <c r="I468" s="72"/>
      <c r="J468" s="72"/>
      <c r="L468" s="48"/>
      <c r="N468" s="80">
        <f>+ROUND(P468/D468*100,1)</f>
        <v>3.3</v>
      </c>
      <c r="P468" s="87">
        <f>+SUBTOTAL(9,P458:P466)</f>
        <v>37987767</v>
      </c>
      <c r="R468" s="46"/>
      <c r="S468" s="33"/>
      <c r="T468" s="47"/>
      <c r="U468" s="33"/>
      <c r="V468" s="47"/>
      <c r="W468" s="33"/>
      <c r="X468" s="48"/>
      <c r="Z468" s="43">
        <f>+SUBTOTAL(9,Z458:Z466)</f>
        <v>39668714</v>
      </c>
      <c r="AA468" s="43"/>
      <c r="AB468" s="57">
        <f>+Z468/D468*100</f>
        <v>3.4460240493974421</v>
      </c>
      <c r="AC468" s="57"/>
      <c r="AD468" s="87">
        <f>+SUBTOTAL(9,AD458:AD466)</f>
        <v>1680947</v>
      </c>
      <c r="AE468" s="52"/>
      <c r="AF468" s="33"/>
      <c r="AG468" s="37"/>
    </row>
    <row r="469" spans="1:33" s="38" customFormat="1" x14ac:dyDescent="0.25">
      <c r="A469" s="41"/>
      <c r="B469" s="38" t="s">
        <v>6</v>
      </c>
      <c r="D469" s="43"/>
      <c r="F469" s="46"/>
      <c r="H469" s="71"/>
      <c r="I469" s="72"/>
      <c r="J469" s="72"/>
      <c r="L469" s="48"/>
      <c r="N469" s="80"/>
      <c r="P469" s="87"/>
      <c r="R469" s="46"/>
      <c r="S469" s="33"/>
      <c r="T469" s="47"/>
      <c r="U469" s="33"/>
      <c r="V469" s="47"/>
      <c r="W469" s="33"/>
      <c r="X469" s="48"/>
      <c r="Z469" s="43"/>
      <c r="AA469" s="43"/>
      <c r="AB469" s="57"/>
      <c r="AC469" s="57"/>
      <c r="AD469" s="87"/>
      <c r="AE469" s="52"/>
      <c r="AF469" s="33"/>
      <c r="AG469" s="37"/>
    </row>
    <row r="470" spans="1:33" s="38" customFormat="1" x14ac:dyDescent="0.25">
      <c r="A470" s="41"/>
      <c r="B470" s="38" t="s">
        <v>6</v>
      </c>
      <c r="D470" s="43"/>
      <c r="F470" s="46"/>
      <c r="H470" s="71"/>
      <c r="I470" s="72"/>
      <c r="J470" s="72"/>
      <c r="L470" s="48"/>
      <c r="N470" s="80"/>
      <c r="P470" s="87"/>
      <c r="R470" s="46"/>
      <c r="S470" s="33"/>
      <c r="T470" s="47"/>
      <c r="U470" s="33"/>
      <c r="V470" s="47"/>
      <c r="W470" s="33"/>
      <c r="X470" s="48"/>
      <c r="Z470" s="43"/>
      <c r="AA470" s="43"/>
      <c r="AB470" s="57"/>
      <c r="AC470" s="57"/>
      <c r="AD470" s="87"/>
      <c r="AE470" s="52"/>
      <c r="AF470" s="33"/>
      <c r="AG470" s="37"/>
    </row>
    <row r="471" spans="1:33" s="38" customFormat="1" x14ac:dyDescent="0.25">
      <c r="A471" s="41" t="s">
        <v>208</v>
      </c>
      <c r="D471" s="43"/>
      <c r="F471" s="46"/>
      <c r="H471" s="71"/>
      <c r="I471" s="72"/>
      <c r="J471" s="72"/>
      <c r="L471" s="48"/>
      <c r="N471" s="74"/>
      <c r="P471" s="87"/>
      <c r="R471" s="46"/>
      <c r="S471" s="33"/>
      <c r="T471" s="47"/>
      <c r="U471" s="33"/>
      <c r="V471" s="47"/>
      <c r="W471" s="33"/>
      <c r="X471" s="48"/>
      <c r="Z471" s="43"/>
      <c r="AA471" s="43"/>
      <c r="AB471" s="57"/>
      <c r="AC471" s="57"/>
      <c r="AD471" s="87"/>
      <c r="AE471" s="52"/>
      <c r="AF471" s="33"/>
      <c r="AG471" s="37"/>
    </row>
    <row r="472" spans="1:33" s="38" customFormat="1" x14ac:dyDescent="0.25">
      <c r="A472" s="41"/>
      <c r="B472" s="38" t="s">
        <v>6</v>
      </c>
      <c r="D472" s="43"/>
      <c r="F472" s="46"/>
      <c r="H472" s="71"/>
      <c r="I472" s="72"/>
      <c r="J472" s="72"/>
      <c r="L472" s="48"/>
      <c r="N472" s="74"/>
      <c r="P472" s="87"/>
      <c r="R472" s="46"/>
      <c r="S472" s="33"/>
      <c r="T472" s="47"/>
      <c r="U472" s="33"/>
      <c r="V472" s="47"/>
      <c r="W472" s="33"/>
      <c r="X472" s="48"/>
      <c r="Z472" s="43"/>
      <c r="AA472" s="43"/>
      <c r="AB472" s="57"/>
      <c r="AC472" s="57"/>
      <c r="AD472" s="87"/>
      <c r="AE472" s="52"/>
      <c r="AF472" s="33"/>
      <c r="AG472" s="37"/>
    </row>
    <row r="473" spans="1:33" s="38" customFormat="1" x14ac:dyDescent="0.25">
      <c r="A473" s="33" t="s">
        <v>6</v>
      </c>
      <c r="B473" s="38" t="s">
        <v>130</v>
      </c>
      <c r="D473" s="43"/>
      <c r="F473" s="46"/>
      <c r="H473" s="71"/>
      <c r="I473" s="72"/>
      <c r="J473" s="72"/>
      <c r="L473" s="48"/>
      <c r="N473" s="74"/>
      <c r="P473" s="87"/>
      <c r="R473" s="46"/>
      <c r="S473" s="33"/>
      <c r="T473" s="47"/>
      <c r="U473" s="33"/>
      <c r="V473" s="47"/>
      <c r="W473" s="33"/>
      <c r="X473" s="48"/>
      <c r="Z473" s="43"/>
      <c r="AA473" s="43"/>
      <c r="AB473" s="57"/>
      <c r="AC473" s="57"/>
      <c r="AD473" s="87"/>
      <c r="AE473" s="52"/>
      <c r="AF473" s="33"/>
      <c r="AG473" s="37"/>
    </row>
    <row r="474" spans="1:33" s="38" customFormat="1" x14ac:dyDescent="0.25">
      <c r="A474" s="33">
        <v>341</v>
      </c>
      <c r="B474" s="33" t="s">
        <v>42</v>
      </c>
      <c r="D474" s="36">
        <v>101725228.06999999</v>
      </c>
      <c r="F474" s="46">
        <v>53508</v>
      </c>
      <c r="H474" s="49" t="s">
        <v>303</v>
      </c>
      <c r="I474" s="72"/>
      <c r="J474" s="72"/>
      <c r="K474" s="33"/>
      <c r="L474" s="48">
        <v>0</v>
      </c>
      <c r="N474" s="76">
        <v>3.3</v>
      </c>
      <c r="P474" s="63">
        <f t="shared" ref="P474:P480" si="42">+ROUND(D474*N474/100,0)</f>
        <v>3356933</v>
      </c>
      <c r="R474" s="46">
        <v>57161</v>
      </c>
      <c r="S474" s="33"/>
      <c r="T474" s="47">
        <v>80</v>
      </c>
      <c r="U474" s="33" t="s">
        <v>4</v>
      </c>
      <c r="V474" s="47" t="s">
        <v>310</v>
      </c>
      <c r="W474" s="33"/>
      <c r="X474" s="48">
        <v>-2</v>
      </c>
      <c r="Z474" s="36">
        <v>2707252</v>
      </c>
      <c r="AA474" s="43"/>
      <c r="AB474" s="52">
        <v>2.66</v>
      </c>
      <c r="AC474" s="52"/>
      <c r="AD474" s="63">
        <f>+Z474-P474</f>
        <v>-649681</v>
      </c>
      <c r="AE474" s="52"/>
      <c r="AF474" s="33"/>
      <c r="AG474" s="37"/>
    </row>
    <row r="475" spans="1:33" s="38" customFormat="1" x14ac:dyDescent="0.25">
      <c r="A475" s="33">
        <v>342</v>
      </c>
      <c r="B475" s="33" t="s">
        <v>87</v>
      </c>
      <c r="D475" s="36">
        <v>59665117.359999999</v>
      </c>
      <c r="F475" s="46">
        <v>53508</v>
      </c>
      <c r="H475" s="49" t="s">
        <v>303</v>
      </c>
      <c r="I475" s="72"/>
      <c r="J475" s="72"/>
      <c r="K475" s="33"/>
      <c r="L475" s="48">
        <v>0</v>
      </c>
      <c r="N475" s="76">
        <v>3.3</v>
      </c>
      <c r="P475" s="63">
        <f t="shared" si="42"/>
        <v>1968949</v>
      </c>
      <c r="R475" s="46">
        <v>57161</v>
      </c>
      <c r="S475" s="33"/>
      <c r="T475" s="47">
        <v>50</v>
      </c>
      <c r="U475" s="33" t="s">
        <v>4</v>
      </c>
      <c r="V475" s="47" t="s">
        <v>313</v>
      </c>
      <c r="W475" s="33"/>
      <c r="X475" s="48">
        <v>-3</v>
      </c>
      <c r="Z475" s="36">
        <v>1745324</v>
      </c>
      <c r="AA475" s="43"/>
      <c r="AB475" s="52">
        <v>2.93</v>
      </c>
      <c r="AC475" s="52"/>
      <c r="AD475" s="63">
        <f>+Z475-P475</f>
        <v>-223625</v>
      </c>
      <c r="AE475" s="52"/>
      <c r="AF475" s="33"/>
      <c r="AG475" s="37"/>
    </row>
    <row r="476" spans="1:33" s="38" customFormat="1" x14ac:dyDescent="0.25">
      <c r="A476" s="33">
        <v>343</v>
      </c>
      <c r="B476" s="33" t="s">
        <v>88</v>
      </c>
      <c r="D476" s="36">
        <v>518622216.98000002</v>
      </c>
      <c r="F476" s="46">
        <v>53508</v>
      </c>
      <c r="H476" s="49" t="s">
        <v>303</v>
      </c>
      <c r="I476" s="72"/>
      <c r="J476" s="72"/>
      <c r="K476" s="33"/>
      <c r="L476" s="48">
        <v>0</v>
      </c>
      <c r="N476" s="76">
        <v>3.3</v>
      </c>
      <c r="O476" s="33"/>
      <c r="P476" s="63">
        <f t="shared" si="42"/>
        <v>17114533</v>
      </c>
      <c r="R476" s="46">
        <v>57161</v>
      </c>
      <c r="S476" s="33"/>
      <c r="T476" s="47">
        <v>50</v>
      </c>
      <c r="U476" s="33" t="s">
        <v>4</v>
      </c>
      <c r="V476" s="47" t="s">
        <v>314</v>
      </c>
      <c r="W476" s="33"/>
      <c r="X476" s="48">
        <v>-3</v>
      </c>
      <c r="Z476" s="36">
        <v>15606141</v>
      </c>
      <c r="AA476" s="43"/>
      <c r="AB476" s="52">
        <v>3.01</v>
      </c>
      <c r="AC476" s="52"/>
      <c r="AD476" s="63">
        <f t="shared" ref="AD476:AD477" si="43">+Z476-P476</f>
        <v>-1508392</v>
      </c>
      <c r="AE476" s="52"/>
      <c r="AF476" s="33"/>
      <c r="AG476" s="37"/>
    </row>
    <row r="477" spans="1:33" s="38" customFormat="1" x14ac:dyDescent="0.25">
      <c r="A477" s="33">
        <v>343.2</v>
      </c>
      <c r="B477" s="33" t="s">
        <v>290</v>
      </c>
      <c r="D477" s="36">
        <v>191363195.91</v>
      </c>
      <c r="F477" s="46">
        <v>53508</v>
      </c>
      <c r="H477" s="49" t="s">
        <v>303</v>
      </c>
      <c r="I477" s="72"/>
      <c r="J477" s="72"/>
      <c r="K477" s="33"/>
      <c r="L477" s="48">
        <v>0</v>
      </c>
      <c r="N477" s="76">
        <v>3.3</v>
      </c>
      <c r="O477" s="33"/>
      <c r="P477" s="63">
        <f t="shared" si="42"/>
        <v>6314985</v>
      </c>
      <c r="R477" s="46">
        <v>57161</v>
      </c>
      <c r="S477" s="33"/>
      <c r="T477" s="47">
        <v>9</v>
      </c>
      <c r="U477" s="33" t="s">
        <v>4</v>
      </c>
      <c r="V477" s="47" t="s">
        <v>316</v>
      </c>
      <c r="W477" s="33"/>
      <c r="X477" s="48">
        <v>35</v>
      </c>
      <c r="Z477" s="36">
        <v>13819293</v>
      </c>
      <c r="AA477" s="43"/>
      <c r="AB477" s="52">
        <v>7.22</v>
      </c>
      <c r="AC477" s="52"/>
      <c r="AD477" s="63">
        <f t="shared" si="43"/>
        <v>7504308</v>
      </c>
      <c r="AE477" s="52"/>
      <c r="AF477" s="33"/>
      <c r="AG477" s="37"/>
    </row>
    <row r="478" spans="1:33" s="38" customFormat="1" x14ac:dyDescent="0.25">
      <c r="A478" s="33">
        <v>344</v>
      </c>
      <c r="B478" s="33" t="s">
        <v>89</v>
      </c>
      <c r="D478" s="36">
        <v>87208138.849999994</v>
      </c>
      <c r="F478" s="46">
        <v>53508</v>
      </c>
      <c r="H478" s="49" t="s">
        <v>303</v>
      </c>
      <c r="I478" s="72"/>
      <c r="J478" s="72"/>
      <c r="K478" s="33"/>
      <c r="L478" s="48">
        <v>0</v>
      </c>
      <c r="N478" s="76">
        <v>3.3</v>
      </c>
      <c r="P478" s="63">
        <f t="shared" si="42"/>
        <v>2877869</v>
      </c>
      <c r="R478" s="46">
        <v>57161</v>
      </c>
      <c r="S478" s="33"/>
      <c r="T478" s="47">
        <v>60</v>
      </c>
      <c r="U478" s="33" t="s">
        <v>4</v>
      </c>
      <c r="V478" s="47" t="s">
        <v>310</v>
      </c>
      <c r="W478" s="33"/>
      <c r="X478" s="48">
        <v>-3</v>
      </c>
      <c r="Z478" s="36">
        <v>2407293</v>
      </c>
      <c r="AA478" s="43"/>
      <c r="AB478" s="52">
        <v>2.76</v>
      </c>
      <c r="AC478" s="52"/>
      <c r="AD478" s="63">
        <f>+Z478-P478</f>
        <v>-470576</v>
      </c>
      <c r="AE478" s="52"/>
      <c r="AF478" s="33"/>
      <c r="AG478" s="37"/>
    </row>
    <row r="479" spans="1:33" s="38" customFormat="1" x14ac:dyDescent="0.25">
      <c r="A479" s="33">
        <v>345</v>
      </c>
      <c r="B479" s="33" t="s">
        <v>45</v>
      </c>
      <c r="D479" s="36">
        <v>138483955.50999999</v>
      </c>
      <c r="F479" s="46">
        <v>53508</v>
      </c>
      <c r="H479" s="49" t="s">
        <v>303</v>
      </c>
      <c r="I479" s="72"/>
      <c r="J479" s="72"/>
      <c r="K479" s="33"/>
      <c r="L479" s="48">
        <v>0</v>
      </c>
      <c r="N479" s="76">
        <v>3.3</v>
      </c>
      <c r="P479" s="63">
        <f t="shared" si="42"/>
        <v>4569971</v>
      </c>
      <c r="R479" s="46">
        <v>57161</v>
      </c>
      <c r="S479" s="33"/>
      <c r="T479" s="47">
        <v>50</v>
      </c>
      <c r="U479" s="33" t="s">
        <v>4</v>
      </c>
      <c r="V479" s="47" t="s">
        <v>315</v>
      </c>
      <c r="W479" s="33"/>
      <c r="X479" s="48">
        <v>-2</v>
      </c>
      <c r="Z479" s="36">
        <v>3827974</v>
      </c>
      <c r="AA479" s="43"/>
      <c r="AB479" s="52">
        <v>2.76</v>
      </c>
      <c r="AC479" s="52"/>
      <c r="AD479" s="63">
        <f>+Z479-P479</f>
        <v>-741997</v>
      </c>
      <c r="AE479" s="52"/>
      <c r="AF479" s="33"/>
      <c r="AG479" s="37"/>
    </row>
    <row r="480" spans="1:33" s="38" customFormat="1" x14ac:dyDescent="0.25">
      <c r="A480" s="33">
        <v>346</v>
      </c>
      <c r="B480" s="33" t="s">
        <v>291</v>
      </c>
      <c r="D480" s="32">
        <v>12795087.470000001</v>
      </c>
      <c r="F480" s="46">
        <v>53508</v>
      </c>
      <c r="H480" s="49" t="s">
        <v>303</v>
      </c>
      <c r="I480" s="72"/>
      <c r="J480" s="72"/>
      <c r="K480" s="33"/>
      <c r="L480" s="48">
        <v>0</v>
      </c>
      <c r="N480" s="76">
        <v>3.3</v>
      </c>
      <c r="P480" s="64">
        <f t="shared" si="42"/>
        <v>422238</v>
      </c>
      <c r="R480" s="46">
        <v>57161</v>
      </c>
      <c r="S480" s="33"/>
      <c r="T480" s="47">
        <v>50</v>
      </c>
      <c r="U480" s="33" t="s">
        <v>4</v>
      </c>
      <c r="V480" s="47" t="s">
        <v>317</v>
      </c>
      <c r="W480" s="33"/>
      <c r="X480" s="48">
        <v>-2</v>
      </c>
      <c r="Z480" s="32">
        <v>370648</v>
      </c>
      <c r="AA480" s="43"/>
      <c r="AB480" s="52">
        <v>2.9</v>
      </c>
      <c r="AC480" s="52"/>
      <c r="AD480" s="64">
        <f>+Z480-P480</f>
        <v>-51590</v>
      </c>
      <c r="AE480" s="52"/>
      <c r="AF480" s="33"/>
      <c r="AG480" s="37"/>
    </row>
    <row r="481" spans="1:33" s="38" customFormat="1" x14ac:dyDescent="0.25">
      <c r="A481" s="33" t="s">
        <v>6</v>
      </c>
      <c r="B481" s="38" t="s">
        <v>131</v>
      </c>
      <c r="D481" s="23">
        <f>+SUBTOTAL(9,D474:D480)</f>
        <v>1109862940.1500001</v>
      </c>
      <c r="F481" s="46"/>
      <c r="H481" s="71"/>
      <c r="I481" s="72"/>
      <c r="J481" s="72"/>
      <c r="L481" s="48"/>
      <c r="N481" s="79">
        <f>+ROUND(P481/D481*100,1)</f>
        <v>3.3</v>
      </c>
      <c r="P481" s="83">
        <f>+SUBTOTAL(9,P474:P480)</f>
        <v>36625478</v>
      </c>
      <c r="R481" s="46"/>
      <c r="S481" s="33"/>
      <c r="T481" s="47"/>
      <c r="U481" s="33"/>
      <c r="V481" s="47"/>
      <c r="W481" s="33"/>
      <c r="X481" s="48"/>
      <c r="Z481" s="23">
        <f>+SUBTOTAL(9,Z474:Z480)</f>
        <v>40483925</v>
      </c>
      <c r="AA481" s="43"/>
      <c r="AB481" s="56">
        <f>+Z481/D481*100</f>
        <v>3.6476508526835323</v>
      </c>
      <c r="AC481" s="56"/>
      <c r="AD481" s="83">
        <f>+SUBTOTAL(9,AD474:AD480)</f>
        <v>3858447</v>
      </c>
      <c r="AE481" s="52"/>
      <c r="AF481" s="33"/>
      <c r="AG481" s="37"/>
    </row>
    <row r="482" spans="1:33" s="38" customFormat="1" x14ac:dyDescent="0.25">
      <c r="A482" s="33" t="s">
        <v>6</v>
      </c>
      <c r="B482" s="38" t="s">
        <v>6</v>
      </c>
      <c r="D482" s="43"/>
      <c r="F482" s="46"/>
      <c r="H482" s="71"/>
      <c r="I482" s="72"/>
      <c r="J482" s="72"/>
      <c r="L482" s="48"/>
      <c r="N482" s="74"/>
      <c r="P482" s="87"/>
      <c r="R482" s="46"/>
      <c r="S482" s="33"/>
      <c r="T482" s="47"/>
      <c r="U482" s="33"/>
      <c r="V482" s="47"/>
      <c r="W482" s="33"/>
      <c r="X482" s="48"/>
      <c r="Z482" s="43"/>
      <c r="AA482" s="43"/>
      <c r="AB482" s="57"/>
      <c r="AC482" s="57"/>
      <c r="AD482" s="87"/>
      <c r="AE482" s="52"/>
      <c r="AF482" s="33"/>
      <c r="AG482" s="37"/>
    </row>
    <row r="483" spans="1:33" s="38" customFormat="1" x14ac:dyDescent="0.25">
      <c r="A483" s="41" t="s">
        <v>209</v>
      </c>
      <c r="D483" s="28">
        <f>+SUBTOTAL(9,D473:D481)</f>
        <v>1109862940.1500001</v>
      </c>
      <c r="F483" s="46"/>
      <c r="H483" s="71"/>
      <c r="I483" s="72"/>
      <c r="J483" s="72"/>
      <c r="L483" s="48"/>
      <c r="N483" s="80">
        <f>+ROUND(P483/D483*100,1)</f>
        <v>3.3</v>
      </c>
      <c r="P483" s="175">
        <f>+SUBTOTAL(9,P473:P481)</f>
        <v>36625478</v>
      </c>
      <c r="R483" s="46"/>
      <c r="S483" s="33"/>
      <c r="T483" s="47"/>
      <c r="U483" s="33"/>
      <c r="V483" s="47"/>
      <c r="W483" s="33"/>
      <c r="X483" s="48"/>
      <c r="Z483" s="28">
        <f>+SUBTOTAL(9,Z473:Z481)</f>
        <v>40483925</v>
      </c>
      <c r="AA483" s="43"/>
      <c r="AB483" s="57">
        <f>+Z483/D483*100</f>
        <v>3.6476508526835323</v>
      </c>
      <c r="AC483" s="57"/>
      <c r="AD483" s="175">
        <f>+SUBTOTAL(9,AD473:AD481)</f>
        <v>3858447</v>
      </c>
      <c r="AE483" s="52"/>
      <c r="AF483" s="33"/>
      <c r="AG483" s="37"/>
    </row>
    <row r="484" spans="1:33" s="38" customFormat="1" x14ac:dyDescent="0.25">
      <c r="A484" s="41"/>
      <c r="B484" s="38" t="s">
        <v>6</v>
      </c>
      <c r="D484" s="43"/>
      <c r="F484" s="46"/>
      <c r="H484" s="71"/>
      <c r="I484" s="72"/>
      <c r="J484" s="72"/>
      <c r="L484" s="48"/>
      <c r="N484" s="74"/>
      <c r="P484" s="87"/>
      <c r="R484" s="46"/>
      <c r="S484" s="33"/>
      <c r="T484" s="47"/>
      <c r="U484" s="33"/>
      <c r="V484" s="47"/>
      <c r="W484" s="33"/>
      <c r="X484" s="48"/>
      <c r="Z484" s="43"/>
      <c r="AA484" s="43"/>
      <c r="AB484" s="57"/>
      <c r="AC484" s="57"/>
      <c r="AD484" s="87"/>
      <c r="AE484" s="52"/>
      <c r="AF484" s="33"/>
      <c r="AG484" s="37"/>
    </row>
    <row r="485" spans="1:33" ht="13.8" thickBot="1" x14ac:dyDescent="0.3">
      <c r="A485" s="35" t="s">
        <v>10</v>
      </c>
      <c r="D485" s="15">
        <f>+SUBTOTAL(9,D225:D484)</f>
        <v>10884506010.900002</v>
      </c>
      <c r="F485" s="46"/>
      <c r="H485" s="71"/>
      <c r="I485" s="72"/>
      <c r="J485" s="72"/>
      <c r="L485" s="48"/>
      <c r="N485" s="80">
        <f>+ROUND(P485/D485*100,1)</f>
        <v>3.8</v>
      </c>
      <c r="P485" s="90">
        <f>+SUBTOTAL(9,P225:P484)</f>
        <v>412097322</v>
      </c>
      <c r="R485" s="46"/>
      <c r="T485" s="47"/>
      <c r="V485" s="47"/>
      <c r="X485" s="48"/>
      <c r="Z485" s="15">
        <f>+SUBTOTAL(9,Z225:Z484)</f>
        <v>446646676</v>
      </c>
      <c r="AA485" s="42"/>
      <c r="AB485" s="57">
        <f>+Z485/D485*100</f>
        <v>4.1035089286800659</v>
      </c>
      <c r="AC485" s="57"/>
      <c r="AD485" s="90">
        <f>+SUBTOTAL(9,AD225:AD484)</f>
        <v>34549354</v>
      </c>
      <c r="AE485" s="60"/>
      <c r="AG485" s="37"/>
    </row>
    <row r="486" spans="1:33" ht="13.8" thickTop="1" x14ac:dyDescent="0.25">
      <c r="B486" s="33" t="s">
        <v>6</v>
      </c>
      <c r="F486" s="46"/>
      <c r="H486" s="71"/>
      <c r="I486" s="72"/>
      <c r="J486" s="72"/>
      <c r="L486" s="48"/>
      <c r="N486" s="75"/>
      <c r="R486" s="46"/>
      <c r="T486" s="47"/>
      <c r="V486" s="47"/>
      <c r="X486" s="48"/>
      <c r="AB486" s="52"/>
      <c r="AC486" s="52"/>
      <c r="AE486" s="52"/>
      <c r="AG486" s="69"/>
    </row>
    <row r="487" spans="1:33" x14ac:dyDescent="0.25">
      <c r="B487" s="33" t="s">
        <v>6</v>
      </c>
      <c r="F487" s="46"/>
      <c r="H487" s="71"/>
      <c r="I487" s="72"/>
      <c r="J487" s="72"/>
      <c r="L487" s="48"/>
      <c r="N487" s="75"/>
      <c r="R487" s="46"/>
      <c r="T487" s="47"/>
      <c r="V487" s="47"/>
      <c r="X487" s="48"/>
      <c r="AB487" s="52"/>
      <c r="AC487" s="52"/>
      <c r="AE487" s="52"/>
      <c r="AG487" s="37"/>
    </row>
    <row r="488" spans="1:33" x14ac:dyDescent="0.25">
      <c r="A488" s="35" t="s">
        <v>277</v>
      </c>
      <c r="F488" s="46"/>
      <c r="H488" s="71"/>
      <c r="I488" s="72"/>
      <c r="J488" s="72"/>
      <c r="L488" s="48"/>
      <c r="N488" s="75"/>
      <c r="R488" s="46"/>
      <c r="T488" s="47"/>
      <c r="V488" s="47"/>
      <c r="X488" s="48"/>
      <c r="AB488" s="52"/>
      <c r="AC488" s="52"/>
      <c r="AE488" s="52"/>
      <c r="AG488" s="37"/>
    </row>
    <row r="489" spans="1:33" x14ac:dyDescent="0.25">
      <c r="B489" s="33" t="s">
        <v>6</v>
      </c>
      <c r="D489" s="38"/>
      <c r="E489" s="38"/>
      <c r="F489" s="46"/>
      <c r="G489" s="38"/>
      <c r="H489" s="71"/>
      <c r="I489" s="72"/>
      <c r="J489" s="72"/>
      <c r="K489" s="38"/>
      <c r="L489" s="48"/>
      <c r="N489" s="75"/>
      <c r="P489" s="73"/>
      <c r="R489" s="46"/>
      <c r="T489" s="47"/>
      <c r="V489" s="47"/>
      <c r="X489" s="48"/>
      <c r="Z489" s="38"/>
      <c r="AA489" s="38"/>
      <c r="AB489" s="52"/>
      <c r="AC489" s="52"/>
      <c r="AD489" s="73"/>
      <c r="AE489" s="52"/>
      <c r="AG489" s="37"/>
    </row>
    <row r="490" spans="1:33" s="38" customFormat="1" x14ac:dyDescent="0.25">
      <c r="A490" s="38" t="s">
        <v>6</v>
      </c>
      <c r="B490" s="38" t="s">
        <v>132</v>
      </c>
      <c r="C490" s="33"/>
      <c r="D490" s="36"/>
      <c r="E490" s="33"/>
      <c r="F490" s="46"/>
      <c r="G490" s="33"/>
      <c r="H490" s="71"/>
      <c r="I490" s="72"/>
      <c r="J490" s="72"/>
      <c r="K490" s="33"/>
      <c r="L490" s="48"/>
      <c r="M490" s="33"/>
      <c r="N490" s="75"/>
      <c r="O490" s="33"/>
      <c r="P490" s="63"/>
      <c r="Q490" s="33"/>
      <c r="R490" s="46"/>
      <c r="S490" s="33"/>
      <c r="T490" s="47"/>
      <c r="U490" s="33"/>
      <c r="V490" s="47"/>
      <c r="W490" s="33"/>
      <c r="X490" s="48"/>
      <c r="Y490" s="33"/>
      <c r="Z490" s="36"/>
      <c r="AA490" s="36"/>
      <c r="AB490" s="52"/>
      <c r="AC490" s="52"/>
      <c r="AD490" s="63"/>
      <c r="AE490" s="52"/>
      <c r="AG490" s="37"/>
    </row>
    <row r="491" spans="1:33" x14ac:dyDescent="0.25">
      <c r="A491" s="33">
        <v>341</v>
      </c>
      <c r="B491" s="33" t="s">
        <v>42</v>
      </c>
      <c r="C491" s="38"/>
      <c r="D491" s="36">
        <v>601221.5</v>
      </c>
      <c r="F491" s="46">
        <v>44012</v>
      </c>
      <c r="H491" s="71">
        <v>2.3E-3</v>
      </c>
      <c r="I491" s="72"/>
      <c r="J491" s="72"/>
      <c r="L491" s="48">
        <v>-2</v>
      </c>
      <c r="M491" s="38"/>
      <c r="N491" s="76">
        <v>2.2000000000000002</v>
      </c>
      <c r="O491" s="38"/>
      <c r="P491" s="63">
        <f t="shared" ref="P491:P497" si="44">+ROUND(D491*N491/100,0)</f>
        <v>13227</v>
      </c>
      <c r="Q491" s="38"/>
      <c r="R491" s="46">
        <v>46934</v>
      </c>
      <c r="T491" s="47">
        <v>80</v>
      </c>
      <c r="U491" s="33" t="s">
        <v>4</v>
      </c>
      <c r="V491" s="47" t="s">
        <v>310</v>
      </c>
      <c r="X491" s="48">
        <v>-2</v>
      </c>
      <c r="Y491" s="38"/>
      <c r="Z491" s="36">
        <v>20500</v>
      </c>
      <c r="AA491" s="36"/>
      <c r="AB491" s="52">
        <v>3.41</v>
      </c>
      <c r="AC491" s="52"/>
      <c r="AD491" s="63">
        <f>+Z491-P491</f>
        <v>7273</v>
      </c>
      <c r="AE491" s="52"/>
      <c r="AG491" s="37"/>
    </row>
    <row r="492" spans="1:33" x14ac:dyDescent="0.25">
      <c r="A492" s="33">
        <v>342</v>
      </c>
      <c r="B492" s="33" t="s">
        <v>87</v>
      </c>
      <c r="D492" s="36">
        <v>194416.91</v>
      </c>
      <c r="F492" s="46">
        <v>44012</v>
      </c>
      <c r="H492" s="71">
        <v>9.4999999999999998E-3</v>
      </c>
      <c r="I492" s="72"/>
      <c r="J492" s="72"/>
      <c r="L492" s="48">
        <v>0</v>
      </c>
      <c r="N492" s="76">
        <v>2.6</v>
      </c>
      <c r="P492" s="63">
        <f t="shared" si="44"/>
        <v>5055</v>
      </c>
      <c r="R492" s="46">
        <v>46934</v>
      </c>
      <c r="T492" s="47">
        <v>50</v>
      </c>
      <c r="U492" s="33" t="s">
        <v>4</v>
      </c>
      <c r="V492" s="47" t="s">
        <v>313</v>
      </c>
      <c r="X492" s="48">
        <v>-3</v>
      </c>
      <c r="Z492" s="36">
        <v>7193</v>
      </c>
      <c r="AA492" s="36"/>
      <c r="AB492" s="52">
        <v>3.7</v>
      </c>
      <c r="AC492" s="52"/>
      <c r="AD492" s="63">
        <f>+Z492-P492</f>
        <v>2138</v>
      </c>
      <c r="AE492" s="52"/>
      <c r="AG492" s="37"/>
    </row>
    <row r="493" spans="1:33" x14ac:dyDescent="0.25">
      <c r="A493" s="33">
        <v>343</v>
      </c>
      <c r="B493" s="33" t="s">
        <v>88</v>
      </c>
      <c r="C493" s="38"/>
      <c r="D493" s="36">
        <v>14841925.279999999</v>
      </c>
      <c r="F493" s="46">
        <v>44012</v>
      </c>
      <c r="G493" s="58"/>
      <c r="H493" s="49">
        <v>5.7000000000000002E-3</v>
      </c>
      <c r="I493" s="44"/>
      <c r="J493" s="49"/>
      <c r="K493" s="58"/>
      <c r="L493" s="48">
        <v>0</v>
      </c>
      <c r="M493" s="38"/>
      <c r="N493" s="76">
        <v>2.9</v>
      </c>
      <c r="P493" s="63">
        <f t="shared" si="44"/>
        <v>430416</v>
      </c>
      <c r="Q493" s="38"/>
      <c r="R493" s="46">
        <v>46934</v>
      </c>
      <c r="T493" s="47">
        <v>50</v>
      </c>
      <c r="U493" s="33" t="s">
        <v>4</v>
      </c>
      <c r="V493" s="47" t="s">
        <v>314</v>
      </c>
      <c r="X493" s="48">
        <v>-3</v>
      </c>
      <c r="Y493" s="38"/>
      <c r="Z493" s="36">
        <v>1208680</v>
      </c>
      <c r="AA493" s="36"/>
      <c r="AB493" s="52">
        <v>8.14</v>
      </c>
      <c r="AC493" s="52"/>
      <c r="AD493" s="63">
        <f t="shared" ref="AD493:AD494" si="45">+Z493-P493</f>
        <v>778264</v>
      </c>
      <c r="AE493" s="52"/>
      <c r="AG493" s="37"/>
    </row>
    <row r="494" spans="1:33" x14ac:dyDescent="0.25">
      <c r="A494" s="33">
        <v>343.2</v>
      </c>
      <c r="B494" s="33" t="s">
        <v>290</v>
      </c>
      <c r="D494" s="36">
        <v>1858778.65</v>
      </c>
      <c r="F494" s="46">
        <v>44012</v>
      </c>
      <c r="G494" s="58"/>
      <c r="H494" s="49">
        <v>0.1565</v>
      </c>
      <c r="I494" s="44"/>
      <c r="J494" s="49"/>
      <c r="K494" s="58"/>
      <c r="L494" s="48">
        <v>0</v>
      </c>
      <c r="N494" s="76">
        <v>2.9</v>
      </c>
      <c r="P494" s="63">
        <f t="shared" si="44"/>
        <v>53905</v>
      </c>
      <c r="R494" s="46">
        <v>46934</v>
      </c>
      <c r="T494" s="47">
        <v>25</v>
      </c>
      <c r="U494" s="33" t="s">
        <v>4</v>
      </c>
      <c r="V494" s="47" t="s">
        <v>314</v>
      </c>
      <c r="X494" s="48">
        <v>29</v>
      </c>
      <c r="Z494" s="36">
        <v>69480</v>
      </c>
      <c r="AA494" s="36"/>
      <c r="AB494" s="52">
        <v>3.74</v>
      </c>
      <c r="AC494" s="52"/>
      <c r="AD494" s="63">
        <f t="shared" si="45"/>
        <v>15575</v>
      </c>
      <c r="AE494" s="52"/>
      <c r="AG494" s="37"/>
    </row>
    <row r="495" spans="1:33" x14ac:dyDescent="0.25">
      <c r="A495" s="33">
        <v>344</v>
      </c>
      <c r="B495" s="33" t="s">
        <v>89</v>
      </c>
      <c r="D495" s="36">
        <v>1748135.45</v>
      </c>
      <c r="F495" s="46">
        <v>44012</v>
      </c>
      <c r="H495" s="71">
        <v>1.6000000000000001E-3</v>
      </c>
      <c r="I495" s="72"/>
      <c r="J495" s="72"/>
      <c r="L495" s="48">
        <v>-1</v>
      </c>
      <c r="N495" s="76">
        <v>2.1</v>
      </c>
      <c r="P495" s="63">
        <f t="shared" si="44"/>
        <v>36711</v>
      </c>
      <c r="R495" s="46">
        <v>46934</v>
      </c>
      <c r="T495" s="47">
        <v>60</v>
      </c>
      <c r="U495" s="33" t="s">
        <v>4</v>
      </c>
      <c r="V495" s="47" t="s">
        <v>310</v>
      </c>
      <c r="X495" s="48">
        <v>-3</v>
      </c>
      <c r="Z495" s="36">
        <v>43263</v>
      </c>
      <c r="AA495" s="36"/>
      <c r="AB495" s="52">
        <v>2.4700000000000002</v>
      </c>
      <c r="AC495" s="52"/>
      <c r="AD495" s="63">
        <f>+Z495-P495</f>
        <v>6552</v>
      </c>
      <c r="AE495" s="52"/>
      <c r="AG495" s="37"/>
    </row>
    <row r="496" spans="1:33" x14ac:dyDescent="0.25">
      <c r="A496" s="33">
        <v>345</v>
      </c>
      <c r="B496" s="33" t="s">
        <v>45</v>
      </c>
      <c r="D496" s="36">
        <v>420107.13</v>
      </c>
      <c r="F496" s="46">
        <v>44012</v>
      </c>
      <c r="H496" s="71">
        <v>1.2999999999999999E-3</v>
      </c>
      <c r="I496" s="72"/>
      <c r="J496" s="72"/>
      <c r="L496" s="48">
        <v>-1</v>
      </c>
      <c r="N496" s="76">
        <v>2.1</v>
      </c>
      <c r="P496" s="63">
        <f t="shared" si="44"/>
        <v>8822</v>
      </c>
      <c r="R496" s="46">
        <v>46934</v>
      </c>
      <c r="T496" s="47">
        <v>50</v>
      </c>
      <c r="U496" s="33" t="s">
        <v>4</v>
      </c>
      <c r="V496" s="47" t="s">
        <v>315</v>
      </c>
      <c r="X496" s="48">
        <v>-2</v>
      </c>
      <c r="Z496" s="36">
        <v>11778</v>
      </c>
      <c r="AA496" s="36"/>
      <c r="AB496" s="52">
        <v>2.8</v>
      </c>
      <c r="AC496" s="52"/>
      <c r="AD496" s="63">
        <f>+Z496-P496</f>
        <v>2956</v>
      </c>
      <c r="AE496" s="52"/>
      <c r="AG496" s="37"/>
    </row>
    <row r="497" spans="1:33" s="38" customFormat="1" x14ac:dyDescent="0.25">
      <c r="A497" s="33">
        <v>346</v>
      </c>
      <c r="B497" s="33" t="s">
        <v>291</v>
      </c>
      <c r="C497" s="33"/>
      <c r="D497" s="32">
        <v>20934.61</v>
      </c>
      <c r="E497" s="33"/>
      <c r="F497" s="46">
        <v>44012</v>
      </c>
      <c r="G497" s="33"/>
      <c r="H497" s="71">
        <v>2.5999999999999999E-3</v>
      </c>
      <c r="I497" s="72"/>
      <c r="J497" s="72"/>
      <c r="K497" s="33"/>
      <c r="L497" s="48">
        <v>0</v>
      </c>
      <c r="M497" s="33"/>
      <c r="N497" s="76">
        <v>2.2000000000000002</v>
      </c>
      <c r="O497" s="33"/>
      <c r="P497" s="64">
        <f t="shared" si="44"/>
        <v>461</v>
      </c>
      <c r="Q497" s="33"/>
      <c r="R497" s="46">
        <v>46934</v>
      </c>
      <c r="S497" s="33"/>
      <c r="T497" s="47">
        <v>50</v>
      </c>
      <c r="U497" s="33" t="s">
        <v>4</v>
      </c>
      <c r="V497" s="47" t="s">
        <v>317</v>
      </c>
      <c r="W497" s="33"/>
      <c r="X497" s="48">
        <v>-2</v>
      </c>
      <c r="Y497" s="33"/>
      <c r="Z497" s="32">
        <v>508</v>
      </c>
      <c r="AA497" s="54"/>
      <c r="AB497" s="52">
        <v>2.4300000000000002</v>
      </c>
      <c r="AC497" s="52"/>
      <c r="AD497" s="64">
        <f>+Z497-P497</f>
        <v>47</v>
      </c>
      <c r="AE497" s="52"/>
      <c r="AG497" s="37"/>
    </row>
    <row r="498" spans="1:33" x14ac:dyDescent="0.25">
      <c r="A498" s="33" t="s">
        <v>6</v>
      </c>
      <c r="B498" s="38" t="s">
        <v>133</v>
      </c>
      <c r="D498" s="23">
        <f>+SUBTOTAL(9,D491:D497)</f>
        <v>19685519.529999997</v>
      </c>
      <c r="E498" s="38"/>
      <c r="F498" s="46"/>
      <c r="G498" s="38"/>
      <c r="H498" s="71"/>
      <c r="I498" s="72"/>
      <c r="J498" s="72"/>
      <c r="K498" s="38"/>
      <c r="L498" s="48"/>
      <c r="N498" s="79">
        <f>+ROUND(P498/D498*100,1)</f>
        <v>2.8</v>
      </c>
      <c r="P498" s="83">
        <f>+SUBTOTAL(9,P491:P497)</f>
        <v>548597</v>
      </c>
      <c r="R498" s="46"/>
      <c r="T498" s="47"/>
      <c r="V498" s="47"/>
      <c r="X498" s="48"/>
      <c r="Z498" s="23">
        <f>+SUBTOTAL(9,Z491:Z497)</f>
        <v>1361402</v>
      </c>
      <c r="AA498" s="24"/>
      <c r="AB498" s="57">
        <f>+Z498/D498*100</f>
        <v>6.9157534700838044</v>
      </c>
      <c r="AC498" s="57"/>
      <c r="AD498" s="83">
        <f>+SUBTOTAL(9,AD491:AD497)</f>
        <v>812805</v>
      </c>
      <c r="AE498" s="52"/>
      <c r="AF498" s="37"/>
      <c r="AG498" s="37"/>
    </row>
    <row r="499" spans="1:33" s="38" customFormat="1" x14ac:dyDescent="0.25">
      <c r="A499" s="33" t="s">
        <v>6</v>
      </c>
      <c r="B499" s="33" t="s">
        <v>6</v>
      </c>
      <c r="C499" s="33"/>
      <c r="D499" s="33"/>
      <c r="E499" s="33"/>
      <c r="F499" s="46"/>
      <c r="G499" s="33"/>
      <c r="H499" s="71"/>
      <c r="I499" s="72"/>
      <c r="J499" s="72"/>
      <c r="K499" s="33"/>
      <c r="L499" s="48"/>
      <c r="M499" s="33"/>
      <c r="N499" s="75"/>
      <c r="O499" s="33"/>
      <c r="P499" s="58"/>
      <c r="Q499" s="33"/>
      <c r="R499" s="46"/>
      <c r="S499" s="33"/>
      <c r="T499" s="47"/>
      <c r="U499" s="33"/>
      <c r="V499" s="47"/>
      <c r="W499" s="33"/>
      <c r="X499" s="48"/>
      <c r="Y499" s="33"/>
      <c r="Z499" s="33"/>
      <c r="AA499" s="33"/>
      <c r="AB499" s="52"/>
      <c r="AC499" s="52"/>
      <c r="AD499" s="58"/>
      <c r="AE499" s="52"/>
      <c r="AG499" s="37"/>
    </row>
    <row r="500" spans="1:33" x14ac:dyDescent="0.25">
      <c r="A500" s="38" t="s">
        <v>6</v>
      </c>
      <c r="B500" s="38" t="s">
        <v>134</v>
      </c>
      <c r="D500" s="36"/>
      <c r="F500" s="46"/>
      <c r="H500" s="71"/>
      <c r="I500" s="72"/>
      <c r="J500" s="72"/>
      <c r="L500" s="48"/>
      <c r="N500" s="75"/>
      <c r="P500" s="63"/>
      <c r="R500" s="46"/>
      <c r="T500" s="47"/>
      <c r="V500" s="47"/>
      <c r="X500" s="48"/>
      <c r="Z500" s="36"/>
      <c r="AA500" s="36"/>
      <c r="AB500" s="52"/>
      <c r="AC500" s="52"/>
      <c r="AD500" s="63"/>
      <c r="AE500" s="52"/>
      <c r="AF500" s="38"/>
      <c r="AG500" s="37"/>
    </row>
    <row r="501" spans="1:33" x14ac:dyDescent="0.25">
      <c r="A501" s="33">
        <v>341</v>
      </c>
      <c r="B501" s="33" t="s">
        <v>42</v>
      </c>
      <c r="C501" s="38"/>
      <c r="D501" s="36">
        <v>941092.66</v>
      </c>
      <c r="F501" s="46">
        <v>44012</v>
      </c>
      <c r="H501" s="71">
        <v>2.3E-3</v>
      </c>
      <c r="I501" s="72"/>
      <c r="J501" s="72"/>
      <c r="L501" s="48">
        <v>-2</v>
      </c>
      <c r="M501" s="38"/>
      <c r="N501" s="76">
        <v>2.2999999999999998</v>
      </c>
      <c r="O501" s="38"/>
      <c r="P501" s="63">
        <f t="shared" ref="P501:P507" si="46">+ROUND(D501*N501/100,0)</f>
        <v>21645</v>
      </c>
      <c r="Q501" s="38"/>
      <c r="R501" s="46">
        <v>46934</v>
      </c>
      <c r="T501" s="47">
        <v>80</v>
      </c>
      <c r="U501" s="33" t="s">
        <v>4</v>
      </c>
      <c r="V501" s="47" t="s">
        <v>310</v>
      </c>
      <c r="X501" s="48">
        <v>-2</v>
      </c>
      <c r="Y501" s="38"/>
      <c r="Z501" s="36">
        <v>58404</v>
      </c>
      <c r="AA501" s="36"/>
      <c r="AB501" s="52">
        <v>6.21</v>
      </c>
      <c r="AC501" s="52"/>
      <c r="AD501" s="63">
        <f>+Z501-P501</f>
        <v>36759</v>
      </c>
      <c r="AE501" s="52"/>
      <c r="AG501" s="37"/>
    </row>
    <row r="502" spans="1:33" x14ac:dyDescent="0.25">
      <c r="A502" s="33">
        <v>342</v>
      </c>
      <c r="B502" s="33" t="s">
        <v>87</v>
      </c>
      <c r="D502" s="36">
        <v>724317.88</v>
      </c>
      <c r="F502" s="46">
        <v>44012</v>
      </c>
      <c r="H502" s="71">
        <v>9.4999999999999998E-3</v>
      </c>
      <c r="I502" s="72"/>
      <c r="J502" s="72"/>
      <c r="L502" s="48">
        <v>0</v>
      </c>
      <c r="N502" s="76">
        <v>2.7</v>
      </c>
      <c r="P502" s="63">
        <f t="shared" si="46"/>
        <v>19557</v>
      </c>
      <c r="R502" s="46">
        <v>46934</v>
      </c>
      <c r="T502" s="47">
        <v>50</v>
      </c>
      <c r="U502" s="33" t="s">
        <v>4</v>
      </c>
      <c r="V502" s="47" t="s">
        <v>313</v>
      </c>
      <c r="X502" s="48">
        <v>-3</v>
      </c>
      <c r="Z502" s="36">
        <v>47016</v>
      </c>
      <c r="AA502" s="36"/>
      <c r="AB502" s="52">
        <v>6.49</v>
      </c>
      <c r="AC502" s="52"/>
      <c r="AD502" s="63">
        <f>+Z502-P502</f>
        <v>27459</v>
      </c>
      <c r="AE502" s="52"/>
      <c r="AG502" s="37"/>
    </row>
    <row r="503" spans="1:33" x14ac:dyDescent="0.25">
      <c r="A503" s="33">
        <v>343</v>
      </c>
      <c r="B503" s="33" t="s">
        <v>88</v>
      </c>
      <c r="C503" s="38"/>
      <c r="D503" s="36">
        <v>10218902.539999999</v>
      </c>
      <c r="F503" s="46">
        <v>44012</v>
      </c>
      <c r="G503" s="58"/>
      <c r="H503" s="49">
        <v>5.7000000000000002E-3</v>
      </c>
      <c r="I503" s="44"/>
      <c r="J503" s="49"/>
      <c r="K503" s="58"/>
      <c r="L503" s="48">
        <v>0</v>
      </c>
      <c r="M503" s="38"/>
      <c r="N503" s="76">
        <v>3.1</v>
      </c>
      <c r="P503" s="63">
        <f t="shared" si="46"/>
        <v>316786</v>
      </c>
      <c r="Q503" s="38"/>
      <c r="R503" s="46">
        <v>46934</v>
      </c>
      <c r="T503" s="47">
        <v>50</v>
      </c>
      <c r="U503" s="33" t="s">
        <v>4</v>
      </c>
      <c r="V503" s="47" t="s">
        <v>314</v>
      </c>
      <c r="X503" s="48">
        <v>-3</v>
      </c>
      <c r="Y503" s="38"/>
      <c r="Z503" s="36">
        <v>826898</v>
      </c>
      <c r="AA503" s="36"/>
      <c r="AB503" s="52">
        <v>8.09</v>
      </c>
      <c r="AC503" s="52"/>
      <c r="AD503" s="63">
        <f t="shared" ref="AD503:AD504" si="47">+Z503-P503</f>
        <v>510112</v>
      </c>
      <c r="AE503" s="52"/>
      <c r="AG503" s="37"/>
    </row>
    <row r="504" spans="1:33" x14ac:dyDescent="0.25">
      <c r="A504" s="33">
        <v>343.2</v>
      </c>
      <c r="B504" s="33" t="s">
        <v>290</v>
      </c>
      <c r="D504" s="36">
        <v>2807095.36</v>
      </c>
      <c r="F504" s="46">
        <v>44012</v>
      </c>
      <c r="G504" s="58"/>
      <c r="H504" s="49">
        <v>0.1565</v>
      </c>
      <c r="I504" s="44"/>
      <c r="J504" s="49"/>
      <c r="K504" s="58"/>
      <c r="L504" s="48">
        <v>0</v>
      </c>
      <c r="N504" s="76">
        <v>3.1</v>
      </c>
      <c r="P504" s="63">
        <f t="shared" si="46"/>
        <v>87020</v>
      </c>
      <c r="R504" s="46">
        <v>46934</v>
      </c>
      <c r="T504" s="47">
        <v>25</v>
      </c>
      <c r="U504" s="33" t="s">
        <v>4</v>
      </c>
      <c r="V504" s="47" t="s">
        <v>314</v>
      </c>
      <c r="X504" s="48">
        <v>29</v>
      </c>
      <c r="Z504" s="36">
        <v>92610</v>
      </c>
      <c r="AA504" s="36"/>
      <c r="AB504" s="52">
        <v>3.3</v>
      </c>
      <c r="AC504" s="52"/>
      <c r="AD504" s="63">
        <f t="shared" si="47"/>
        <v>5590</v>
      </c>
      <c r="AE504" s="52"/>
      <c r="AG504" s="37"/>
    </row>
    <row r="505" spans="1:33" x14ac:dyDescent="0.25">
      <c r="A505" s="33">
        <v>344</v>
      </c>
      <c r="B505" s="33" t="s">
        <v>89</v>
      </c>
      <c r="D505" s="36">
        <v>4602021.84</v>
      </c>
      <c r="F505" s="46">
        <v>44012</v>
      </c>
      <c r="H505" s="71">
        <v>1.6000000000000001E-3</v>
      </c>
      <c r="I505" s="72"/>
      <c r="J505" s="72"/>
      <c r="L505" s="48">
        <v>-1</v>
      </c>
      <c r="N505" s="76">
        <v>2.2000000000000002</v>
      </c>
      <c r="P505" s="63">
        <f t="shared" si="46"/>
        <v>101244</v>
      </c>
      <c r="R505" s="46">
        <v>46934</v>
      </c>
      <c r="T505" s="47">
        <v>60</v>
      </c>
      <c r="U505" s="33" t="s">
        <v>4</v>
      </c>
      <c r="V505" s="47" t="s">
        <v>310</v>
      </c>
      <c r="X505" s="48">
        <v>-3</v>
      </c>
      <c r="Z505" s="36">
        <v>289704</v>
      </c>
      <c r="AA505" s="36"/>
      <c r="AB505" s="52">
        <v>6.3</v>
      </c>
      <c r="AC505" s="52"/>
      <c r="AD505" s="63">
        <f>+Z505-P505</f>
        <v>188460</v>
      </c>
      <c r="AE505" s="52"/>
      <c r="AG505" s="37"/>
    </row>
    <row r="506" spans="1:33" s="38" customFormat="1" x14ac:dyDescent="0.25">
      <c r="A506" s="33">
        <v>345</v>
      </c>
      <c r="B506" s="33" t="s">
        <v>45</v>
      </c>
      <c r="C506" s="33"/>
      <c r="D506" s="36">
        <v>3450437.53</v>
      </c>
      <c r="E506" s="33"/>
      <c r="F506" s="46">
        <v>44012</v>
      </c>
      <c r="G506" s="33"/>
      <c r="H506" s="71">
        <v>1.2999999999999999E-3</v>
      </c>
      <c r="I506" s="72"/>
      <c r="J506" s="72"/>
      <c r="K506" s="33"/>
      <c r="L506" s="48">
        <v>-1</v>
      </c>
      <c r="M506" s="33"/>
      <c r="N506" s="76">
        <v>2.2000000000000002</v>
      </c>
      <c r="O506" s="33"/>
      <c r="P506" s="63">
        <f t="shared" si="46"/>
        <v>75910</v>
      </c>
      <c r="Q506" s="33"/>
      <c r="R506" s="46">
        <v>46934</v>
      </c>
      <c r="S506" s="33"/>
      <c r="T506" s="47">
        <v>50</v>
      </c>
      <c r="U506" s="33" t="s">
        <v>4</v>
      </c>
      <c r="V506" s="47" t="s">
        <v>315</v>
      </c>
      <c r="W506" s="33"/>
      <c r="X506" s="48">
        <v>-2</v>
      </c>
      <c r="Y506" s="33"/>
      <c r="Z506" s="36">
        <v>235636</v>
      </c>
      <c r="AA506" s="36"/>
      <c r="AB506" s="52">
        <v>6.83</v>
      </c>
      <c r="AC506" s="52"/>
      <c r="AD506" s="63">
        <f>+Z506-P506</f>
        <v>159726</v>
      </c>
      <c r="AE506" s="52"/>
      <c r="AF506" s="33"/>
      <c r="AG506" s="37"/>
    </row>
    <row r="507" spans="1:33" x14ac:dyDescent="0.25">
      <c r="A507" s="33">
        <v>346</v>
      </c>
      <c r="B507" s="33" t="s">
        <v>291</v>
      </c>
      <c r="D507" s="32">
        <v>20936.09</v>
      </c>
      <c r="F507" s="46">
        <v>44012</v>
      </c>
      <c r="H507" s="71">
        <v>2.5999999999999999E-3</v>
      </c>
      <c r="I507" s="72"/>
      <c r="J507" s="72"/>
      <c r="L507" s="48">
        <v>0</v>
      </c>
      <c r="N507" s="76">
        <v>2.2999999999999998</v>
      </c>
      <c r="P507" s="64">
        <f t="shared" si="46"/>
        <v>482</v>
      </c>
      <c r="R507" s="46">
        <v>46934</v>
      </c>
      <c r="T507" s="47">
        <v>50</v>
      </c>
      <c r="U507" s="33" t="s">
        <v>4</v>
      </c>
      <c r="V507" s="47" t="s">
        <v>317</v>
      </c>
      <c r="X507" s="48">
        <v>-2</v>
      </c>
      <c r="Z507" s="32">
        <v>1276</v>
      </c>
      <c r="AA507" s="54"/>
      <c r="AB507" s="52">
        <v>6.09</v>
      </c>
      <c r="AC507" s="52"/>
      <c r="AD507" s="64">
        <f>+Z507-P507</f>
        <v>794</v>
      </c>
      <c r="AE507" s="52"/>
      <c r="AF507" s="38"/>
      <c r="AG507" s="37"/>
    </row>
    <row r="508" spans="1:33" x14ac:dyDescent="0.25">
      <c r="A508" s="33" t="s">
        <v>6</v>
      </c>
      <c r="B508" s="38" t="s">
        <v>135</v>
      </c>
      <c r="D508" s="23">
        <f>+SUBTOTAL(9,D501:D507)</f>
        <v>22764803.899999999</v>
      </c>
      <c r="E508" s="38"/>
      <c r="F508" s="46"/>
      <c r="G508" s="38"/>
      <c r="H508" s="71"/>
      <c r="I508" s="72"/>
      <c r="J508" s="72"/>
      <c r="K508" s="38"/>
      <c r="L508" s="48"/>
      <c r="N508" s="79">
        <f>+ROUND(P508/D508*100,1)</f>
        <v>2.7</v>
      </c>
      <c r="P508" s="83">
        <f>+SUBTOTAL(9,P501:P507)</f>
        <v>622644</v>
      </c>
      <c r="R508" s="46"/>
      <c r="T508" s="47"/>
      <c r="V508" s="47"/>
      <c r="X508" s="48"/>
      <c r="Z508" s="23">
        <f>+SUBTOTAL(9,Z501:Z507)</f>
        <v>1551544</v>
      </c>
      <c r="AA508" s="24"/>
      <c r="AB508" s="57">
        <f>+Z508/D508*100</f>
        <v>6.8155386130956312</v>
      </c>
      <c r="AC508" s="57"/>
      <c r="AD508" s="83">
        <f>+SUBTOTAL(9,AD501:AD507)</f>
        <v>928900</v>
      </c>
      <c r="AE508" s="52"/>
      <c r="AF508" s="37"/>
      <c r="AG508" s="37"/>
    </row>
    <row r="509" spans="1:33" x14ac:dyDescent="0.25">
      <c r="A509" s="33" t="s">
        <v>6</v>
      </c>
      <c r="B509" s="33" t="s">
        <v>6</v>
      </c>
      <c r="F509" s="46"/>
      <c r="H509" s="71"/>
      <c r="I509" s="72"/>
      <c r="J509" s="72"/>
      <c r="L509" s="48"/>
      <c r="N509" s="75"/>
      <c r="R509" s="46"/>
      <c r="T509" s="47"/>
      <c r="V509" s="47"/>
      <c r="X509" s="48"/>
      <c r="AB509" s="52"/>
      <c r="AC509" s="52"/>
      <c r="AE509" s="52"/>
      <c r="AF509" s="38"/>
      <c r="AG509" s="37"/>
    </row>
    <row r="510" spans="1:33" s="38" customFormat="1" x14ac:dyDescent="0.25">
      <c r="A510" s="38" t="s">
        <v>6</v>
      </c>
      <c r="B510" s="38" t="s">
        <v>300</v>
      </c>
      <c r="D510" s="43"/>
      <c r="F510" s="46"/>
      <c r="H510" s="71"/>
      <c r="I510" s="72"/>
      <c r="J510" s="72"/>
      <c r="L510" s="48"/>
      <c r="N510" s="74"/>
      <c r="P510" s="87"/>
      <c r="R510" s="46"/>
      <c r="S510" s="33"/>
      <c r="T510" s="47"/>
      <c r="U510" s="33"/>
      <c r="V510" s="47"/>
      <c r="W510" s="33"/>
      <c r="X510" s="48"/>
      <c r="Z510" s="43"/>
      <c r="AA510" s="43"/>
      <c r="AB510" s="57"/>
      <c r="AC510" s="57"/>
      <c r="AD510" s="87"/>
      <c r="AE510" s="52"/>
      <c r="AF510" s="33"/>
      <c r="AG510" s="37"/>
    </row>
    <row r="511" spans="1:33" s="38" customFormat="1" x14ac:dyDescent="0.25">
      <c r="A511" s="33">
        <v>341</v>
      </c>
      <c r="B511" s="33" t="s">
        <v>42</v>
      </c>
      <c r="D511" s="36">
        <v>43805885.75</v>
      </c>
      <c r="F511" s="46">
        <v>53508</v>
      </c>
      <c r="H511" s="49" t="s">
        <v>303</v>
      </c>
      <c r="I511" s="72"/>
      <c r="J511" s="72"/>
      <c r="K511" s="33"/>
      <c r="L511" s="48">
        <v>0</v>
      </c>
      <c r="N511" s="76">
        <v>3.3</v>
      </c>
      <c r="P511" s="63">
        <f t="shared" ref="P511:P517" si="48">+ROUND(D511*N511/100,0)</f>
        <v>1445594</v>
      </c>
      <c r="R511" s="46">
        <v>57161</v>
      </c>
      <c r="S511" s="33"/>
      <c r="T511" s="47">
        <v>80</v>
      </c>
      <c r="U511" s="33" t="s">
        <v>4</v>
      </c>
      <c r="V511" s="47" t="s">
        <v>310</v>
      </c>
      <c r="W511" s="33"/>
      <c r="X511" s="48">
        <v>-2</v>
      </c>
      <c r="Z511" s="36">
        <v>1166200</v>
      </c>
      <c r="AA511" s="43"/>
      <c r="AB511" s="52">
        <v>2.66</v>
      </c>
      <c r="AC511" s="52"/>
      <c r="AD511" s="63">
        <f>+Z511-P511</f>
        <v>-279394</v>
      </c>
      <c r="AE511" s="52"/>
      <c r="AF511" s="33"/>
      <c r="AG511" s="37"/>
    </row>
    <row r="512" spans="1:33" s="38" customFormat="1" x14ac:dyDescent="0.25">
      <c r="A512" s="33">
        <v>342</v>
      </c>
      <c r="B512" s="33" t="s">
        <v>87</v>
      </c>
      <c r="D512" s="36">
        <v>26150084.739999998</v>
      </c>
      <c r="F512" s="46">
        <v>53508</v>
      </c>
      <c r="H512" s="49" t="s">
        <v>303</v>
      </c>
      <c r="I512" s="72"/>
      <c r="J512" s="72"/>
      <c r="K512" s="33"/>
      <c r="L512" s="48">
        <v>0</v>
      </c>
      <c r="N512" s="76">
        <v>3.3</v>
      </c>
      <c r="P512" s="63">
        <f t="shared" si="48"/>
        <v>862953</v>
      </c>
      <c r="R512" s="46">
        <v>57161</v>
      </c>
      <c r="S512" s="33"/>
      <c r="T512" s="47">
        <v>50</v>
      </c>
      <c r="U512" s="33" t="s">
        <v>4</v>
      </c>
      <c r="V512" s="47" t="s">
        <v>313</v>
      </c>
      <c r="W512" s="33"/>
      <c r="X512" s="48">
        <v>-3</v>
      </c>
      <c r="Z512" s="36">
        <v>764942</v>
      </c>
      <c r="AA512" s="43"/>
      <c r="AB512" s="52">
        <v>2.93</v>
      </c>
      <c r="AC512" s="52"/>
      <c r="AD512" s="63">
        <f>+Z512-P512</f>
        <v>-98011</v>
      </c>
      <c r="AE512" s="52"/>
      <c r="AF512" s="33"/>
      <c r="AG512" s="37"/>
    </row>
    <row r="513" spans="1:33" s="38" customFormat="1" x14ac:dyDescent="0.25">
      <c r="A513" s="33">
        <v>343</v>
      </c>
      <c r="B513" s="33" t="s">
        <v>88</v>
      </c>
      <c r="D513" s="36">
        <v>226797341.74000001</v>
      </c>
      <c r="F513" s="46">
        <v>53508</v>
      </c>
      <c r="H513" s="49" t="s">
        <v>303</v>
      </c>
      <c r="I513" s="72"/>
      <c r="J513" s="72"/>
      <c r="K513" s="33"/>
      <c r="L513" s="48">
        <v>0</v>
      </c>
      <c r="N513" s="76">
        <v>3.3</v>
      </c>
      <c r="O513" s="33"/>
      <c r="P513" s="63">
        <f t="shared" si="48"/>
        <v>7484312</v>
      </c>
      <c r="R513" s="46">
        <v>57161</v>
      </c>
      <c r="S513" s="33"/>
      <c r="T513" s="47">
        <v>50</v>
      </c>
      <c r="U513" s="33" t="s">
        <v>4</v>
      </c>
      <c r="V513" s="47" t="s">
        <v>314</v>
      </c>
      <c r="W513" s="33"/>
      <c r="X513" s="48">
        <v>-3</v>
      </c>
      <c r="Z513" s="36">
        <v>6827828</v>
      </c>
      <c r="AA513" s="43"/>
      <c r="AB513" s="52">
        <v>3.01</v>
      </c>
      <c r="AC513" s="52"/>
      <c r="AD513" s="63">
        <f t="shared" ref="AD513:AD514" si="49">+Z513-P513</f>
        <v>-656484</v>
      </c>
      <c r="AE513" s="52"/>
      <c r="AF513" s="33"/>
      <c r="AG513" s="37"/>
    </row>
    <row r="514" spans="1:33" s="38" customFormat="1" x14ac:dyDescent="0.25">
      <c r="A514" s="33">
        <v>343.2</v>
      </c>
      <c r="B514" s="33" t="s">
        <v>290</v>
      </c>
      <c r="D514" s="36">
        <v>83870826.980000004</v>
      </c>
      <c r="F514" s="46">
        <v>53508</v>
      </c>
      <c r="H514" s="49" t="s">
        <v>303</v>
      </c>
      <c r="I514" s="72"/>
      <c r="J514" s="72"/>
      <c r="K514" s="33"/>
      <c r="L514" s="48">
        <v>0</v>
      </c>
      <c r="N514" s="76">
        <v>3.3</v>
      </c>
      <c r="O514" s="33"/>
      <c r="P514" s="63">
        <f t="shared" si="48"/>
        <v>2767737</v>
      </c>
      <c r="R514" s="46">
        <v>57161</v>
      </c>
      <c r="S514" s="33"/>
      <c r="T514" s="47">
        <v>25</v>
      </c>
      <c r="U514" s="33" t="s">
        <v>4</v>
      </c>
      <c r="V514" s="47" t="s">
        <v>314</v>
      </c>
      <c r="W514" s="33"/>
      <c r="X514" s="48">
        <v>29</v>
      </c>
      <c r="Z514" s="36">
        <v>2411706</v>
      </c>
      <c r="AA514" s="43"/>
      <c r="AB514" s="52">
        <v>2.88</v>
      </c>
      <c r="AC514" s="52"/>
      <c r="AD514" s="63">
        <f t="shared" si="49"/>
        <v>-356031</v>
      </c>
      <c r="AE514" s="52"/>
      <c r="AF514" s="33"/>
      <c r="AG514" s="37"/>
    </row>
    <row r="515" spans="1:33" s="38" customFormat="1" x14ac:dyDescent="0.25">
      <c r="A515" s="33">
        <v>344</v>
      </c>
      <c r="B515" s="33" t="s">
        <v>89</v>
      </c>
      <c r="D515" s="36">
        <v>38221666.560000002</v>
      </c>
      <c r="F515" s="46">
        <v>53508</v>
      </c>
      <c r="H515" s="49" t="s">
        <v>303</v>
      </c>
      <c r="I515" s="72"/>
      <c r="J515" s="72"/>
      <c r="K515" s="33"/>
      <c r="L515" s="48">
        <v>0</v>
      </c>
      <c r="N515" s="76">
        <v>3.3</v>
      </c>
      <c r="P515" s="63">
        <f t="shared" si="48"/>
        <v>1261315</v>
      </c>
      <c r="R515" s="46">
        <v>57161</v>
      </c>
      <c r="S515" s="33"/>
      <c r="T515" s="47">
        <v>60</v>
      </c>
      <c r="U515" s="33" t="s">
        <v>4</v>
      </c>
      <c r="V515" s="47" t="s">
        <v>310</v>
      </c>
      <c r="W515" s="33"/>
      <c r="X515" s="48">
        <v>-3</v>
      </c>
      <c r="Z515" s="36">
        <v>1055071</v>
      </c>
      <c r="AA515" s="43"/>
      <c r="AB515" s="52">
        <v>2.76</v>
      </c>
      <c r="AC515" s="52"/>
      <c r="AD515" s="63">
        <f>+Z515-P515</f>
        <v>-206244</v>
      </c>
      <c r="AE515" s="52"/>
      <c r="AF515" s="33"/>
      <c r="AG515" s="37"/>
    </row>
    <row r="516" spans="1:33" s="38" customFormat="1" x14ac:dyDescent="0.25">
      <c r="A516" s="33">
        <v>345</v>
      </c>
      <c r="B516" s="33" t="s">
        <v>45</v>
      </c>
      <c r="D516" s="36">
        <v>60694880.549999997</v>
      </c>
      <c r="F516" s="46">
        <v>53508</v>
      </c>
      <c r="H516" s="49" t="s">
        <v>303</v>
      </c>
      <c r="I516" s="72"/>
      <c r="J516" s="72"/>
      <c r="K516" s="33"/>
      <c r="L516" s="48">
        <v>0</v>
      </c>
      <c r="N516" s="76">
        <v>3.3</v>
      </c>
      <c r="P516" s="63">
        <f t="shared" si="48"/>
        <v>2002931</v>
      </c>
      <c r="R516" s="46">
        <v>57161</v>
      </c>
      <c r="S516" s="33"/>
      <c r="T516" s="47">
        <v>50</v>
      </c>
      <c r="U516" s="33" t="s">
        <v>4</v>
      </c>
      <c r="V516" s="47" t="s">
        <v>315</v>
      </c>
      <c r="W516" s="33"/>
      <c r="X516" s="48">
        <v>-2</v>
      </c>
      <c r="Z516" s="36">
        <v>1677728</v>
      </c>
      <c r="AA516" s="43"/>
      <c r="AB516" s="52">
        <v>2.76</v>
      </c>
      <c r="AC516" s="52"/>
      <c r="AD516" s="63">
        <f>+Z516-P516</f>
        <v>-325203</v>
      </c>
      <c r="AE516" s="52"/>
      <c r="AF516" s="33"/>
      <c r="AG516" s="37"/>
    </row>
    <row r="517" spans="1:33" s="38" customFormat="1" x14ac:dyDescent="0.25">
      <c r="A517" s="33">
        <v>346</v>
      </c>
      <c r="B517" s="33" t="s">
        <v>291</v>
      </c>
      <c r="D517" s="32">
        <v>5607843.1799999997</v>
      </c>
      <c r="F517" s="46">
        <v>53508</v>
      </c>
      <c r="H517" s="49" t="s">
        <v>303</v>
      </c>
      <c r="I517" s="72"/>
      <c r="J517" s="72"/>
      <c r="K517" s="33"/>
      <c r="L517" s="48">
        <v>0</v>
      </c>
      <c r="N517" s="76">
        <v>3.3</v>
      </c>
      <c r="P517" s="64">
        <f t="shared" si="48"/>
        <v>185059</v>
      </c>
      <c r="R517" s="46">
        <v>57161</v>
      </c>
      <c r="S517" s="33"/>
      <c r="T517" s="47">
        <v>50</v>
      </c>
      <c r="U517" s="33" t="s">
        <v>4</v>
      </c>
      <c r="V517" s="47" t="s">
        <v>317</v>
      </c>
      <c r="W517" s="33"/>
      <c r="X517" s="48">
        <v>-2</v>
      </c>
      <c r="Z517" s="32">
        <v>162448</v>
      </c>
      <c r="AA517" s="43"/>
      <c r="AB517" s="52">
        <v>2.9</v>
      </c>
      <c r="AC517" s="52"/>
      <c r="AD517" s="64">
        <f>+Z517-P517</f>
        <v>-22611</v>
      </c>
      <c r="AE517" s="52"/>
      <c r="AF517" s="33"/>
      <c r="AG517" s="37"/>
    </row>
    <row r="518" spans="1:33" s="38" customFormat="1" x14ac:dyDescent="0.25">
      <c r="A518" s="33" t="s">
        <v>6</v>
      </c>
      <c r="B518" s="73" t="s">
        <v>302</v>
      </c>
      <c r="D518" s="23">
        <f>+SUBTOTAL(9,D511:D517)</f>
        <v>485148529.50000006</v>
      </c>
      <c r="F518" s="46"/>
      <c r="H518" s="71"/>
      <c r="I518" s="72"/>
      <c r="J518" s="72"/>
      <c r="L518" s="48"/>
      <c r="N518" s="79">
        <f>+ROUND(P518/D518*100,1)</f>
        <v>3.3</v>
      </c>
      <c r="P518" s="83">
        <f>+SUBTOTAL(9,P511:P517)</f>
        <v>16009901</v>
      </c>
      <c r="R518" s="46"/>
      <c r="S518" s="33"/>
      <c r="T518" s="47"/>
      <c r="U518" s="33"/>
      <c r="V518" s="47"/>
      <c r="W518" s="33"/>
      <c r="X518" s="48"/>
      <c r="Z518" s="23">
        <f>+SUBTOTAL(9,Z511:Z517)</f>
        <v>14065923</v>
      </c>
      <c r="AA518" s="43"/>
      <c r="AB518" s="56">
        <f>+Z518/D518*100</f>
        <v>2.899302408377185</v>
      </c>
      <c r="AC518" s="56"/>
      <c r="AD518" s="83">
        <f>+SUBTOTAL(9,AD511:AD517)</f>
        <v>-1943978</v>
      </c>
      <c r="AE518" s="52"/>
      <c r="AF518" s="33"/>
      <c r="AG518" s="37"/>
    </row>
    <row r="519" spans="1:33" x14ac:dyDescent="0.25">
      <c r="A519" s="33" t="s">
        <v>6</v>
      </c>
      <c r="F519" s="46"/>
      <c r="H519" s="71"/>
      <c r="I519" s="72"/>
      <c r="J519" s="72"/>
      <c r="L519" s="48"/>
      <c r="N519" s="75"/>
      <c r="R519" s="46"/>
      <c r="T519" s="47"/>
      <c r="V519" s="47"/>
      <c r="X519" s="48"/>
      <c r="AB519" s="52"/>
      <c r="AC519" s="52"/>
      <c r="AE519" s="52"/>
      <c r="AF519" s="38"/>
      <c r="AG519" s="37"/>
    </row>
    <row r="520" spans="1:33" ht="13.8" thickBot="1" x14ac:dyDescent="0.3">
      <c r="A520" s="35" t="s">
        <v>278</v>
      </c>
      <c r="D520" s="15">
        <f>+SUBTOTAL(9,D491:D519)</f>
        <v>527598852.93000007</v>
      </c>
      <c r="F520" s="46"/>
      <c r="H520" s="71"/>
      <c r="I520" s="72"/>
      <c r="J520" s="72"/>
      <c r="L520" s="48"/>
      <c r="N520" s="80">
        <f>+ROUND(P520/D520*100,1)</f>
        <v>3.3</v>
      </c>
      <c r="P520" s="90">
        <f>+SUBTOTAL(9,P491:P519)</f>
        <v>17181142</v>
      </c>
      <c r="R520" s="46"/>
      <c r="T520" s="47"/>
      <c r="V520" s="47"/>
      <c r="X520" s="48"/>
      <c r="Z520" s="15">
        <f>+SUBTOTAL(9,Z491:Z519)</f>
        <v>16978869</v>
      </c>
      <c r="AA520" s="42"/>
      <c r="AB520" s="57">
        <f>+Z520/D520*100</f>
        <v>3.2181398624558226</v>
      </c>
      <c r="AC520" s="57"/>
      <c r="AD520" s="90">
        <f>+SUBTOTAL(9,AD491:AD519)</f>
        <v>-202273</v>
      </c>
      <c r="AE520" s="52"/>
      <c r="AG520" s="37"/>
    </row>
    <row r="521" spans="1:33" ht="13.8" thickTop="1" x14ac:dyDescent="0.25">
      <c r="A521" s="35"/>
      <c r="B521" s="33" t="s">
        <v>6</v>
      </c>
      <c r="D521" s="42"/>
      <c r="F521" s="46"/>
      <c r="H521" s="71"/>
      <c r="I521" s="72"/>
      <c r="J521" s="72"/>
      <c r="L521" s="48"/>
      <c r="N521" s="75"/>
      <c r="P521" s="84"/>
      <c r="R521" s="46"/>
      <c r="T521" s="47"/>
      <c r="V521" s="47"/>
      <c r="X521" s="48"/>
      <c r="Z521" s="42"/>
      <c r="AA521" s="42"/>
      <c r="AB521" s="52"/>
      <c r="AC521" s="52"/>
      <c r="AD521" s="84"/>
      <c r="AE521" s="52"/>
      <c r="AG521" s="37"/>
    </row>
    <row r="522" spans="1:33" x14ac:dyDescent="0.25">
      <c r="D522" s="42"/>
      <c r="F522" s="46"/>
      <c r="H522" s="71"/>
      <c r="I522" s="72"/>
      <c r="J522" s="72"/>
      <c r="L522" s="48"/>
      <c r="N522" s="75"/>
      <c r="P522" s="84"/>
      <c r="R522" s="46"/>
      <c r="T522" s="47"/>
      <c r="V522" s="47"/>
      <c r="X522" s="48"/>
      <c r="Z522" s="42"/>
      <c r="AA522" s="42"/>
      <c r="AB522" s="52"/>
      <c r="AC522" s="52"/>
      <c r="AD522" s="84"/>
      <c r="AE522" s="52"/>
      <c r="AG522" s="37"/>
    </row>
    <row r="523" spans="1:33" x14ac:dyDescent="0.25">
      <c r="A523" s="35" t="s">
        <v>13</v>
      </c>
      <c r="D523" s="42"/>
      <c r="F523" s="46"/>
      <c r="H523" s="71"/>
      <c r="I523" s="72"/>
      <c r="J523" s="72"/>
      <c r="L523" s="48"/>
      <c r="N523" s="75"/>
      <c r="P523" s="84"/>
      <c r="R523" s="46"/>
      <c r="T523" s="47"/>
      <c r="V523" s="47"/>
      <c r="X523" s="48"/>
      <c r="Z523" s="42"/>
      <c r="AA523" s="42"/>
      <c r="AB523" s="52"/>
      <c r="AC523" s="52"/>
      <c r="AD523" s="84"/>
      <c r="AE523" s="52"/>
      <c r="AG523" s="37"/>
    </row>
    <row r="524" spans="1:33" x14ac:dyDescent="0.25">
      <c r="A524" s="35"/>
      <c r="B524" s="33" t="s">
        <v>6</v>
      </c>
      <c r="D524" s="42"/>
      <c r="F524" s="46"/>
      <c r="H524" s="71"/>
      <c r="I524" s="72"/>
      <c r="J524" s="72"/>
      <c r="L524" s="48"/>
      <c r="N524" s="75"/>
      <c r="P524" s="84"/>
      <c r="R524" s="46"/>
      <c r="T524" s="47"/>
      <c r="V524" s="47"/>
      <c r="X524" s="48"/>
      <c r="Z524" s="42"/>
      <c r="AA524" s="42"/>
      <c r="AB524" s="52"/>
      <c r="AC524" s="52"/>
      <c r="AD524" s="84"/>
      <c r="AE524" s="52"/>
      <c r="AG524" s="37"/>
    </row>
    <row r="525" spans="1:33" x14ac:dyDescent="0.25">
      <c r="A525" s="38"/>
      <c r="B525" s="38" t="s">
        <v>136</v>
      </c>
      <c r="D525" s="42"/>
      <c r="F525" s="46"/>
      <c r="H525" s="71"/>
      <c r="I525" s="72"/>
      <c r="J525" s="72"/>
      <c r="L525" s="48"/>
      <c r="N525" s="75"/>
      <c r="P525" s="84"/>
      <c r="R525" s="46"/>
      <c r="T525" s="47"/>
      <c r="V525" s="47"/>
      <c r="X525" s="48"/>
      <c r="Z525" s="42"/>
      <c r="AA525" s="42"/>
      <c r="AB525" s="52"/>
      <c r="AC525" s="52"/>
      <c r="AD525" s="84"/>
      <c r="AE525" s="52"/>
      <c r="AG525" s="37"/>
    </row>
    <row r="526" spans="1:33" x14ac:dyDescent="0.25">
      <c r="A526" s="33">
        <v>341</v>
      </c>
      <c r="B526" s="33" t="s">
        <v>42</v>
      </c>
      <c r="D526" s="36">
        <v>4651944.47</v>
      </c>
      <c r="F526" s="46">
        <v>50951</v>
      </c>
      <c r="H526" s="49" t="s">
        <v>303</v>
      </c>
      <c r="I526" s="72"/>
      <c r="J526" s="72"/>
      <c r="L526" s="48">
        <v>0</v>
      </c>
      <c r="N526" s="76">
        <v>3.3</v>
      </c>
      <c r="P526" s="63">
        <f>+ROUND(D526*N526/100,0)</f>
        <v>153514</v>
      </c>
      <c r="R526" s="46">
        <v>50951</v>
      </c>
      <c r="T526" s="49" t="s">
        <v>303</v>
      </c>
      <c r="U526" s="44"/>
      <c r="V526" s="49"/>
      <c r="X526" s="48">
        <v>0</v>
      </c>
      <c r="Z526" s="36">
        <v>158505</v>
      </c>
      <c r="AA526" s="36"/>
      <c r="AB526" s="52">
        <v>3.41</v>
      </c>
      <c r="AC526" s="52"/>
      <c r="AD526" s="63">
        <f>+Z526-P526</f>
        <v>4991</v>
      </c>
      <c r="AE526" s="52"/>
      <c r="AG526" s="37"/>
    </row>
    <row r="527" spans="1:33" x14ac:dyDescent="0.25">
      <c r="A527" s="33">
        <v>343</v>
      </c>
      <c r="B527" s="33" t="s">
        <v>88</v>
      </c>
      <c r="D527" s="36">
        <v>119117666.36</v>
      </c>
      <c r="F527" s="46">
        <v>50951</v>
      </c>
      <c r="H527" s="49" t="s">
        <v>303</v>
      </c>
      <c r="I527" s="72"/>
      <c r="J527" s="72"/>
      <c r="L527" s="48">
        <v>0</v>
      </c>
      <c r="N527" s="76">
        <v>3.3</v>
      </c>
      <c r="P527" s="63">
        <f>+ROUND(D527*N527/100,0)</f>
        <v>3930883</v>
      </c>
      <c r="R527" s="46">
        <v>50951</v>
      </c>
      <c r="T527" s="49" t="s">
        <v>303</v>
      </c>
      <c r="U527" s="44"/>
      <c r="V527" s="49"/>
      <c r="X527" s="48">
        <v>0</v>
      </c>
      <c r="Z527" s="36">
        <v>4003175</v>
      </c>
      <c r="AA527" s="36"/>
      <c r="AB527" s="52">
        <v>3.36</v>
      </c>
      <c r="AC527" s="52"/>
      <c r="AD527" s="63">
        <f>+Z527-P527</f>
        <v>72292</v>
      </c>
      <c r="AE527" s="52"/>
      <c r="AG527" s="37"/>
    </row>
    <row r="528" spans="1:33" x14ac:dyDescent="0.25">
      <c r="A528" s="33">
        <v>345</v>
      </c>
      <c r="B528" s="33" t="s">
        <v>45</v>
      </c>
      <c r="D528" s="32">
        <v>27632355.41</v>
      </c>
      <c r="F528" s="46">
        <v>50951</v>
      </c>
      <c r="H528" s="49" t="s">
        <v>303</v>
      </c>
      <c r="I528" s="72"/>
      <c r="J528" s="72"/>
      <c r="L528" s="48">
        <v>0</v>
      </c>
      <c r="N528" s="76">
        <v>3.3</v>
      </c>
      <c r="P528" s="64">
        <f>+ROUND(D528*N528/100,0)</f>
        <v>911868</v>
      </c>
      <c r="R528" s="46">
        <v>50951</v>
      </c>
      <c r="T528" s="49" t="s">
        <v>303</v>
      </c>
      <c r="U528" s="44"/>
      <c r="V528" s="49"/>
      <c r="X528" s="48">
        <v>0</v>
      </c>
      <c r="Z528" s="32">
        <v>930892</v>
      </c>
      <c r="AA528" s="54"/>
      <c r="AB528" s="52">
        <v>3.37</v>
      </c>
      <c r="AC528" s="52"/>
      <c r="AD528" s="64">
        <f>+Z528-P528</f>
        <v>19024</v>
      </c>
      <c r="AE528" s="52"/>
      <c r="AG528" s="37"/>
    </row>
    <row r="529" spans="1:33" x14ac:dyDescent="0.25">
      <c r="B529" s="38" t="s">
        <v>137</v>
      </c>
      <c r="D529" s="39">
        <f>+SUBTOTAL(9,D524:D528)</f>
        <v>151401966.24000001</v>
      </c>
      <c r="E529" s="38"/>
      <c r="F529" s="46"/>
      <c r="G529" s="38"/>
      <c r="H529" s="49"/>
      <c r="I529" s="72"/>
      <c r="J529" s="72"/>
      <c r="K529" s="38"/>
      <c r="L529" s="48"/>
      <c r="N529" s="79">
        <f>+ROUND(P529/D529*100,1)</f>
        <v>3.3</v>
      </c>
      <c r="P529" s="65">
        <f>+SUBTOTAL(9,P524:P528)</f>
        <v>4996265</v>
      </c>
      <c r="R529" s="46"/>
      <c r="T529" s="49"/>
      <c r="U529" s="44"/>
      <c r="V529" s="49"/>
      <c r="X529" s="48"/>
      <c r="Z529" s="39">
        <f>+SUBTOTAL(9,Z524:Z528)</f>
        <v>5092572</v>
      </c>
      <c r="AA529" s="39"/>
      <c r="AB529" s="56">
        <f>+Z529/D529*100</f>
        <v>3.3636102135736703</v>
      </c>
      <c r="AC529" s="56"/>
      <c r="AD529" s="65">
        <f>+SUBTOTAL(9,AD524:AD528)</f>
        <v>96307</v>
      </c>
      <c r="AE529" s="52"/>
      <c r="AG529" s="37"/>
    </row>
    <row r="530" spans="1:33" x14ac:dyDescent="0.25">
      <c r="A530" s="35"/>
      <c r="B530" s="33" t="s">
        <v>6</v>
      </c>
      <c r="D530" s="39"/>
      <c r="E530" s="38"/>
      <c r="F530" s="46"/>
      <c r="G530" s="38"/>
      <c r="H530" s="49"/>
      <c r="I530" s="72"/>
      <c r="J530" s="72"/>
      <c r="K530" s="38"/>
      <c r="L530" s="48"/>
      <c r="N530" s="75"/>
      <c r="P530" s="65"/>
      <c r="R530" s="46"/>
      <c r="T530" s="49"/>
      <c r="U530" s="44"/>
      <c r="V530" s="49"/>
      <c r="X530" s="48"/>
      <c r="Z530" s="39"/>
      <c r="AA530" s="39"/>
      <c r="AB530" s="52"/>
      <c r="AC530" s="52"/>
      <c r="AD530" s="65"/>
      <c r="AE530" s="52"/>
      <c r="AG530" s="37"/>
    </row>
    <row r="531" spans="1:33" x14ac:dyDescent="0.25">
      <c r="A531" s="38"/>
      <c r="B531" s="38" t="s">
        <v>138</v>
      </c>
      <c r="D531" s="42"/>
      <c r="F531" s="46"/>
      <c r="H531" s="49"/>
      <c r="I531" s="72"/>
      <c r="J531" s="72"/>
      <c r="L531" s="48"/>
      <c r="N531" s="75"/>
      <c r="P531" s="84"/>
      <c r="R531" s="46"/>
      <c r="T531" s="49"/>
      <c r="U531" s="44"/>
      <c r="V531" s="49"/>
      <c r="X531" s="48"/>
      <c r="Z531" s="42"/>
      <c r="AA531" s="42"/>
      <c r="AB531" s="52"/>
      <c r="AC531" s="52"/>
      <c r="AD531" s="84"/>
      <c r="AE531" s="52"/>
      <c r="AG531" s="37"/>
    </row>
    <row r="532" spans="1:33" x14ac:dyDescent="0.25">
      <c r="A532" s="33">
        <v>341</v>
      </c>
      <c r="B532" s="33" t="s">
        <v>42</v>
      </c>
      <c r="D532" s="36">
        <v>3995821.4</v>
      </c>
      <c r="F532" s="46">
        <v>51317</v>
      </c>
      <c r="H532" s="49" t="s">
        <v>303</v>
      </c>
      <c r="I532" s="72"/>
      <c r="J532" s="72"/>
      <c r="L532" s="48">
        <v>0</v>
      </c>
      <c r="N532" s="76">
        <v>3.3</v>
      </c>
      <c r="P532" s="63">
        <f>+ROUND(D532*N532/100,0)</f>
        <v>131862</v>
      </c>
      <c r="R532" s="46">
        <v>51317</v>
      </c>
      <c r="T532" s="49" t="s">
        <v>303</v>
      </c>
      <c r="U532" s="44"/>
      <c r="V532" s="49"/>
      <c r="X532" s="48">
        <v>0</v>
      </c>
      <c r="Z532" s="36">
        <v>133896</v>
      </c>
      <c r="AA532" s="36"/>
      <c r="AB532" s="52">
        <v>3.35</v>
      </c>
      <c r="AC532" s="52"/>
      <c r="AD532" s="63">
        <f>+Z532-P532</f>
        <v>2034</v>
      </c>
      <c r="AE532" s="52"/>
      <c r="AG532" s="37"/>
    </row>
    <row r="533" spans="1:33" x14ac:dyDescent="0.25">
      <c r="A533" s="33">
        <v>343</v>
      </c>
      <c r="B533" s="33" t="s">
        <v>88</v>
      </c>
      <c r="D533" s="36">
        <v>52975941.5</v>
      </c>
      <c r="F533" s="46">
        <v>51317</v>
      </c>
      <c r="H533" s="49" t="s">
        <v>303</v>
      </c>
      <c r="I533" s="72"/>
      <c r="J533" s="72"/>
      <c r="L533" s="48">
        <v>0</v>
      </c>
      <c r="N533" s="76">
        <v>3.3</v>
      </c>
      <c r="P533" s="63">
        <f>+ROUND(D533*N533/100,0)</f>
        <v>1748206</v>
      </c>
      <c r="R533" s="46">
        <v>51317</v>
      </c>
      <c r="T533" s="49" t="s">
        <v>303</v>
      </c>
      <c r="U533" s="44"/>
      <c r="V533" s="49"/>
      <c r="X533" s="48">
        <v>0</v>
      </c>
      <c r="Z533" s="36">
        <v>1775170</v>
      </c>
      <c r="AA533" s="36"/>
      <c r="AB533" s="52">
        <v>3.35</v>
      </c>
      <c r="AC533" s="52"/>
      <c r="AD533" s="63">
        <f>+Z533-P533</f>
        <v>26964</v>
      </c>
      <c r="AE533" s="52"/>
      <c r="AG533" s="37"/>
    </row>
    <row r="534" spans="1:33" x14ac:dyDescent="0.25">
      <c r="A534" s="33">
        <v>345</v>
      </c>
      <c r="B534" s="33" t="s">
        <v>45</v>
      </c>
      <c r="D534" s="32">
        <v>6295428.5</v>
      </c>
      <c r="F534" s="46">
        <v>51317</v>
      </c>
      <c r="H534" s="49" t="s">
        <v>303</v>
      </c>
      <c r="I534" s="72"/>
      <c r="J534" s="72"/>
      <c r="L534" s="48">
        <v>0</v>
      </c>
      <c r="N534" s="76">
        <v>3.3</v>
      </c>
      <c r="P534" s="64">
        <f>+ROUND(D534*N534/100,0)</f>
        <v>207749</v>
      </c>
      <c r="R534" s="46">
        <v>51317</v>
      </c>
      <c r="T534" s="49" t="s">
        <v>303</v>
      </c>
      <c r="U534" s="44"/>
      <c r="V534" s="49"/>
      <c r="X534" s="48">
        <v>0</v>
      </c>
      <c r="Z534" s="32">
        <v>210953</v>
      </c>
      <c r="AA534" s="54"/>
      <c r="AB534" s="52">
        <v>3.35</v>
      </c>
      <c r="AC534" s="52"/>
      <c r="AD534" s="64">
        <f>+Z534-P534</f>
        <v>3204</v>
      </c>
      <c r="AE534" s="52"/>
      <c r="AG534" s="37"/>
    </row>
    <row r="535" spans="1:33" x14ac:dyDescent="0.25">
      <c r="B535" s="38" t="s">
        <v>139</v>
      </c>
      <c r="D535" s="39">
        <f>+SUBTOTAL(9,D530:D534)</f>
        <v>63267191.399999999</v>
      </c>
      <c r="E535" s="38"/>
      <c r="F535" s="46"/>
      <c r="G535" s="38"/>
      <c r="H535" s="49"/>
      <c r="I535" s="72"/>
      <c r="J535" s="72"/>
      <c r="K535" s="38"/>
      <c r="L535" s="48"/>
      <c r="N535" s="79">
        <f>+ROUND(P535/D535*100,1)</f>
        <v>3.3</v>
      </c>
      <c r="P535" s="65">
        <f>+SUBTOTAL(9,P530:P534)</f>
        <v>2087817</v>
      </c>
      <c r="R535" s="46"/>
      <c r="T535" s="49"/>
      <c r="U535" s="44"/>
      <c r="V535" s="49"/>
      <c r="X535" s="48"/>
      <c r="Z535" s="39">
        <f>+SUBTOTAL(9,Z530:Z534)</f>
        <v>2120019</v>
      </c>
      <c r="AA535" s="39"/>
      <c r="AB535" s="56">
        <f>+Z535/D535*100</f>
        <v>3.3508979189488723</v>
      </c>
      <c r="AC535" s="56"/>
      <c r="AD535" s="65">
        <f>+SUBTOTAL(9,AD530:AD534)</f>
        <v>32202</v>
      </c>
      <c r="AE535" s="52"/>
      <c r="AG535" s="37"/>
    </row>
    <row r="536" spans="1:33" x14ac:dyDescent="0.25">
      <c r="A536" s="35"/>
      <c r="B536" s="33" t="s">
        <v>6</v>
      </c>
      <c r="D536" s="39"/>
      <c r="E536" s="38"/>
      <c r="F536" s="46"/>
      <c r="G536" s="38"/>
      <c r="H536" s="49"/>
      <c r="I536" s="72"/>
      <c r="J536" s="72"/>
      <c r="K536" s="38"/>
      <c r="L536" s="48"/>
      <c r="N536" s="75"/>
      <c r="P536" s="65"/>
      <c r="R536" s="46"/>
      <c r="T536" s="49"/>
      <c r="U536" s="44"/>
      <c r="V536" s="49"/>
      <c r="X536" s="48"/>
      <c r="Z536" s="39"/>
      <c r="AA536" s="39"/>
      <c r="AB536" s="52"/>
      <c r="AC536" s="52"/>
      <c r="AD536" s="65"/>
      <c r="AE536" s="52"/>
      <c r="AG536" s="37"/>
    </row>
    <row r="537" spans="1:33" x14ac:dyDescent="0.25">
      <c r="A537" s="38"/>
      <c r="B537" s="38" t="s">
        <v>140</v>
      </c>
      <c r="D537" s="42"/>
      <c r="F537" s="46"/>
      <c r="H537" s="49"/>
      <c r="I537" s="72"/>
      <c r="J537" s="72"/>
      <c r="L537" s="48"/>
      <c r="N537" s="75"/>
      <c r="P537" s="84"/>
      <c r="R537" s="46"/>
      <c r="T537" s="49"/>
      <c r="U537" s="44"/>
      <c r="V537" s="49"/>
      <c r="X537" s="48"/>
      <c r="Z537" s="42"/>
      <c r="AA537" s="42"/>
      <c r="AB537" s="52"/>
      <c r="AC537" s="52"/>
      <c r="AD537" s="84"/>
      <c r="AE537" s="52"/>
      <c r="AG537" s="37"/>
    </row>
    <row r="538" spans="1:33" x14ac:dyDescent="0.25">
      <c r="A538" s="33">
        <v>341</v>
      </c>
      <c r="B538" s="33" t="s">
        <v>42</v>
      </c>
      <c r="D538" s="36">
        <v>21390960.23</v>
      </c>
      <c r="F538" s="46">
        <v>51317</v>
      </c>
      <c r="H538" s="49" t="s">
        <v>303</v>
      </c>
      <c r="I538" s="72"/>
      <c r="J538" s="72"/>
      <c r="L538" s="48">
        <v>0</v>
      </c>
      <c r="N538" s="76">
        <v>3.3</v>
      </c>
      <c r="P538" s="63">
        <f>+ROUND(D538*N538/100,0)</f>
        <v>705902</v>
      </c>
      <c r="R538" s="46">
        <v>53143</v>
      </c>
      <c r="T538" s="49" t="s">
        <v>303</v>
      </c>
      <c r="U538" s="44"/>
      <c r="V538" s="49"/>
      <c r="X538" s="48">
        <v>0</v>
      </c>
      <c r="Z538" s="36">
        <v>619352</v>
      </c>
      <c r="AA538" s="36"/>
      <c r="AB538" s="52">
        <v>2.9</v>
      </c>
      <c r="AC538" s="52"/>
      <c r="AD538" s="63">
        <f>+Z538-P538</f>
        <v>-86550</v>
      </c>
      <c r="AE538" s="52"/>
      <c r="AG538" s="37"/>
    </row>
    <row r="539" spans="1:33" x14ac:dyDescent="0.25">
      <c r="A539" s="33">
        <v>343</v>
      </c>
      <c r="B539" s="33" t="s">
        <v>88</v>
      </c>
      <c r="D539" s="36">
        <v>407102089.06999999</v>
      </c>
      <c r="F539" s="46">
        <v>51317</v>
      </c>
      <c r="H539" s="49" t="s">
        <v>303</v>
      </c>
      <c r="I539" s="72"/>
      <c r="J539" s="72"/>
      <c r="L539" s="48">
        <v>0</v>
      </c>
      <c r="N539" s="76">
        <v>3.3</v>
      </c>
      <c r="P539" s="63">
        <f>+ROUND(D539*N539/100,0)</f>
        <v>13434369</v>
      </c>
      <c r="R539" s="46">
        <v>53143</v>
      </c>
      <c r="T539" s="49" t="s">
        <v>303</v>
      </c>
      <c r="U539" s="44"/>
      <c r="V539" s="49"/>
      <c r="X539" s="48">
        <v>0</v>
      </c>
      <c r="Z539" s="36">
        <v>11784475</v>
      </c>
      <c r="AA539" s="36"/>
      <c r="AB539" s="52">
        <v>2.89</v>
      </c>
      <c r="AC539" s="52"/>
      <c r="AD539" s="63">
        <f>+Z539-P539</f>
        <v>-1649894</v>
      </c>
      <c r="AE539" s="52"/>
      <c r="AG539" s="37"/>
    </row>
    <row r="540" spans="1:33" x14ac:dyDescent="0.25">
      <c r="A540" s="33">
        <v>345</v>
      </c>
      <c r="B540" s="33" t="s">
        <v>45</v>
      </c>
      <c r="D540" s="36">
        <v>4253317.4400000004</v>
      </c>
      <c r="F540" s="46">
        <v>51317</v>
      </c>
      <c r="H540" s="49" t="s">
        <v>303</v>
      </c>
      <c r="I540" s="72"/>
      <c r="J540" s="72"/>
      <c r="L540" s="48">
        <v>0</v>
      </c>
      <c r="N540" s="76">
        <v>3.3</v>
      </c>
      <c r="P540" s="67">
        <f>+ROUND(D540*N540/100,0)</f>
        <v>140359</v>
      </c>
      <c r="R540" s="46">
        <v>53143</v>
      </c>
      <c r="T540" s="49" t="s">
        <v>303</v>
      </c>
      <c r="U540" s="44"/>
      <c r="V540" s="49"/>
      <c r="X540" s="48">
        <v>0</v>
      </c>
      <c r="Z540" s="54">
        <v>122547</v>
      </c>
      <c r="AA540" s="36"/>
      <c r="AB540" s="52">
        <v>2.88</v>
      </c>
      <c r="AC540" s="52"/>
      <c r="AD540" s="67">
        <f>+Z540-P540</f>
        <v>-17812</v>
      </c>
      <c r="AE540" s="52"/>
      <c r="AG540" s="37"/>
    </row>
    <row r="541" spans="1:33" x14ac:dyDescent="0.25">
      <c r="A541" s="33">
        <v>346</v>
      </c>
      <c r="B541" s="33" t="s">
        <v>291</v>
      </c>
      <c r="D541" s="32">
        <v>1339.75</v>
      </c>
      <c r="F541" s="46">
        <v>51317</v>
      </c>
      <c r="H541" s="49" t="s">
        <v>303</v>
      </c>
      <c r="I541" s="72"/>
      <c r="J541" s="72"/>
      <c r="L541" s="48">
        <v>0</v>
      </c>
      <c r="N541" s="76">
        <v>3.3</v>
      </c>
      <c r="P541" s="64">
        <f>+ROUND(D541*N541/100,0)</f>
        <v>44</v>
      </c>
      <c r="R541" s="46">
        <v>53143</v>
      </c>
      <c r="T541" s="49" t="s">
        <v>303</v>
      </c>
      <c r="U541" s="44"/>
      <c r="V541" s="49"/>
      <c r="X541" s="48">
        <v>0</v>
      </c>
      <c r="Z541" s="32">
        <v>39</v>
      </c>
      <c r="AA541" s="54"/>
      <c r="AB541" s="52">
        <v>2.88</v>
      </c>
      <c r="AC541" s="52"/>
      <c r="AD541" s="64">
        <f>+Z541-P541</f>
        <v>-5</v>
      </c>
      <c r="AE541" s="52"/>
      <c r="AF541" s="38"/>
      <c r="AG541" s="37"/>
    </row>
    <row r="542" spans="1:33" x14ac:dyDescent="0.25">
      <c r="B542" s="38" t="s">
        <v>141</v>
      </c>
      <c r="D542" s="39">
        <f>+SUBTOTAL(9,D536:D541)</f>
        <v>432747706.49000001</v>
      </c>
      <c r="E542" s="38"/>
      <c r="F542" s="38"/>
      <c r="G542" s="38"/>
      <c r="H542" s="49"/>
      <c r="K542" s="38"/>
      <c r="L542" s="48"/>
      <c r="N542" s="79">
        <f>+ROUND(P542/D542*100,1)</f>
        <v>3.3</v>
      </c>
      <c r="P542" s="65">
        <f>+SUBTOTAL(9,P536:P541)</f>
        <v>14280674</v>
      </c>
      <c r="R542" s="46"/>
      <c r="T542" s="49"/>
      <c r="U542" s="44"/>
      <c r="V542" s="49"/>
      <c r="X542" s="48"/>
      <c r="Z542" s="39">
        <f>+SUBTOTAL(9,Z536:Z541)</f>
        <v>12526413</v>
      </c>
      <c r="AA542" s="39"/>
      <c r="AB542" s="56">
        <f>+Z542/D542*100</f>
        <v>2.8946226200945708</v>
      </c>
      <c r="AC542" s="56"/>
      <c r="AD542" s="65">
        <f>+SUBTOTAL(9,AD536:AD541)</f>
        <v>-1754261</v>
      </c>
      <c r="AE542" s="52"/>
      <c r="AG542" s="37"/>
    </row>
    <row r="543" spans="1:33" x14ac:dyDescent="0.25">
      <c r="B543" s="38" t="s">
        <v>6</v>
      </c>
      <c r="D543" s="39"/>
      <c r="E543" s="38"/>
      <c r="F543" s="38"/>
      <c r="G543" s="38"/>
      <c r="H543" s="49"/>
      <c r="K543" s="38"/>
      <c r="L543" s="48"/>
      <c r="N543" s="79"/>
      <c r="P543" s="65"/>
      <c r="R543" s="46"/>
      <c r="T543" s="49"/>
      <c r="U543" s="44"/>
      <c r="V543" s="49"/>
      <c r="X543" s="48"/>
      <c r="Z543" s="39"/>
      <c r="AA543" s="39"/>
      <c r="AB543" s="56"/>
      <c r="AC543" s="56"/>
      <c r="AD543" s="65"/>
      <c r="AE543" s="52"/>
      <c r="AG543" s="37"/>
    </row>
    <row r="544" spans="1:33" x14ac:dyDescent="0.25">
      <c r="A544" s="38"/>
      <c r="B544" s="38" t="s">
        <v>320</v>
      </c>
      <c r="D544" s="42"/>
      <c r="F544" s="46"/>
      <c r="H544" s="49"/>
      <c r="I544" s="72"/>
      <c r="J544" s="72"/>
      <c r="L544" s="48"/>
      <c r="N544" s="75"/>
      <c r="P544" s="84"/>
      <c r="R544" s="46"/>
      <c r="T544" s="49"/>
      <c r="U544" s="44"/>
      <c r="V544" s="49"/>
      <c r="X544" s="48"/>
      <c r="Z544" s="42"/>
      <c r="AA544" s="42"/>
      <c r="AB544" s="52"/>
      <c r="AC544" s="52"/>
      <c r="AD544" s="84"/>
      <c r="AE544" s="52"/>
      <c r="AG544" s="37"/>
    </row>
    <row r="545" spans="1:33" x14ac:dyDescent="0.25">
      <c r="A545" s="33">
        <v>341</v>
      </c>
      <c r="B545" s="33" t="s">
        <v>42</v>
      </c>
      <c r="D545" s="36">
        <v>4078183.73</v>
      </c>
      <c r="F545" s="46">
        <v>50951</v>
      </c>
      <c r="H545" s="49" t="s">
        <v>303</v>
      </c>
      <c r="I545" s="72"/>
      <c r="J545" s="72"/>
      <c r="L545" s="48">
        <v>0</v>
      </c>
      <c r="N545" s="76">
        <v>3.3</v>
      </c>
      <c r="P545" s="63">
        <f>+ROUND(D545*N545/100,0)</f>
        <v>134580</v>
      </c>
      <c r="R545" s="46">
        <v>53508</v>
      </c>
      <c r="T545" s="49" t="s">
        <v>303</v>
      </c>
      <c r="U545" s="44"/>
      <c r="V545" s="49"/>
      <c r="X545" s="48">
        <v>0</v>
      </c>
      <c r="Z545" s="36">
        <v>135804</v>
      </c>
      <c r="AA545" s="36"/>
      <c r="AB545" s="52">
        <v>3.33</v>
      </c>
      <c r="AC545" s="52"/>
      <c r="AD545" s="63">
        <f>+Z545-P545</f>
        <v>1224</v>
      </c>
      <c r="AE545" s="52"/>
      <c r="AG545" s="37"/>
    </row>
    <row r="546" spans="1:33" x14ac:dyDescent="0.25">
      <c r="A546" s="33">
        <v>343</v>
      </c>
      <c r="B546" s="33" t="s">
        <v>88</v>
      </c>
      <c r="D546" s="36">
        <v>104431380.3</v>
      </c>
      <c r="F546" s="46">
        <v>50951</v>
      </c>
      <c r="H546" s="49" t="s">
        <v>303</v>
      </c>
      <c r="I546" s="72"/>
      <c r="J546" s="72"/>
      <c r="L546" s="48">
        <v>0</v>
      </c>
      <c r="N546" s="76">
        <v>3.3</v>
      </c>
      <c r="P546" s="63">
        <f>+ROUND(D546*N546/100,0)</f>
        <v>3446236</v>
      </c>
      <c r="R546" s="46">
        <v>53508</v>
      </c>
      <c r="T546" s="49" t="s">
        <v>303</v>
      </c>
      <c r="U546" s="44"/>
      <c r="V546" s="49"/>
      <c r="X546" s="48">
        <v>0</v>
      </c>
      <c r="Z546" s="36">
        <v>3477941</v>
      </c>
      <c r="AA546" s="36"/>
      <c r="AB546" s="52">
        <v>3.33</v>
      </c>
      <c r="AC546" s="52"/>
      <c r="AD546" s="63">
        <f>+Z546-P546</f>
        <v>31705</v>
      </c>
      <c r="AE546" s="52"/>
      <c r="AG546" s="37"/>
    </row>
    <row r="547" spans="1:33" x14ac:dyDescent="0.25">
      <c r="A547" s="33">
        <v>345</v>
      </c>
      <c r="B547" s="33" t="s">
        <v>45</v>
      </c>
      <c r="D547" s="32">
        <v>24224241.09</v>
      </c>
      <c r="F547" s="46">
        <v>50951</v>
      </c>
      <c r="H547" s="49" t="s">
        <v>303</v>
      </c>
      <c r="I547" s="72"/>
      <c r="J547" s="72"/>
      <c r="L547" s="48">
        <v>0</v>
      </c>
      <c r="N547" s="76">
        <v>3.3</v>
      </c>
      <c r="P547" s="64">
        <f>+ROUND(D547*N547/100,0)</f>
        <v>799400</v>
      </c>
      <c r="R547" s="46">
        <v>53508</v>
      </c>
      <c r="T547" s="49" t="s">
        <v>303</v>
      </c>
      <c r="U547" s="44"/>
      <c r="V547" s="49"/>
      <c r="X547" s="48">
        <v>0</v>
      </c>
      <c r="Z547" s="32">
        <v>806667</v>
      </c>
      <c r="AA547" s="54"/>
      <c r="AB547" s="52">
        <v>3.33</v>
      </c>
      <c r="AC547" s="52"/>
      <c r="AD547" s="64">
        <f>+Z547-P547</f>
        <v>7267</v>
      </c>
      <c r="AE547" s="52"/>
      <c r="AG547" s="37"/>
    </row>
    <row r="548" spans="1:33" x14ac:dyDescent="0.25">
      <c r="B548" s="38" t="s">
        <v>321</v>
      </c>
      <c r="D548" s="39">
        <f>+SUBTOTAL(9,D543:D547)</f>
        <v>132733805.12</v>
      </c>
      <c r="E548" s="38"/>
      <c r="F548" s="46"/>
      <c r="G548" s="38"/>
      <c r="H548" s="49"/>
      <c r="I548" s="72"/>
      <c r="J548" s="72"/>
      <c r="K548" s="38"/>
      <c r="L548" s="48"/>
      <c r="N548" s="79">
        <f>+ROUND(P548/D548*100,1)</f>
        <v>3.3</v>
      </c>
      <c r="P548" s="65">
        <f>+SUBTOTAL(9,P543:P547)</f>
        <v>4380216</v>
      </c>
      <c r="R548" s="46"/>
      <c r="T548" s="49"/>
      <c r="U548" s="44"/>
      <c r="V548" s="49"/>
      <c r="X548" s="48"/>
      <c r="Z548" s="39">
        <f>+SUBTOTAL(9,Z543:Z547)</f>
        <v>4420412</v>
      </c>
      <c r="AA548" s="39"/>
      <c r="AB548" s="56">
        <f>+Z548/D548*100</f>
        <v>3.3302834918381636</v>
      </c>
      <c r="AC548" s="56"/>
      <c r="AD548" s="65">
        <f>+SUBTOTAL(9,AD543:AD547)</f>
        <v>40196</v>
      </c>
      <c r="AE548" s="52"/>
      <c r="AG548" s="37"/>
    </row>
    <row r="549" spans="1:33" x14ac:dyDescent="0.25">
      <c r="A549" s="35"/>
      <c r="B549" s="33" t="s">
        <v>6</v>
      </c>
      <c r="D549" s="39"/>
      <c r="E549" s="38"/>
      <c r="F549" s="46"/>
      <c r="G549" s="38"/>
      <c r="H549" s="49"/>
      <c r="I549" s="72"/>
      <c r="J549" s="72"/>
      <c r="K549" s="38"/>
      <c r="L549" s="48"/>
      <c r="N549" s="75"/>
      <c r="P549" s="65"/>
      <c r="R549" s="46"/>
      <c r="T549" s="49"/>
      <c r="U549" s="44"/>
      <c r="V549" s="49"/>
      <c r="X549" s="48"/>
      <c r="Z549" s="39"/>
      <c r="AA549" s="39"/>
      <c r="AB549" s="52"/>
      <c r="AC549" s="52"/>
      <c r="AD549" s="65"/>
      <c r="AE549" s="52"/>
      <c r="AG549" s="37"/>
    </row>
    <row r="550" spans="1:33" x14ac:dyDescent="0.25">
      <c r="A550" s="38"/>
      <c r="B550" s="38" t="s">
        <v>142</v>
      </c>
      <c r="D550" s="42"/>
      <c r="F550" s="46"/>
      <c r="H550" s="49"/>
      <c r="I550" s="72"/>
      <c r="J550" s="72"/>
      <c r="L550" s="48"/>
      <c r="N550" s="75"/>
      <c r="P550" s="84"/>
      <c r="R550" s="46"/>
      <c r="T550" s="49"/>
      <c r="U550" s="44"/>
      <c r="V550" s="49"/>
      <c r="X550" s="48"/>
      <c r="Z550" s="42"/>
      <c r="AA550" s="42"/>
      <c r="AB550" s="52"/>
      <c r="AC550" s="52"/>
      <c r="AD550" s="84"/>
      <c r="AE550" s="52"/>
      <c r="AG550" s="37"/>
    </row>
    <row r="551" spans="1:33" x14ac:dyDescent="0.25">
      <c r="A551" s="33">
        <v>341</v>
      </c>
      <c r="B551" s="33" t="s">
        <v>42</v>
      </c>
      <c r="D551" s="36">
        <v>4118678.93</v>
      </c>
      <c r="F551" s="46">
        <v>51317</v>
      </c>
      <c r="H551" s="49" t="s">
        <v>303</v>
      </c>
      <c r="I551" s="72"/>
      <c r="J551" s="72"/>
      <c r="L551" s="48">
        <v>0</v>
      </c>
      <c r="N551" s="76">
        <v>3.3</v>
      </c>
      <c r="P551" s="63">
        <f>+ROUND(D551*N551/100,0)</f>
        <v>135916</v>
      </c>
      <c r="R551" s="46">
        <v>53508</v>
      </c>
      <c r="T551" s="49" t="s">
        <v>303</v>
      </c>
      <c r="U551" s="44"/>
      <c r="V551" s="49"/>
      <c r="X551" s="48">
        <v>0</v>
      </c>
      <c r="Z551" s="36">
        <v>137152</v>
      </c>
      <c r="AA551" s="36"/>
      <c r="AB551" s="52">
        <v>3.33</v>
      </c>
      <c r="AC551" s="52"/>
      <c r="AD551" s="63">
        <f>+Z551-P551</f>
        <v>1236</v>
      </c>
      <c r="AE551" s="52"/>
      <c r="AG551" s="37"/>
    </row>
    <row r="552" spans="1:33" x14ac:dyDescent="0.25">
      <c r="A552" s="33">
        <v>343</v>
      </c>
      <c r="B552" s="33" t="s">
        <v>88</v>
      </c>
      <c r="D552" s="36">
        <v>105468354.02</v>
      </c>
      <c r="F552" s="46">
        <v>51317</v>
      </c>
      <c r="H552" s="49" t="s">
        <v>303</v>
      </c>
      <c r="I552" s="72"/>
      <c r="J552" s="72"/>
      <c r="L552" s="48">
        <v>0</v>
      </c>
      <c r="N552" s="76">
        <v>3.3</v>
      </c>
      <c r="P552" s="63">
        <f>+ROUND(D552*N552/100,0)</f>
        <v>3480456</v>
      </c>
      <c r="R552" s="46">
        <v>53508</v>
      </c>
      <c r="T552" s="49" t="s">
        <v>303</v>
      </c>
      <c r="U552" s="44"/>
      <c r="V552" s="49"/>
      <c r="X552" s="48">
        <v>0</v>
      </c>
      <c r="Z552" s="36">
        <v>3512389</v>
      </c>
      <c r="AA552" s="36"/>
      <c r="AB552" s="52">
        <v>3.33</v>
      </c>
      <c r="AC552" s="52"/>
      <c r="AD552" s="63">
        <f>+Z552-P552</f>
        <v>31933</v>
      </c>
      <c r="AE552" s="52"/>
      <c r="AG552" s="37"/>
    </row>
    <row r="553" spans="1:33" x14ac:dyDescent="0.25">
      <c r="A553" s="33">
        <v>345</v>
      </c>
      <c r="B553" s="33" t="s">
        <v>45</v>
      </c>
      <c r="D553" s="32">
        <v>24464780.879999999</v>
      </c>
      <c r="F553" s="46">
        <v>51317</v>
      </c>
      <c r="H553" s="49" t="s">
        <v>303</v>
      </c>
      <c r="I553" s="72"/>
      <c r="J553" s="72"/>
      <c r="L553" s="48">
        <v>0</v>
      </c>
      <c r="N553" s="76">
        <v>3.3</v>
      </c>
      <c r="P553" s="64">
        <f>+ROUND(D553*N553/100,0)</f>
        <v>807338</v>
      </c>
      <c r="R553" s="46">
        <v>53508</v>
      </c>
      <c r="T553" s="49" t="s">
        <v>303</v>
      </c>
      <c r="U553" s="44"/>
      <c r="V553" s="49"/>
      <c r="X553" s="48">
        <v>0</v>
      </c>
      <c r="Z553" s="32">
        <v>814677</v>
      </c>
      <c r="AA553" s="54"/>
      <c r="AB553" s="52">
        <v>3.33</v>
      </c>
      <c r="AC553" s="52"/>
      <c r="AD553" s="64">
        <f>+Z553-P553</f>
        <v>7339</v>
      </c>
      <c r="AE553" s="52"/>
      <c r="AG553" s="37"/>
    </row>
    <row r="554" spans="1:33" x14ac:dyDescent="0.25">
      <c r="B554" s="38" t="s">
        <v>143</v>
      </c>
      <c r="D554" s="39">
        <f>+SUBTOTAL(9,D549:D553)</f>
        <v>134051813.83</v>
      </c>
      <c r="E554" s="38"/>
      <c r="F554" s="46"/>
      <c r="G554" s="38"/>
      <c r="H554" s="49"/>
      <c r="I554" s="72"/>
      <c r="J554" s="72"/>
      <c r="K554" s="38"/>
      <c r="L554" s="48"/>
      <c r="N554" s="79">
        <f>+ROUND(P554/D554*100,1)</f>
        <v>3.3</v>
      </c>
      <c r="P554" s="65">
        <f>+SUBTOTAL(9,P549:P553)</f>
        <v>4423710</v>
      </c>
      <c r="R554" s="46"/>
      <c r="T554" s="49"/>
      <c r="U554" s="44"/>
      <c r="V554" s="49"/>
      <c r="X554" s="48"/>
      <c r="Z554" s="39">
        <f>+SUBTOTAL(9,Z549:Z553)</f>
        <v>4464218</v>
      </c>
      <c r="AA554" s="39"/>
      <c r="AB554" s="56">
        <f>+Z554/D554*100</f>
        <v>3.3302182734068571</v>
      </c>
      <c r="AC554" s="56"/>
      <c r="AD554" s="65">
        <f>+SUBTOTAL(9,AD549:AD553)</f>
        <v>40508</v>
      </c>
      <c r="AE554" s="52"/>
      <c r="AG554" s="37"/>
    </row>
    <row r="555" spans="1:33" x14ac:dyDescent="0.25">
      <c r="A555" s="35"/>
      <c r="B555" s="33" t="s">
        <v>6</v>
      </c>
      <c r="D555" s="39"/>
      <c r="E555" s="38"/>
      <c r="F555" s="46"/>
      <c r="G555" s="38"/>
      <c r="H555" s="49"/>
      <c r="I555" s="72"/>
      <c r="J555" s="72"/>
      <c r="K555" s="38"/>
      <c r="L555" s="48"/>
      <c r="N555" s="75"/>
      <c r="P555" s="65"/>
      <c r="R555" s="46"/>
      <c r="T555" s="49"/>
      <c r="U555" s="44"/>
      <c r="V555" s="49"/>
      <c r="X555" s="48"/>
      <c r="Z555" s="39"/>
      <c r="AA555" s="39"/>
      <c r="AB555" s="52"/>
      <c r="AC555" s="52"/>
      <c r="AD555" s="65"/>
      <c r="AE555" s="52"/>
      <c r="AG555" s="37"/>
    </row>
    <row r="556" spans="1:33" x14ac:dyDescent="0.25">
      <c r="A556" s="38"/>
      <c r="B556" s="38" t="s">
        <v>322</v>
      </c>
      <c r="D556" s="42"/>
      <c r="F556" s="46"/>
      <c r="H556" s="49"/>
      <c r="I556" s="72"/>
      <c r="J556" s="72"/>
      <c r="L556" s="48"/>
      <c r="N556" s="75"/>
      <c r="P556" s="84"/>
      <c r="R556" s="46"/>
      <c r="T556" s="49"/>
      <c r="U556" s="44"/>
      <c r="V556" s="49"/>
      <c r="X556" s="48"/>
      <c r="Z556" s="42"/>
      <c r="AA556" s="42"/>
      <c r="AB556" s="52"/>
      <c r="AC556" s="52"/>
      <c r="AD556" s="84"/>
      <c r="AE556" s="52"/>
      <c r="AG556" s="37"/>
    </row>
    <row r="557" spans="1:33" x14ac:dyDescent="0.25">
      <c r="A557" s="33">
        <v>341</v>
      </c>
      <c r="B557" s="33" t="s">
        <v>42</v>
      </c>
      <c r="D557" s="36">
        <v>4207181.04</v>
      </c>
      <c r="F557" s="46">
        <v>51317</v>
      </c>
      <c r="H557" s="49" t="s">
        <v>303</v>
      </c>
      <c r="I557" s="72"/>
      <c r="J557" s="72"/>
      <c r="L557" s="48">
        <v>0</v>
      </c>
      <c r="N557" s="76">
        <v>3.3</v>
      </c>
      <c r="P557" s="63">
        <f>+ROUND(D557*N557/100,0)</f>
        <v>138837</v>
      </c>
      <c r="R557" s="46">
        <v>53508</v>
      </c>
      <c r="T557" s="49" t="s">
        <v>303</v>
      </c>
      <c r="U557" s="44"/>
      <c r="V557" s="49"/>
      <c r="X557" s="48">
        <v>0</v>
      </c>
      <c r="Z557" s="36">
        <v>140099</v>
      </c>
      <c r="AA557" s="36"/>
      <c r="AB557" s="52">
        <v>3.33</v>
      </c>
      <c r="AC557" s="52"/>
      <c r="AD557" s="63">
        <f>+Z557-P557</f>
        <v>1262</v>
      </c>
      <c r="AE557" s="52"/>
      <c r="AG557" s="37"/>
    </row>
    <row r="558" spans="1:33" x14ac:dyDescent="0.25">
      <c r="A558" s="33">
        <v>343</v>
      </c>
      <c r="B558" s="33" t="s">
        <v>88</v>
      </c>
      <c r="D558" s="36">
        <v>107734656.63</v>
      </c>
      <c r="F558" s="46">
        <v>51317</v>
      </c>
      <c r="H558" s="49" t="s">
        <v>303</v>
      </c>
      <c r="I558" s="72"/>
      <c r="J558" s="72"/>
      <c r="L558" s="48">
        <v>0</v>
      </c>
      <c r="N558" s="76">
        <v>3.3</v>
      </c>
      <c r="P558" s="63">
        <f>+ROUND(D558*N558/100,0)</f>
        <v>3555244</v>
      </c>
      <c r="R558" s="46">
        <v>53508</v>
      </c>
      <c r="T558" s="49" t="s">
        <v>303</v>
      </c>
      <c r="U558" s="44"/>
      <c r="V558" s="49"/>
      <c r="X558" s="48">
        <v>0</v>
      </c>
      <c r="Z558" s="36">
        <v>3588145</v>
      </c>
      <c r="AA558" s="36"/>
      <c r="AB558" s="52">
        <v>3.33</v>
      </c>
      <c r="AC558" s="52"/>
      <c r="AD558" s="63">
        <f>+Z558-P558</f>
        <v>32901</v>
      </c>
      <c r="AE558" s="52"/>
      <c r="AG558" s="37"/>
    </row>
    <row r="559" spans="1:33" x14ac:dyDescent="0.25">
      <c r="A559" s="33">
        <v>345</v>
      </c>
      <c r="B559" s="33" t="s">
        <v>45</v>
      </c>
      <c r="D559" s="32">
        <v>24990479.77</v>
      </c>
      <c r="F559" s="46">
        <v>51317</v>
      </c>
      <c r="H559" s="49" t="s">
        <v>303</v>
      </c>
      <c r="I559" s="72"/>
      <c r="J559" s="72"/>
      <c r="L559" s="48">
        <v>0</v>
      </c>
      <c r="N559" s="76">
        <v>3.3</v>
      </c>
      <c r="P559" s="64">
        <f>+ROUND(D559*N559/100,0)</f>
        <v>824686</v>
      </c>
      <c r="R559" s="46">
        <v>53508</v>
      </c>
      <c r="T559" s="49" t="s">
        <v>303</v>
      </c>
      <c r="U559" s="44"/>
      <c r="V559" s="49"/>
      <c r="X559" s="48">
        <v>0</v>
      </c>
      <c r="Z559" s="32">
        <v>832183</v>
      </c>
      <c r="AA559" s="36"/>
      <c r="AB559" s="52">
        <v>3.33</v>
      </c>
      <c r="AC559" s="52"/>
      <c r="AD559" s="64">
        <f>+Z559-P559</f>
        <v>7497</v>
      </c>
      <c r="AE559" s="52"/>
      <c r="AG559" s="37"/>
    </row>
    <row r="560" spans="1:33" x14ac:dyDescent="0.25">
      <c r="B560" s="38" t="s">
        <v>323</v>
      </c>
      <c r="D560" s="23">
        <f>+SUBTOTAL(9,D555:D559)</f>
        <v>136932317.44</v>
      </c>
      <c r="E560" s="38"/>
      <c r="F560" s="46"/>
      <c r="G560" s="38"/>
      <c r="H560" s="71"/>
      <c r="I560" s="72"/>
      <c r="J560" s="72"/>
      <c r="K560" s="38"/>
      <c r="L560" s="48"/>
      <c r="N560" s="79">
        <f>+ROUND(P560/D560*100,1)</f>
        <v>3.3</v>
      </c>
      <c r="P560" s="83">
        <f>+SUBTOTAL(9,P555:P559)</f>
        <v>4518767</v>
      </c>
      <c r="R560" s="46"/>
      <c r="T560" s="47"/>
      <c r="V560" s="47"/>
      <c r="X560" s="48"/>
      <c r="Z560" s="23">
        <f>+SUBTOTAL(9,Z555:Z559)</f>
        <v>4560427</v>
      </c>
      <c r="AA560" s="39"/>
      <c r="AB560" s="56">
        <f>+Z560/D560*100</f>
        <v>3.3304241725100834</v>
      </c>
      <c r="AC560" s="56"/>
      <c r="AD560" s="83">
        <f>+SUBTOTAL(9,AD555:AD559)</f>
        <v>41660</v>
      </c>
      <c r="AE560" s="52"/>
      <c r="AG560" s="37"/>
    </row>
    <row r="561" spans="1:33" x14ac:dyDescent="0.25">
      <c r="B561" s="38" t="s">
        <v>6</v>
      </c>
      <c r="D561" s="39"/>
      <c r="E561" s="38"/>
      <c r="F561" s="38"/>
      <c r="G561" s="38"/>
      <c r="H561" s="47"/>
      <c r="K561" s="38"/>
      <c r="L561" s="48"/>
      <c r="N561" s="79"/>
      <c r="P561" s="65"/>
      <c r="R561" s="46"/>
      <c r="T561" s="47"/>
      <c r="V561" s="47"/>
      <c r="X561" s="48"/>
      <c r="Z561" s="39"/>
      <c r="AA561" s="39"/>
      <c r="AB561" s="56"/>
      <c r="AC561" s="56"/>
      <c r="AD561" s="65"/>
      <c r="AE561" s="52"/>
      <c r="AG561" s="37"/>
    </row>
    <row r="562" spans="1:33" x14ac:dyDescent="0.25">
      <c r="A562" s="35" t="s">
        <v>16</v>
      </c>
      <c r="D562" s="14">
        <f>+SUBTOTAL(9,D526:D561)</f>
        <v>1051134800.52</v>
      </c>
      <c r="H562" s="47"/>
      <c r="L562" s="48"/>
      <c r="N562" s="80">
        <f>+ROUND(P562/D562*100,1)</f>
        <v>3.3</v>
      </c>
      <c r="P562" s="179">
        <f>+SUBTOTAL(9,P526:P561)</f>
        <v>34687449</v>
      </c>
      <c r="R562" s="46"/>
      <c r="T562" s="47"/>
      <c r="V562" s="47"/>
      <c r="X562" s="48"/>
      <c r="Z562" s="14">
        <f>+SUBTOTAL(9,Z526:Z561)</f>
        <v>33184061</v>
      </c>
      <c r="AA562" s="42"/>
      <c r="AB562" s="57">
        <f>+Z562/D562*100</f>
        <v>3.1569748222191607</v>
      </c>
      <c r="AC562" s="57"/>
      <c r="AD562" s="179">
        <f>+SUBTOTAL(9,AD526:AD561)</f>
        <v>-1503388</v>
      </c>
      <c r="AE562" s="52"/>
      <c r="AF562" s="37"/>
      <c r="AG562" s="37"/>
    </row>
    <row r="563" spans="1:33" x14ac:dyDescent="0.25">
      <c r="A563" s="35"/>
      <c r="B563" s="33" t="s">
        <v>6</v>
      </c>
      <c r="D563" s="42"/>
      <c r="H563" s="47"/>
      <c r="L563" s="48"/>
      <c r="N563" s="75"/>
      <c r="P563" s="84"/>
      <c r="R563" s="46"/>
      <c r="T563" s="47"/>
      <c r="V563" s="47"/>
      <c r="X563" s="48"/>
      <c r="Z563" s="42"/>
      <c r="AA563" s="42"/>
      <c r="AB563" s="52"/>
      <c r="AC563" s="52"/>
      <c r="AD563" s="84"/>
      <c r="AE563" s="52"/>
      <c r="AG563" s="37"/>
    </row>
    <row r="564" spans="1:33" ht="13.8" thickBot="1" x14ac:dyDescent="0.3">
      <c r="A564" s="35" t="s">
        <v>14</v>
      </c>
      <c r="D564" s="15">
        <f>+SUBTOTAL(9,D15:D563)</f>
        <v>23528808008.330017</v>
      </c>
      <c r="H564" s="47"/>
      <c r="L564" s="48"/>
      <c r="N564" s="80">
        <f>+ROUND(P564/D564*100,1)</f>
        <v>3</v>
      </c>
      <c r="P564" s="90">
        <f>+SUBTOTAL(9,P15:P563)</f>
        <v>704797725</v>
      </c>
      <c r="R564" s="46"/>
      <c r="T564" s="47"/>
      <c r="V564" s="47"/>
      <c r="X564" s="48"/>
      <c r="Z564" s="15">
        <f>+SUBTOTAL(9,Z15:Z563)</f>
        <v>917143253</v>
      </c>
      <c r="AA564" s="42"/>
      <c r="AB564" s="57">
        <f>+Z564/D564*100</f>
        <v>3.8979588454939975</v>
      </c>
      <c r="AC564" s="57"/>
      <c r="AD564" s="90">
        <f>+SUBTOTAL(9,AD15:AD563)</f>
        <v>212345528</v>
      </c>
      <c r="AE564" s="52"/>
      <c r="AF564" s="37"/>
      <c r="AG564" s="37"/>
    </row>
    <row r="565" spans="1:33" ht="13.8" thickTop="1" x14ac:dyDescent="0.25">
      <c r="B565" s="33" t="s">
        <v>6</v>
      </c>
      <c r="H565" s="47"/>
      <c r="L565" s="48"/>
      <c r="N565" s="75"/>
      <c r="R565" s="46"/>
      <c r="T565" s="47"/>
      <c r="V565" s="47"/>
      <c r="X565" s="48"/>
      <c r="AB565" s="52"/>
      <c r="AC565" s="52"/>
      <c r="AE565" s="52"/>
    </row>
    <row r="566" spans="1:33" x14ac:dyDescent="0.25">
      <c r="B566" s="33" t="s">
        <v>6</v>
      </c>
      <c r="H566" s="47"/>
      <c r="L566" s="48"/>
      <c r="N566" s="75"/>
      <c r="R566" s="46"/>
      <c r="T566" s="47"/>
      <c r="V566" s="47"/>
      <c r="X566" s="48"/>
      <c r="AB566" s="52"/>
      <c r="AC566" s="52"/>
      <c r="AE566" s="52"/>
    </row>
    <row r="567" spans="1:33" x14ac:dyDescent="0.25">
      <c r="A567" s="35" t="s">
        <v>11</v>
      </c>
      <c r="D567" s="7"/>
      <c r="E567" s="7"/>
      <c r="F567" s="7"/>
      <c r="G567" s="7"/>
      <c r="H567" s="47"/>
      <c r="K567" s="7"/>
      <c r="L567" s="48"/>
      <c r="N567" s="75"/>
      <c r="P567" s="173"/>
      <c r="R567" s="46"/>
      <c r="T567" s="47"/>
      <c r="V567" s="47"/>
      <c r="X567" s="48"/>
      <c r="Z567" s="7"/>
      <c r="AA567" s="7"/>
      <c r="AB567" s="52"/>
      <c r="AC567" s="52"/>
      <c r="AD567" s="173"/>
      <c r="AE567" s="52"/>
    </row>
    <row r="568" spans="1:33" x14ac:dyDescent="0.25">
      <c r="B568" s="33" t="s">
        <v>6</v>
      </c>
      <c r="D568" s="7"/>
      <c r="E568" s="7"/>
      <c r="F568" s="7"/>
      <c r="G568" s="7"/>
      <c r="H568" s="47"/>
      <c r="K568" s="7"/>
      <c r="L568" s="48"/>
      <c r="N568" s="75"/>
      <c r="P568" s="173"/>
      <c r="R568" s="46"/>
      <c r="T568" s="47"/>
      <c r="V568" s="47"/>
      <c r="X568" s="48"/>
      <c r="Z568" s="7"/>
      <c r="AA568" s="7"/>
      <c r="AB568" s="52"/>
      <c r="AC568" s="52"/>
      <c r="AD568" s="173"/>
      <c r="AE568" s="52"/>
    </row>
    <row r="569" spans="1:33" x14ac:dyDescent="0.25">
      <c r="A569" s="35"/>
      <c r="B569" s="35" t="s">
        <v>144</v>
      </c>
      <c r="H569" s="47"/>
      <c r="L569" s="48"/>
      <c r="N569" s="75"/>
      <c r="R569" s="46"/>
      <c r="T569" s="47"/>
      <c r="V569" s="47"/>
      <c r="X569" s="48"/>
      <c r="AB569" s="52"/>
      <c r="AC569" s="52"/>
      <c r="AE569" s="52"/>
    </row>
    <row r="570" spans="1:33" x14ac:dyDescent="0.25">
      <c r="A570" s="33">
        <v>350.2</v>
      </c>
      <c r="B570" s="33" t="s">
        <v>145</v>
      </c>
      <c r="D570" s="36">
        <v>256062200.68000001</v>
      </c>
      <c r="H570" s="47">
        <v>75</v>
      </c>
      <c r="I570" s="33" t="s">
        <v>4</v>
      </c>
      <c r="J570" s="47" t="s">
        <v>22</v>
      </c>
      <c r="L570" s="48">
        <v>0</v>
      </c>
      <c r="N570" s="76">
        <v>1.3</v>
      </c>
      <c r="P570" s="63">
        <f t="shared" ref="P570:P579" si="50">+ROUND(D570*N570/100,0)</f>
        <v>3328809</v>
      </c>
      <c r="R570" s="46" t="s">
        <v>15</v>
      </c>
      <c r="T570" s="47">
        <v>75</v>
      </c>
      <c r="U570" s="33" t="s">
        <v>4</v>
      </c>
      <c r="V570" s="47" t="s">
        <v>22</v>
      </c>
      <c r="X570" s="48">
        <v>0</v>
      </c>
      <c r="Z570" s="36">
        <v>3405627</v>
      </c>
      <c r="AA570" s="36"/>
      <c r="AB570" s="52">
        <v>1.33</v>
      </c>
      <c r="AC570" s="52"/>
      <c r="AD570" s="63">
        <f t="shared" ref="AD570:AD579" si="51">+Z570-P570</f>
        <v>76818</v>
      </c>
      <c r="AE570" s="52"/>
      <c r="AF570" s="40"/>
    </row>
    <row r="571" spans="1:33" x14ac:dyDescent="0.25">
      <c r="A571" s="33">
        <v>352</v>
      </c>
      <c r="B571" s="33" t="s">
        <v>42</v>
      </c>
      <c r="D571" s="36">
        <v>164509018.69</v>
      </c>
      <c r="H571" s="47">
        <v>60</v>
      </c>
      <c r="I571" s="33" t="s">
        <v>4</v>
      </c>
      <c r="J571" s="47" t="s">
        <v>23</v>
      </c>
      <c r="L571" s="48">
        <v>-15</v>
      </c>
      <c r="N571" s="76">
        <v>1.9</v>
      </c>
      <c r="P571" s="63">
        <f t="shared" si="50"/>
        <v>3125671</v>
      </c>
      <c r="R571" s="46" t="s">
        <v>15</v>
      </c>
      <c r="T571" s="47">
        <v>65</v>
      </c>
      <c r="U571" s="33" t="s">
        <v>4</v>
      </c>
      <c r="V571" s="47" t="s">
        <v>23</v>
      </c>
      <c r="X571" s="48">
        <v>-15</v>
      </c>
      <c r="Z571" s="36">
        <v>2913455</v>
      </c>
      <c r="AA571" s="36"/>
      <c r="AB571" s="52">
        <v>1.77</v>
      </c>
      <c r="AC571" s="52"/>
      <c r="AD571" s="63">
        <f t="shared" si="51"/>
        <v>-212216</v>
      </c>
      <c r="AE571" s="52"/>
      <c r="AF571" s="40"/>
    </row>
    <row r="572" spans="1:33" x14ac:dyDescent="0.25">
      <c r="A572" s="33">
        <v>353</v>
      </c>
      <c r="B572" s="33" t="s">
        <v>146</v>
      </c>
      <c r="D572" s="36">
        <v>1836156315.26</v>
      </c>
      <c r="H572" s="47">
        <v>40</v>
      </c>
      <c r="I572" s="33" t="s">
        <v>4</v>
      </c>
      <c r="J572" s="47" t="s">
        <v>24</v>
      </c>
      <c r="L572" s="48">
        <v>-2</v>
      </c>
      <c r="N572" s="76">
        <v>2.6</v>
      </c>
      <c r="P572" s="63">
        <f t="shared" si="50"/>
        <v>47740064</v>
      </c>
      <c r="R572" s="46" t="s">
        <v>15</v>
      </c>
      <c r="T572" s="47">
        <v>40</v>
      </c>
      <c r="U572" s="33" t="s">
        <v>4</v>
      </c>
      <c r="V572" s="47" t="s">
        <v>21</v>
      </c>
      <c r="X572" s="48">
        <v>-2</v>
      </c>
      <c r="Z572" s="36">
        <v>46821986</v>
      </c>
      <c r="AA572" s="36"/>
      <c r="AB572" s="52">
        <v>2.5499999999999998</v>
      </c>
      <c r="AC572" s="52"/>
      <c r="AD572" s="63">
        <f t="shared" si="51"/>
        <v>-918078</v>
      </c>
      <c r="AE572" s="52"/>
      <c r="AF572" s="40"/>
    </row>
    <row r="573" spans="1:33" x14ac:dyDescent="0.25">
      <c r="A573" s="33">
        <v>353.1</v>
      </c>
      <c r="B573" s="33" t="s">
        <v>147</v>
      </c>
      <c r="D573" s="36">
        <v>416112312.94999999</v>
      </c>
      <c r="H573" s="47">
        <v>35</v>
      </c>
      <c r="I573" s="33" t="s">
        <v>4</v>
      </c>
      <c r="J573" s="47" t="s">
        <v>25</v>
      </c>
      <c r="L573" s="48">
        <v>0</v>
      </c>
      <c r="N573" s="76">
        <v>2.9</v>
      </c>
      <c r="P573" s="63">
        <f t="shared" si="50"/>
        <v>12067257</v>
      </c>
      <c r="R573" s="46" t="s">
        <v>15</v>
      </c>
      <c r="T573" s="47">
        <v>30</v>
      </c>
      <c r="U573" s="33" t="s">
        <v>4</v>
      </c>
      <c r="V573" s="47" t="s">
        <v>21</v>
      </c>
      <c r="X573" s="48">
        <v>0</v>
      </c>
      <c r="Z573" s="36">
        <v>13856540</v>
      </c>
      <c r="AA573" s="36"/>
      <c r="AB573" s="52">
        <v>3.33</v>
      </c>
      <c r="AC573" s="52"/>
      <c r="AD573" s="63">
        <f t="shared" si="51"/>
        <v>1789283</v>
      </c>
      <c r="AE573" s="52"/>
      <c r="AF573" s="40"/>
    </row>
    <row r="574" spans="1:33" x14ac:dyDescent="0.25">
      <c r="A574" s="33">
        <v>354</v>
      </c>
      <c r="B574" s="33" t="s">
        <v>148</v>
      </c>
      <c r="D574" s="36">
        <v>371412402.08999997</v>
      </c>
      <c r="H574" s="47">
        <v>52</v>
      </c>
      <c r="I574" s="33" t="s">
        <v>4</v>
      </c>
      <c r="J574" s="47" t="s">
        <v>26</v>
      </c>
      <c r="L574" s="48">
        <v>-15</v>
      </c>
      <c r="N574" s="76">
        <v>2.2000000000000002</v>
      </c>
      <c r="P574" s="63">
        <f t="shared" si="50"/>
        <v>8171073</v>
      </c>
      <c r="R574" s="46" t="s">
        <v>15</v>
      </c>
      <c r="T574" s="47">
        <v>60</v>
      </c>
      <c r="U574" s="33" t="s">
        <v>4</v>
      </c>
      <c r="V574" s="47" t="s">
        <v>27</v>
      </c>
      <c r="X574" s="48">
        <v>-25</v>
      </c>
      <c r="Z574" s="36">
        <v>7753234</v>
      </c>
      <c r="AA574" s="36"/>
      <c r="AB574" s="52">
        <v>2.09</v>
      </c>
      <c r="AC574" s="52"/>
      <c r="AD574" s="63">
        <f t="shared" si="51"/>
        <v>-417839</v>
      </c>
      <c r="AE574" s="52"/>
      <c r="AF574" s="40"/>
    </row>
    <row r="575" spans="1:33" x14ac:dyDescent="0.25">
      <c r="A575" s="33">
        <v>355</v>
      </c>
      <c r="B575" s="33" t="s">
        <v>149</v>
      </c>
      <c r="D575" s="36">
        <v>1315959900.5599999</v>
      </c>
      <c r="H575" s="47">
        <v>44</v>
      </c>
      <c r="I575" s="33" t="s">
        <v>4</v>
      </c>
      <c r="J575" s="47" t="s">
        <v>25</v>
      </c>
      <c r="L575" s="48">
        <v>-50</v>
      </c>
      <c r="N575" s="76">
        <v>3.4</v>
      </c>
      <c r="P575" s="63">
        <f t="shared" si="50"/>
        <v>44742637</v>
      </c>
      <c r="R575" s="46" t="s">
        <v>15</v>
      </c>
      <c r="T575" s="47">
        <v>48</v>
      </c>
      <c r="U575" s="33" t="s">
        <v>4</v>
      </c>
      <c r="V575" s="47" t="s">
        <v>25</v>
      </c>
      <c r="X575" s="48">
        <v>-50</v>
      </c>
      <c r="Z575" s="36">
        <v>41057949</v>
      </c>
      <c r="AA575" s="36"/>
      <c r="AB575" s="52">
        <v>3.12</v>
      </c>
      <c r="AC575" s="52"/>
      <c r="AD575" s="63">
        <f t="shared" si="51"/>
        <v>-3684688</v>
      </c>
      <c r="AE575" s="52"/>
      <c r="AF575" s="40"/>
    </row>
    <row r="576" spans="1:33" x14ac:dyDescent="0.25">
      <c r="A576" s="33">
        <v>356</v>
      </c>
      <c r="B576" s="33" t="s">
        <v>150</v>
      </c>
      <c r="D576" s="36">
        <v>905131018.38999999</v>
      </c>
      <c r="H576" s="47">
        <v>47</v>
      </c>
      <c r="I576" s="33" t="s">
        <v>4</v>
      </c>
      <c r="J576" s="47" t="s">
        <v>24</v>
      </c>
      <c r="L576" s="48">
        <v>-50</v>
      </c>
      <c r="N576" s="76">
        <v>3.2</v>
      </c>
      <c r="P576" s="63">
        <f t="shared" si="50"/>
        <v>28964193</v>
      </c>
      <c r="R576" s="46" t="s">
        <v>15</v>
      </c>
      <c r="T576" s="47">
        <v>51</v>
      </c>
      <c r="U576" s="33" t="s">
        <v>4</v>
      </c>
      <c r="V576" s="47" t="s">
        <v>21</v>
      </c>
      <c r="X576" s="48">
        <v>-55</v>
      </c>
      <c r="Z576" s="36">
        <v>27497880</v>
      </c>
      <c r="AA576" s="36"/>
      <c r="AB576" s="52">
        <v>3.04</v>
      </c>
      <c r="AC576" s="52"/>
      <c r="AD576" s="63">
        <f t="shared" si="51"/>
        <v>-1466313</v>
      </c>
      <c r="AE576" s="52"/>
      <c r="AF576" s="40"/>
    </row>
    <row r="577" spans="1:32" x14ac:dyDescent="0.25">
      <c r="A577" s="33">
        <v>357</v>
      </c>
      <c r="B577" s="33" t="s">
        <v>151</v>
      </c>
      <c r="D577" s="36">
        <v>80295444.120000005</v>
      </c>
      <c r="H577" s="47">
        <v>60</v>
      </c>
      <c r="I577" s="33" t="s">
        <v>4</v>
      </c>
      <c r="J577" s="47" t="s">
        <v>27</v>
      </c>
      <c r="L577" s="48">
        <v>0</v>
      </c>
      <c r="N577" s="76">
        <v>1.7</v>
      </c>
      <c r="P577" s="63">
        <f t="shared" si="50"/>
        <v>1365023</v>
      </c>
      <c r="R577" s="46" t="s">
        <v>15</v>
      </c>
      <c r="T577" s="47">
        <v>65</v>
      </c>
      <c r="U577" s="33" t="s">
        <v>4</v>
      </c>
      <c r="V577" s="47" t="s">
        <v>27</v>
      </c>
      <c r="X577" s="48">
        <v>0</v>
      </c>
      <c r="Z577" s="36">
        <v>1236550</v>
      </c>
      <c r="AA577" s="36"/>
      <c r="AB577" s="52">
        <v>1.54</v>
      </c>
      <c r="AC577" s="52"/>
      <c r="AD577" s="63">
        <f t="shared" si="51"/>
        <v>-128473</v>
      </c>
      <c r="AE577" s="52"/>
      <c r="AF577" s="40"/>
    </row>
    <row r="578" spans="1:32" x14ac:dyDescent="0.25">
      <c r="A578" s="33">
        <v>358</v>
      </c>
      <c r="B578" s="33" t="s">
        <v>152</v>
      </c>
      <c r="D578" s="36">
        <v>111203910.44</v>
      </c>
      <c r="H578" s="47">
        <v>60</v>
      </c>
      <c r="I578" s="33" t="s">
        <v>4</v>
      </c>
      <c r="J578" s="47" t="s">
        <v>28</v>
      </c>
      <c r="L578" s="48">
        <v>-10</v>
      </c>
      <c r="N578" s="76">
        <v>1.8</v>
      </c>
      <c r="P578" s="63">
        <f t="shared" si="50"/>
        <v>2001670</v>
      </c>
      <c r="R578" s="46" t="s">
        <v>15</v>
      </c>
      <c r="T578" s="47">
        <v>65</v>
      </c>
      <c r="U578" s="33" t="s">
        <v>4</v>
      </c>
      <c r="V578" s="47" t="s">
        <v>23</v>
      </c>
      <c r="X578" s="48">
        <v>-20</v>
      </c>
      <c r="Z578" s="36">
        <v>2055048</v>
      </c>
      <c r="AA578" s="36"/>
      <c r="AB578" s="52">
        <v>1.85</v>
      </c>
      <c r="AC578" s="52"/>
      <c r="AD578" s="63">
        <f t="shared" si="51"/>
        <v>53378</v>
      </c>
      <c r="AE578" s="52"/>
      <c r="AF578" s="40"/>
    </row>
    <row r="579" spans="1:32" x14ac:dyDescent="0.25">
      <c r="A579" s="33">
        <v>359</v>
      </c>
      <c r="B579" s="33" t="s">
        <v>153</v>
      </c>
      <c r="D579" s="32">
        <v>120783299.18000001</v>
      </c>
      <c r="H579" s="47">
        <v>65</v>
      </c>
      <c r="I579" s="33" t="s">
        <v>4</v>
      </c>
      <c r="J579" s="47" t="s">
        <v>29</v>
      </c>
      <c r="L579" s="48">
        <v>-10</v>
      </c>
      <c r="N579" s="76">
        <v>1.7</v>
      </c>
      <c r="P579" s="64">
        <f t="shared" si="50"/>
        <v>2053316</v>
      </c>
      <c r="R579" s="46" t="s">
        <v>15</v>
      </c>
      <c r="T579" s="47">
        <v>75</v>
      </c>
      <c r="U579" s="33" t="s">
        <v>4</v>
      </c>
      <c r="V579" s="47" t="s">
        <v>27</v>
      </c>
      <c r="X579" s="48">
        <v>-10</v>
      </c>
      <c r="Z579" s="32">
        <v>1767060</v>
      </c>
      <c r="AA579" s="54"/>
      <c r="AB579" s="52">
        <v>1.46</v>
      </c>
      <c r="AC579" s="52"/>
      <c r="AD579" s="64">
        <f t="shared" si="51"/>
        <v>-286256</v>
      </c>
      <c r="AE579" s="52"/>
      <c r="AF579" s="40"/>
    </row>
    <row r="580" spans="1:32" x14ac:dyDescent="0.25">
      <c r="B580" s="33" t="s">
        <v>6</v>
      </c>
      <c r="H580" s="47"/>
      <c r="J580" s="47"/>
      <c r="L580" s="48"/>
      <c r="N580" s="75"/>
      <c r="R580" s="46"/>
      <c r="T580" s="47"/>
      <c r="V580" s="47"/>
      <c r="X580" s="48"/>
      <c r="AB580" s="52"/>
      <c r="AC580" s="52"/>
      <c r="AE580" s="52"/>
    </row>
    <row r="581" spans="1:32" x14ac:dyDescent="0.25">
      <c r="A581" s="35"/>
      <c r="B581" s="35" t="s">
        <v>154</v>
      </c>
      <c r="D581" s="13">
        <f>+SUBTOTAL(9,D570:D580)</f>
        <v>5577625822.3599997</v>
      </c>
      <c r="H581" s="47"/>
      <c r="J581" s="47"/>
      <c r="L581" s="48"/>
      <c r="N581" s="80">
        <f>+ROUND(P581/D581*100,1)</f>
        <v>2.8</v>
      </c>
      <c r="P581" s="180">
        <f>+SUBTOTAL(9,P570:P580)</f>
        <v>153559713</v>
      </c>
      <c r="R581" s="46"/>
      <c r="T581" s="47"/>
      <c r="V581" s="47"/>
      <c r="X581" s="48"/>
      <c r="Z581" s="13">
        <f>+SUBTOTAL(9,Z570:Z580)</f>
        <v>148365329</v>
      </c>
      <c r="AA581" s="13"/>
      <c r="AB581" s="57">
        <f>+Z581/D581*100</f>
        <v>2.660008643914801</v>
      </c>
      <c r="AC581" s="57"/>
      <c r="AD581" s="180">
        <f>+SUBTOTAL(9,AD570:AD580)</f>
        <v>-5194384</v>
      </c>
      <c r="AE581" s="52"/>
    </row>
    <row r="582" spans="1:32" x14ac:dyDescent="0.25">
      <c r="A582" s="35"/>
      <c r="B582" s="35" t="s">
        <v>6</v>
      </c>
      <c r="H582" s="47"/>
      <c r="J582" s="47"/>
      <c r="L582" s="48"/>
      <c r="N582" s="75"/>
      <c r="R582" s="46"/>
      <c r="T582" s="47"/>
      <c r="V582" s="47"/>
      <c r="X582" s="48"/>
      <c r="AB582" s="52"/>
      <c r="AC582" s="52"/>
      <c r="AE582" s="52"/>
    </row>
    <row r="583" spans="1:32" x14ac:dyDescent="0.25">
      <c r="A583" s="35"/>
      <c r="B583" s="35" t="s">
        <v>155</v>
      </c>
      <c r="H583" s="47"/>
      <c r="J583" s="47"/>
      <c r="L583" s="48"/>
      <c r="N583" s="75"/>
      <c r="R583" s="46"/>
      <c r="T583" s="47"/>
      <c r="V583" s="47"/>
      <c r="X583" s="48"/>
      <c r="AB583" s="52"/>
      <c r="AC583" s="52"/>
      <c r="AE583" s="52"/>
    </row>
    <row r="584" spans="1:32" x14ac:dyDescent="0.25">
      <c r="A584" s="33">
        <v>361</v>
      </c>
      <c r="B584" s="33" t="s">
        <v>42</v>
      </c>
      <c r="D584" s="36">
        <v>205508712.61000001</v>
      </c>
      <c r="H584" s="47">
        <v>60</v>
      </c>
      <c r="I584" s="33" t="s">
        <v>4</v>
      </c>
      <c r="J584" s="47" t="s">
        <v>23</v>
      </c>
      <c r="L584" s="48">
        <v>-15</v>
      </c>
      <c r="N584" s="76">
        <v>1.9</v>
      </c>
      <c r="P584" s="63">
        <f>+ROUND(D584*N584/100,0)</f>
        <v>3904666</v>
      </c>
      <c r="R584" s="46" t="s">
        <v>15</v>
      </c>
      <c r="T584" s="47">
        <v>65</v>
      </c>
      <c r="U584" s="33" t="s">
        <v>4</v>
      </c>
      <c r="V584" s="47" t="s">
        <v>23</v>
      </c>
      <c r="X584" s="48">
        <v>-15</v>
      </c>
      <c r="Z584" s="36">
        <v>3639559</v>
      </c>
      <c r="AA584" s="36"/>
      <c r="AB584" s="52">
        <v>1.77</v>
      </c>
      <c r="AC584" s="52"/>
      <c r="AD584" s="63">
        <f>+Z584-P584</f>
        <v>-265107</v>
      </c>
      <c r="AE584" s="52"/>
      <c r="AF584" s="40"/>
    </row>
    <row r="585" spans="1:32" x14ac:dyDescent="0.25">
      <c r="A585" s="33">
        <v>362</v>
      </c>
      <c r="B585" s="33" t="s">
        <v>146</v>
      </c>
      <c r="D585" s="36">
        <v>1911232118.75</v>
      </c>
      <c r="H585" s="47">
        <v>43</v>
      </c>
      <c r="I585" s="33" t="s">
        <v>4</v>
      </c>
      <c r="J585" s="47" t="s">
        <v>24</v>
      </c>
      <c r="L585" s="48">
        <v>-10</v>
      </c>
      <c r="N585" s="76">
        <v>2.6</v>
      </c>
      <c r="P585" s="63">
        <f>+ROUND(D585*N585/100,0)</f>
        <v>49692035</v>
      </c>
      <c r="R585" s="46" t="s">
        <v>15</v>
      </c>
      <c r="T585" s="47">
        <v>45</v>
      </c>
      <c r="U585" s="33" t="s">
        <v>4</v>
      </c>
      <c r="V585" s="47" t="s">
        <v>24</v>
      </c>
      <c r="X585" s="48">
        <v>-10</v>
      </c>
      <c r="Z585" s="36">
        <v>46672288</v>
      </c>
      <c r="AA585" s="36"/>
      <c r="AB585" s="52">
        <v>2.44</v>
      </c>
      <c r="AC585" s="52"/>
      <c r="AD585" s="63">
        <f>+Z585-P585</f>
        <v>-3019747</v>
      </c>
      <c r="AE585" s="52"/>
      <c r="AF585" s="40"/>
    </row>
    <row r="586" spans="1:32" x14ac:dyDescent="0.25">
      <c r="A586" s="33">
        <v>364.1</v>
      </c>
      <c r="B586" s="33" t="s">
        <v>156</v>
      </c>
      <c r="D586" s="36">
        <v>1152547582.3699999</v>
      </c>
      <c r="H586" s="47">
        <v>39</v>
      </c>
      <c r="I586" s="33" t="s">
        <v>4</v>
      </c>
      <c r="J586" s="47" t="s">
        <v>25</v>
      </c>
      <c r="L586" s="48">
        <v>-60</v>
      </c>
      <c r="N586" s="76">
        <v>4.0999999999999996</v>
      </c>
      <c r="P586" s="63">
        <f t="shared" ref="P586:P587" si="52">+ROUND(D586*N586/100,0)</f>
        <v>47254451</v>
      </c>
      <c r="R586" s="46" t="s">
        <v>15</v>
      </c>
      <c r="T586" s="47">
        <v>40</v>
      </c>
      <c r="U586" s="33" t="s">
        <v>4</v>
      </c>
      <c r="V586" s="47" t="s">
        <v>25</v>
      </c>
      <c r="X586" s="48">
        <v>-100</v>
      </c>
      <c r="Z586" s="36">
        <v>57627379</v>
      </c>
      <c r="AA586" s="36"/>
      <c r="AB586" s="52">
        <v>5</v>
      </c>
      <c r="AC586" s="52"/>
      <c r="AD586" s="63">
        <f t="shared" ref="AD586:AD587" si="53">+Z586-P586</f>
        <v>10372928</v>
      </c>
      <c r="AE586" s="52"/>
      <c r="AF586" s="40"/>
    </row>
    <row r="587" spans="1:32" x14ac:dyDescent="0.25">
      <c r="A587" s="33">
        <v>364.2</v>
      </c>
      <c r="B587" s="33" t="s">
        <v>157</v>
      </c>
      <c r="D587" s="36">
        <v>931675387.74000001</v>
      </c>
      <c r="H587" s="47">
        <v>39</v>
      </c>
      <c r="I587" s="33" t="s">
        <v>4</v>
      </c>
      <c r="J587" s="47" t="s">
        <v>25</v>
      </c>
      <c r="L587" s="48">
        <v>-60</v>
      </c>
      <c r="N587" s="76">
        <v>4.0999999999999996</v>
      </c>
      <c r="P587" s="63">
        <f t="shared" si="52"/>
        <v>38198691</v>
      </c>
      <c r="R587" s="46" t="s">
        <v>15</v>
      </c>
      <c r="T587" s="47">
        <v>48</v>
      </c>
      <c r="U587" s="33" t="s">
        <v>4</v>
      </c>
      <c r="V587" s="47" t="s">
        <v>24</v>
      </c>
      <c r="X587" s="48">
        <v>-100</v>
      </c>
      <c r="Z587" s="54">
        <v>38757696</v>
      </c>
      <c r="AA587" s="36"/>
      <c r="AB587" s="52">
        <v>4.16</v>
      </c>
      <c r="AC587" s="52"/>
      <c r="AD587" s="63">
        <f t="shared" si="53"/>
        <v>559005</v>
      </c>
      <c r="AE587" s="52"/>
      <c r="AF587" s="40"/>
    </row>
    <row r="588" spans="1:32" x14ac:dyDescent="0.25">
      <c r="A588" s="33">
        <v>365</v>
      </c>
      <c r="B588" s="33" t="s">
        <v>150</v>
      </c>
      <c r="D588" s="36">
        <v>2233914471.5</v>
      </c>
      <c r="H588" s="47">
        <v>41</v>
      </c>
      <c r="I588" s="33" t="s">
        <v>4</v>
      </c>
      <c r="J588" s="47" t="s">
        <v>30</v>
      </c>
      <c r="L588" s="48">
        <v>-60</v>
      </c>
      <c r="N588" s="76">
        <v>3.9</v>
      </c>
      <c r="P588" s="63">
        <f t="shared" ref="P588:P599" si="54">+ROUND(D588*N588/100,0)</f>
        <v>87122664</v>
      </c>
      <c r="R588" s="46" t="s">
        <v>15</v>
      </c>
      <c r="T588" s="47">
        <v>48</v>
      </c>
      <c r="U588" s="33" t="s">
        <v>4</v>
      </c>
      <c r="V588" s="47" t="s">
        <v>21</v>
      </c>
      <c r="X588" s="48">
        <v>-80</v>
      </c>
      <c r="Z588" s="36">
        <v>83637758</v>
      </c>
      <c r="AA588" s="36"/>
      <c r="AB588" s="52">
        <v>3.74</v>
      </c>
      <c r="AC588" s="52"/>
      <c r="AD588" s="63">
        <f t="shared" ref="AD588:AD599" si="55">+Z588-P588</f>
        <v>-3484906</v>
      </c>
      <c r="AE588" s="52"/>
      <c r="AF588" s="40"/>
    </row>
    <row r="589" spans="1:32" x14ac:dyDescent="0.25">
      <c r="A589" s="33">
        <v>366.6</v>
      </c>
      <c r="B589" s="33" t="s">
        <v>158</v>
      </c>
      <c r="D589" s="36">
        <v>1527417261.03</v>
      </c>
      <c r="H589" s="47">
        <v>70</v>
      </c>
      <c r="I589" s="33" t="s">
        <v>4</v>
      </c>
      <c r="J589" s="47" t="s">
        <v>31</v>
      </c>
      <c r="L589" s="48">
        <v>-2</v>
      </c>
      <c r="N589" s="76">
        <v>1.5</v>
      </c>
      <c r="P589" s="63">
        <f t="shared" si="54"/>
        <v>22911259</v>
      </c>
      <c r="R589" s="46" t="s">
        <v>15</v>
      </c>
      <c r="T589" s="47">
        <v>70</v>
      </c>
      <c r="U589" s="33" t="s">
        <v>4</v>
      </c>
      <c r="V589" s="47" t="s">
        <v>23</v>
      </c>
      <c r="X589" s="48">
        <v>0</v>
      </c>
      <c r="Z589" s="36">
        <v>21842067</v>
      </c>
      <c r="AA589" s="36"/>
      <c r="AB589" s="52">
        <v>1.43</v>
      </c>
      <c r="AC589" s="52"/>
      <c r="AD589" s="63">
        <f t="shared" si="55"/>
        <v>-1069192</v>
      </c>
      <c r="AE589" s="52"/>
      <c r="AF589" s="40"/>
    </row>
    <row r="590" spans="1:32" x14ac:dyDescent="0.25">
      <c r="A590" s="33">
        <v>366.7</v>
      </c>
      <c r="B590" s="33" t="s">
        <v>159</v>
      </c>
      <c r="D590" s="36">
        <v>287479643.85000002</v>
      </c>
      <c r="H590" s="47">
        <v>50</v>
      </c>
      <c r="I590" s="33" t="s">
        <v>4</v>
      </c>
      <c r="J590" s="47" t="s">
        <v>27</v>
      </c>
      <c r="L590" s="48">
        <v>0</v>
      </c>
      <c r="N590" s="76">
        <v>2</v>
      </c>
      <c r="P590" s="63">
        <f t="shared" si="54"/>
        <v>5749593</v>
      </c>
      <c r="R590" s="46" t="s">
        <v>15</v>
      </c>
      <c r="T590" s="47">
        <v>50</v>
      </c>
      <c r="U590" s="33" t="s">
        <v>4</v>
      </c>
      <c r="V590" s="47" t="s">
        <v>27</v>
      </c>
      <c r="X590" s="48">
        <v>0</v>
      </c>
      <c r="Z590" s="36">
        <v>5749593</v>
      </c>
      <c r="AA590" s="36"/>
      <c r="AB590" s="52">
        <v>2</v>
      </c>
      <c r="AC590" s="52"/>
      <c r="AD590" s="63">
        <f t="shared" si="55"/>
        <v>0</v>
      </c>
      <c r="AE590" s="52"/>
      <c r="AF590" s="40"/>
    </row>
    <row r="591" spans="1:32" x14ac:dyDescent="0.25">
      <c r="A591" s="33">
        <v>367.6</v>
      </c>
      <c r="B591" s="33" t="s">
        <v>160</v>
      </c>
      <c r="D591" s="36">
        <v>1707263746.8399999</v>
      </c>
      <c r="H591" s="47">
        <v>38</v>
      </c>
      <c r="I591" s="33" t="s">
        <v>4</v>
      </c>
      <c r="J591" s="47" t="s">
        <v>30</v>
      </c>
      <c r="L591" s="48">
        <v>0</v>
      </c>
      <c r="N591" s="76">
        <v>2.6</v>
      </c>
      <c r="P591" s="63">
        <f t="shared" si="54"/>
        <v>44388857</v>
      </c>
      <c r="R591" s="46" t="s">
        <v>15</v>
      </c>
      <c r="T591" s="47">
        <v>42</v>
      </c>
      <c r="U591" s="33" t="s">
        <v>4</v>
      </c>
      <c r="V591" s="47" t="s">
        <v>30</v>
      </c>
      <c r="X591" s="48">
        <v>-5</v>
      </c>
      <c r="Z591" s="36">
        <v>42664521</v>
      </c>
      <c r="AA591" s="36"/>
      <c r="AB591" s="52">
        <v>2.5</v>
      </c>
      <c r="AC591" s="52"/>
      <c r="AD591" s="63">
        <f t="shared" si="55"/>
        <v>-1724336</v>
      </c>
      <c r="AE591" s="52"/>
      <c r="AF591" s="40"/>
    </row>
    <row r="592" spans="1:32" x14ac:dyDescent="0.25">
      <c r="A592" s="33">
        <v>367.7</v>
      </c>
      <c r="B592" s="33" t="s">
        <v>161</v>
      </c>
      <c r="D592" s="36">
        <v>936987533.87</v>
      </c>
      <c r="H592" s="47">
        <v>35</v>
      </c>
      <c r="I592" s="33" t="s">
        <v>4</v>
      </c>
      <c r="J592" s="47" t="s">
        <v>25</v>
      </c>
      <c r="L592" s="48">
        <v>0</v>
      </c>
      <c r="N592" s="76">
        <v>2.9</v>
      </c>
      <c r="P592" s="63">
        <f t="shared" si="54"/>
        <v>27172638</v>
      </c>
      <c r="R592" s="46" t="s">
        <v>15</v>
      </c>
      <c r="T592" s="47">
        <v>35</v>
      </c>
      <c r="U592" s="33" t="s">
        <v>4</v>
      </c>
      <c r="V592" s="47" t="s">
        <v>25</v>
      </c>
      <c r="X592" s="48">
        <v>0</v>
      </c>
      <c r="Z592" s="36">
        <v>26797843</v>
      </c>
      <c r="AA592" s="36"/>
      <c r="AB592" s="52">
        <v>2.86</v>
      </c>
      <c r="AC592" s="52"/>
      <c r="AD592" s="63">
        <f t="shared" si="55"/>
        <v>-374795</v>
      </c>
      <c r="AE592" s="52"/>
      <c r="AF592" s="40"/>
    </row>
    <row r="593" spans="1:32" x14ac:dyDescent="0.25">
      <c r="A593" s="33">
        <v>368</v>
      </c>
      <c r="B593" s="33" t="s">
        <v>162</v>
      </c>
      <c r="D593" s="36">
        <v>2222715382.7600002</v>
      </c>
      <c r="H593" s="47">
        <v>33</v>
      </c>
      <c r="I593" s="33" t="s">
        <v>4</v>
      </c>
      <c r="J593" s="47" t="s">
        <v>32</v>
      </c>
      <c r="L593" s="48">
        <v>-25</v>
      </c>
      <c r="N593" s="76">
        <v>3.8</v>
      </c>
      <c r="P593" s="63">
        <f t="shared" si="54"/>
        <v>84463185</v>
      </c>
      <c r="R593" s="46" t="s">
        <v>15</v>
      </c>
      <c r="T593" s="47">
        <v>34</v>
      </c>
      <c r="U593" s="33" t="s">
        <v>4</v>
      </c>
      <c r="V593" s="47" t="s">
        <v>30</v>
      </c>
      <c r="X593" s="48">
        <v>-15</v>
      </c>
      <c r="Z593" s="36">
        <v>75148580</v>
      </c>
      <c r="AA593" s="36"/>
      <c r="AB593" s="52">
        <v>3.38</v>
      </c>
      <c r="AC593" s="52"/>
      <c r="AD593" s="63">
        <f t="shared" si="55"/>
        <v>-9314605</v>
      </c>
      <c r="AE593" s="52"/>
      <c r="AF593" s="40"/>
    </row>
    <row r="594" spans="1:32" x14ac:dyDescent="0.25">
      <c r="A594" s="33">
        <v>369.1</v>
      </c>
      <c r="B594" s="33" t="s">
        <v>163</v>
      </c>
      <c r="D594" s="36">
        <v>583179472.33000004</v>
      </c>
      <c r="H594" s="47">
        <v>48</v>
      </c>
      <c r="I594" s="33" t="s">
        <v>4</v>
      </c>
      <c r="J594" s="47" t="s">
        <v>21</v>
      </c>
      <c r="L594" s="48">
        <v>-85</v>
      </c>
      <c r="N594" s="76">
        <v>3.9</v>
      </c>
      <c r="P594" s="63">
        <f t="shared" si="54"/>
        <v>22743999</v>
      </c>
      <c r="R594" s="46" t="s">
        <v>15</v>
      </c>
      <c r="T594" s="47">
        <v>53</v>
      </c>
      <c r="U594" s="33" t="s">
        <v>4</v>
      </c>
      <c r="V594" s="47" t="s">
        <v>21</v>
      </c>
      <c r="X594" s="48">
        <v>-125</v>
      </c>
      <c r="Z594" s="36">
        <v>24799707</v>
      </c>
      <c r="AA594" s="36"/>
      <c r="AB594" s="52">
        <v>4.25</v>
      </c>
      <c r="AC594" s="52"/>
      <c r="AD594" s="63">
        <f t="shared" si="55"/>
        <v>2055708</v>
      </c>
      <c r="AE594" s="52"/>
      <c r="AF594" s="40"/>
    </row>
    <row r="595" spans="1:32" x14ac:dyDescent="0.25">
      <c r="A595" s="33">
        <v>369.6</v>
      </c>
      <c r="B595" s="33" t="s">
        <v>164</v>
      </c>
      <c r="D595" s="36">
        <v>815647717.33000004</v>
      </c>
      <c r="H595" s="47">
        <v>38</v>
      </c>
      <c r="I595" s="33" t="s">
        <v>4</v>
      </c>
      <c r="J595" s="47" t="s">
        <v>25</v>
      </c>
      <c r="L595" s="48">
        <v>-5</v>
      </c>
      <c r="N595" s="76">
        <v>2.8</v>
      </c>
      <c r="P595" s="63">
        <f t="shared" si="54"/>
        <v>22838136</v>
      </c>
      <c r="R595" s="46" t="s">
        <v>15</v>
      </c>
      <c r="T595" s="47">
        <v>45</v>
      </c>
      <c r="U595" s="33" t="s">
        <v>4</v>
      </c>
      <c r="V595" s="47" t="s">
        <v>25</v>
      </c>
      <c r="X595" s="48">
        <v>-15</v>
      </c>
      <c r="Z595" s="36">
        <v>20823486</v>
      </c>
      <c r="AA595" s="36"/>
      <c r="AB595" s="52">
        <v>2.5499999999999998</v>
      </c>
      <c r="AC595" s="52"/>
      <c r="AD595" s="63">
        <f t="shared" si="55"/>
        <v>-2014650</v>
      </c>
      <c r="AE595" s="52"/>
      <c r="AF595" s="40"/>
    </row>
    <row r="596" spans="1:32" x14ac:dyDescent="0.25">
      <c r="A596" s="33">
        <v>370</v>
      </c>
      <c r="B596" s="33" t="s">
        <v>165</v>
      </c>
      <c r="D596" s="36">
        <v>90547257.879999995</v>
      </c>
      <c r="H596" s="47">
        <v>36</v>
      </c>
      <c r="I596" s="33" t="s">
        <v>4</v>
      </c>
      <c r="J596" s="47" t="s">
        <v>33</v>
      </c>
      <c r="L596" s="48">
        <v>-30</v>
      </c>
      <c r="N596" s="76">
        <v>3.6</v>
      </c>
      <c r="P596" s="63">
        <f t="shared" si="54"/>
        <v>3259701</v>
      </c>
      <c r="R596" s="46" t="s">
        <v>15</v>
      </c>
      <c r="T596" s="47">
        <v>38</v>
      </c>
      <c r="U596" s="33" t="s">
        <v>4</v>
      </c>
      <c r="V596" s="47" t="s">
        <v>25</v>
      </c>
      <c r="X596" s="48">
        <v>-30</v>
      </c>
      <c r="Z596" s="36">
        <v>3095811</v>
      </c>
      <c r="AA596" s="36"/>
      <c r="AB596" s="52">
        <v>3.42</v>
      </c>
      <c r="AC596" s="52"/>
      <c r="AD596" s="63">
        <f t="shared" si="55"/>
        <v>-163890</v>
      </c>
      <c r="AE596" s="52"/>
      <c r="AF596" s="40"/>
    </row>
    <row r="597" spans="1:32" x14ac:dyDescent="0.25">
      <c r="A597" s="33">
        <v>370.1</v>
      </c>
      <c r="B597" s="33" t="s">
        <v>166</v>
      </c>
      <c r="D597" s="36">
        <v>840946337.94000006</v>
      </c>
      <c r="H597" s="47">
        <v>20</v>
      </c>
      <c r="I597" s="33" t="s">
        <v>4</v>
      </c>
      <c r="J597" s="47" t="s">
        <v>33</v>
      </c>
      <c r="L597" s="48">
        <v>-30</v>
      </c>
      <c r="N597" s="76">
        <v>6.5</v>
      </c>
      <c r="P597" s="63">
        <f t="shared" si="54"/>
        <v>54661512</v>
      </c>
      <c r="R597" s="46" t="s">
        <v>15</v>
      </c>
      <c r="T597" s="47">
        <v>20</v>
      </c>
      <c r="U597" s="33" t="s">
        <v>4</v>
      </c>
      <c r="V597" s="47" t="s">
        <v>33</v>
      </c>
      <c r="X597" s="48">
        <v>-30</v>
      </c>
      <c r="Z597" s="36">
        <v>54661512</v>
      </c>
      <c r="AA597" s="36"/>
      <c r="AB597" s="52">
        <v>6.5</v>
      </c>
      <c r="AC597" s="52"/>
      <c r="AD597" s="63">
        <f t="shared" si="55"/>
        <v>0</v>
      </c>
      <c r="AE597" s="52"/>
      <c r="AF597" s="40"/>
    </row>
    <row r="598" spans="1:32" x14ac:dyDescent="0.25">
      <c r="A598" s="33">
        <v>371</v>
      </c>
      <c r="B598" s="33" t="s">
        <v>324</v>
      </c>
      <c r="D598" s="36">
        <v>82197777.310000002</v>
      </c>
      <c r="H598" s="47">
        <v>30</v>
      </c>
      <c r="I598" s="33" t="s">
        <v>4</v>
      </c>
      <c r="J598" s="47" t="s">
        <v>34</v>
      </c>
      <c r="L598" s="48">
        <v>-20</v>
      </c>
      <c r="N598" s="76">
        <v>4</v>
      </c>
      <c r="P598" s="63">
        <f t="shared" si="54"/>
        <v>3287911</v>
      </c>
      <c r="R598" s="46" t="s">
        <v>15</v>
      </c>
      <c r="T598" s="47">
        <v>30</v>
      </c>
      <c r="U598" s="33" t="s">
        <v>4</v>
      </c>
      <c r="V598" s="47" t="s">
        <v>34</v>
      </c>
      <c r="X598" s="48">
        <v>-15</v>
      </c>
      <c r="Z598" s="36">
        <v>3147764</v>
      </c>
      <c r="AA598" s="36"/>
      <c r="AB598" s="52">
        <v>3.83</v>
      </c>
      <c r="AC598" s="52"/>
      <c r="AD598" s="63">
        <f t="shared" si="55"/>
        <v>-140147</v>
      </c>
      <c r="AE598" s="52"/>
      <c r="AF598" s="40"/>
    </row>
    <row r="599" spans="1:32" x14ac:dyDescent="0.25">
      <c r="A599" s="33">
        <v>373</v>
      </c>
      <c r="B599" s="33" t="s">
        <v>167</v>
      </c>
      <c r="D599" s="32">
        <v>486691167.85000002</v>
      </c>
      <c r="H599" s="47">
        <v>30</v>
      </c>
      <c r="I599" s="33" t="s">
        <v>4</v>
      </c>
      <c r="J599" s="47" t="s">
        <v>35</v>
      </c>
      <c r="L599" s="48">
        <v>-20</v>
      </c>
      <c r="N599" s="76">
        <v>4</v>
      </c>
      <c r="P599" s="64">
        <f t="shared" si="54"/>
        <v>19467647</v>
      </c>
      <c r="R599" s="46" t="s">
        <v>15</v>
      </c>
      <c r="T599" s="47">
        <v>35</v>
      </c>
      <c r="U599" s="33" t="s">
        <v>4</v>
      </c>
      <c r="V599" s="47" t="s">
        <v>318</v>
      </c>
      <c r="X599" s="48">
        <v>-15</v>
      </c>
      <c r="Z599" s="32">
        <v>16006580</v>
      </c>
      <c r="AA599" s="54"/>
      <c r="AB599" s="52">
        <v>3.29</v>
      </c>
      <c r="AC599" s="52"/>
      <c r="AD599" s="64">
        <f t="shared" si="55"/>
        <v>-3461067</v>
      </c>
      <c r="AE599" s="52"/>
      <c r="AF599" s="40"/>
    </row>
    <row r="600" spans="1:32" x14ac:dyDescent="0.25">
      <c r="B600" s="33" t="s">
        <v>6</v>
      </c>
      <c r="H600" s="47"/>
      <c r="J600" s="47"/>
      <c r="L600" s="48"/>
      <c r="N600" s="75"/>
      <c r="R600" s="46"/>
      <c r="T600" s="47"/>
      <c r="V600" s="47"/>
      <c r="X600" s="48"/>
      <c r="AB600" s="52"/>
      <c r="AC600" s="52"/>
      <c r="AE600" s="52"/>
    </row>
    <row r="601" spans="1:32" x14ac:dyDescent="0.25">
      <c r="A601" s="35"/>
      <c r="B601" s="35" t="s">
        <v>168</v>
      </c>
      <c r="D601" s="13">
        <f>+SUBTOTAL(9,D584:D600)</f>
        <v>16015951571.960001</v>
      </c>
      <c r="H601" s="47"/>
      <c r="J601" s="47"/>
      <c r="L601" s="48"/>
      <c r="N601" s="80">
        <f>+ROUND(P601/D601*100,1)</f>
        <v>3.4</v>
      </c>
      <c r="P601" s="180">
        <f>+SUBTOTAL(9,P584:P600)</f>
        <v>537116945</v>
      </c>
      <c r="R601" s="46"/>
      <c r="T601" s="47"/>
      <c r="V601" s="47"/>
      <c r="X601" s="48"/>
      <c r="Z601" s="13">
        <f>+SUBTOTAL(9,Z584:Z600)</f>
        <v>525072144</v>
      </c>
      <c r="AA601" s="13"/>
      <c r="AB601" s="57">
        <f>+Z601/D601*100</f>
        <v>3.2784323906128212</v>
      </c>
      <c r="AC601" s="57"/>
      <c r="AD601" s="180">
        <f>+SUBTOTAL(9,AD584:AD600)</f>
        <v>-12044801</v>
      </c>
      <c r="AE601" s="52"/>
    </row>
    <row r="602" spans="1:32" x14ac:dyDescent="0.25">
      <c r="A602" s="35"/>
      <c r="B602" s="35" t="s">
        <v>6</v>
      </c>
      <c r="H602" s="47"/>
      <c r="J602" s="47"/>
      <c r="L602" s="48"/>
      <c r="N602" s="75"/>
      <c r="R602" s="46"/>
      <c r="T602" s="47"/>
      <c r="V602" s="47"/>
      <c r="X602" s="48"/>
      <c r="AB602" s="52"/>
      <c r="AC602" s="52"/>
      <c r="AE602" s="52"/>
    </row>
    <row r="603" spans="1:32" x14ac:dyDescent="0.25">
      <c r="A603" s="35"/>
      <c r="B603" s="35" t="s">
        <v>169</v>
      </c>
      <c r="H603" s="47"/>
      <c r="J603" s="47"/>
      <c r="L603" s="48"/>
      <c r="N603" s="75"/>
      <c r="R603" s="46"/>
      <c r="T603" s="47"/>
      <c r="V603" s="47"/>
      <c r="X603" s="48"/>
      <c r="AB603" s="52"/>
      <c r="AC603" s="52"/>
      <c r="AE603" s="52"/>
    </row>
    <row r="604" spans="1:32" x14ac:dyDescent="0.25">
      <c r="A604" s="33">
        <v>390</v>
      </c>
      <c r="B604" s="33" t="s">
        <v>42</v>
      </c>
      <c r="D604" s="36">
        <v>498029542.85000002</v>
      </c>
      <c r="H604" s="47">
        <v>50</v>
      </c>
      <c r="I604" s="33" t="s">
        <v>4</v>
      </c>
      <c r="J604" s="47" t="s">
        <v>24</v>
      </c>
      <c r="L604" s="48">
        <v>-5</v>
      </c>
      <c r="N604" s="76">
        <v>2.1</v>
      </c>
      <c r="P604" s="63">
        <f t="shared" ref="P604:P611" si="56">+ROUND(D604*N604/100,0)</f>
        <v>10458620</v>
      </c>
      <c r="R604" s="46" t="s">
        <v>15</v>
      </c>
      <c r="T604" s="47">
        <v>55</v>
      </c>
      <c r="U604" s="33" t="s">
        <v>4</v>
      </c>
      <c r="V604" s="47" t="s">
        <v>24</v>
      </c>
      <c r="X604" s="48">
        <v>-10</v>
      </c>
      <c r="Z604" s="36">
        <v>9970551</v>
      </c>
      <c r="AA604" s="36"/>
      <c r="AB604" s="52">
        <v>2</v>
      </c>
      <c r="AC604" s="52"/>
      <c r="AD604" s="63">
        <f t="shared" ref="AD604:AD611" si="57">+Z604-P604</f>
        <v>-488069</v>
      </c>
      <c r="AE604" s="52"/>
      <c r="AF604" s="40"/>
    </row>
    <row r="605" spans="1:32" x14ac:dyDescent="0.25">
      <c r="A605" s="33">
        <v>392.1</v>
      </c>
      <c r="B605" s="33" t="s">
        <v>170</v>
      </c>
      <c r="D605" s="36">
        <v>9553997.9000000004</v>
      </c>
      <c r="H605" s="47">
        <v>6</v>
      </c>
      <c r="I605" s="33" t="s">
        <v>4</v>
      </c>
      <c r="J605" s="47" t="s">
        <v>36</v>
      </c>
      <c r="L605" s="48">
        <v>15</v>
      </c>
      <c r="N605" s="76">
        <v>14.2</v>
      </c>
      <c r="P605" s="63">
        <f t="shared" si="56"/>
        <v>1356668</v>
      </c>
      <c r="R605" s="46" t="s">
        <v>15</v>
      </c>
      <c r="T605" s="47">
        <v>6</v>
      </c>
      <c r="U605" s="33" t="s">
        <v>4</v>
      </c>
      <c r="V605" s="47" t="s">
        <v>38</v>
      </c>
      <c r="X605" s="48">
        <v>15</v>
      </c>
      <c r="Z605" s="36">
        <v>1353754</v>
      </c>
      <c r="AA605" s="36"/>
      <c r="AB605" s="52">
        <v>14.17</v>
      </c>
      <c r="AC605" s="52"/>
      <c r="AD605" s="63">
        <f t="shared" si="57"/>
        <v>-2914</v>
      </c>
      <c r="AE605" s="52"/>
      <c r="AF605" s="40"/>
    </row>
    <row r="606" spans="1:32" x14ac:dyDescent="0.25">
      <c r="A606" s="33">
        <v>392.2</v>
      </c>
      <c r="B606" s="33" t="s">
        <v>171</v>
      </c>
      <c r="D606" s="36">
        <v>49640483.380000003</v>
      </c>
      <c r="H606" s="47">
        <v>9</v>
      </c>
      <c r="I606" s="33" t="s">
        <v>4</v>
      </c>
      <c r="J606" s="47" t="s">
        <v>28</v>
      </c>
      <c r="L606" s="48">
        <v>15</v>
      </c>
      <c r="N606" s="76">
        <v>9.4</v>
      </c>
      <c r="P606" s="63">
        <f t="shared" si="56"/>
        <v>4666205</v>
      </c>
      <c r="R606" s="46" t="s">
        <v>15</v>
      </c>
      <c r="T606" s="47">
        <v>9</v>
      </c>
      <c r="U606" s="33" t="s">
        <v>4</v>
      </c>
      <c r="V606" s="47" t="s">
        <v>28</v>
      </c>
      <c r="X606" s="48">
        <v>15</v>
      </c>
      <c r="Z606" s="36">
        <v>4687799</v>
      </c>
      <c r="AA606" s="36"/>
      <c r="AB606" s="52">
        <v>9.44</v>
      </c>
      <c r="AC606" s="52"/>
      <c r="AD606" s="63">
        <f t="shared" si="57"/>
        <v>21594</v>
      </c>
      <c r="AE606" s="52"/>
      <c r="AF606" s="40"/>
    </row>
    <row r="607" spans="1:32" x14ac:dyDescent="0.25">
      <c r="A607" s="33">
        <v>392.3</v>
      </c>
      <c r="B607" s="33" t="s">
        <v>172</v>
      </c>
      <c r="D607" s="36">
        <v>258262874.08000001</v>
      </c>
      <c r="H607" s="47">
        <v>12</v>
      </c>
      <c r="I607" s="33" t="s">
        <v>4</v>
      </c>
      <c r="J607" s="47" t="s">
        <v>37</v>
      </c>
      <c r="L607" s="48">
        <v>15</v>
      </c>
      <c r="N607" s="76">
        <v>7.1</v>
      </c>
      <c r="P607" s="63">
        <f t="shared" si="56"/>
        <v>18336664</v>
      </c>
      <c r="R607" s="46" t="s">
        <v>15</v>
      </c>
      <c r="T607" s="47">
        <v>12</v>
      </c>
      <c r="U607" s="33" t="s">
        <v>4</v>
      </c>
      <c r="V607" s="47" t="s">
        <v>37</v>
      </c>
      <c r="X607" s="48">
        <v>15</v>
      </c>
      <c r="Z607" s="36">
        <v>18269574</v>
      </c>
      <c r="AA607" s="36"/>
      <c r="AB607" s="52">
        <v>7.07</v>
      </c>
      <c r="AC607" s="52"/>
      <c r="AD607" s="63">
        <f t="shared" si="57"/>
        <v>-67090</v>
      </c>
      <c r="AE607" s="52"/>
      <c r="AF607" s="40"/>
    </row>
    <row r="608" spans="1:32" x14ac:dyDescent="0.25">
      <c r="A608" s="33">
        <v>392.4</v>
      </c>
      <c r="B608" s="33" t="s">
        <v>173</v>
      </c>
      <c r="D608" s="36">
        <v>823115.49</v>
      </c>
      <c r="H608" s="47">
        <v>9</v>
      </c>
      <c r="I608" s="33" t="s">
        <v>4</v>
      </c>
      <c r="J608" s="47" t="s">
        <v>38</v>
      </c>
      <c r="L608" s="48">
        <v>0</v>
      </c>
      <c r="N608" s="76">
        <v>11.1</v>
      </c>
      <c r="P608" s="63">
        <f t="shared" si="56"/>
        <v>91366</v>
      </c>
      <c r="R608" s="46" t="s">
        <v>15</v>
      </c>
      <c r="T608" s="47">
        <v>9</v>
      </c>
      <c r="U608" s="33" t="s">
        <v>4</v>
      </c>
      <c r="V608" s="47" t="s">
        <v>38</v>
      </c>
      <c r="X608" s="48">
        <v>5</v>
      </c>
      <c r="Z608" s="36">
        <v>82578</v>
      </c>
      <c r="AA608" s="36"/>
      <c r="AB608" s="52">
        <v>10.029999999999999</v>
      </c>
      <c r="AC608" s="52"/>
      <c r="AD608" s="63">
        <f t="shared" si="57"/>
        <v>-8788</v>
      </c>
      <c r="AE608" s="52"/>
      <c r="AF608" s="40"/>
    </row>
    <row r="609" spans="1:32" x14ac:dyDescent="0.25">
      <c r="A609" s="33">
        <v>392.9</v>
      </c>
      <c r="B609" s="33" t="s">
        <v>174</v>
      </c>
      <c r="D609" s="36">
        <v>22842250.530000001</v>
      </c>
      <c r="H609" s="47">
        <v>20</v>
      </c>
      <c r="I609" s="33" t="s">
        <v>4</v>
      </c>
      <c r="J609" s="47" t="s">
        <v>39</v>
      </c>
      <c r="L609" s="48">
        <v>30</v>
      </c>
      <c r="N609" s="76">
        <v>3.5</v>
      </c>
      <c r="P609" s="63">
        <f t="shared" si="56"/>
        <v>799479</v>
      </c>
      <c r="R609" s="46" t="s">
        <v>15</v>
      </c>
      <c r="T609" s="47">
        <v>20</v>
      </c>
      <c r="U609" s="33" t="s">
        <v>4</v>
      </c>
      <c r="V609" s="47" t="s">
        <v>39</v>
      </c>
      <c r="X609" s="48">
        <v>15</v>
      </c>
      <c r="Z609" s="36">
        <v>970796</v>
      </c>
      <c r="AA609" s="36"/>
      <c r="AB609" s="52">
        <v>4.25</v>
      </c>
      <c r="AC609" s="52"/>
      <c r="AD609" s="63">
        <f t="shared" si="57"/>
        <v>171317</v>
      </c>
      <c r="AE609" s="52"/>
      <c r="AF609" s="40"/>
    </row>
    <row r="610" spans="1:32" x14ac:dyDescent="0.25">
      <c r="A610" s="33">
        <v>396.1</v>
      </c>
      <c r="B610" s="33" t="s">
        <v>175</v>
      </c>
      <c r="D610" s="36">
        <v>5278055.37</v>
      </c>
      <c r="H610" s="47">
        <v>10</v>
      </c>
      <c r="I610" s="33" t="s">
        <v>4</v>
      </c>
      <c r="J610" s="47" t="s">
        <v>32</v>
      </c>
      <c r="L610" s="48">
        <v>20</v>
      </c>
      <c r="N610" s="76">
        <v>8</v>
      </c>
      <c r="P610" s="63">
        <f t="shared" si="56"/>
        <v>422244</v>
      </c>
      <c r="R610" s="46" t="s">
        <v>15</v>
      </c>
      <c r="T610" s="47">
        <v>11</v>
      </c>
      <c r="U610" s="33" t="s">
        <v>4</v>
      </c>
      <c r="V610" s="47" t="s">
        <v>32</v>
      </c>
      <c r="X610" s="48">
        <v>15</v>
      </c>
      <c r="Z610" s="36">
        <v>407809</v>
      </c>
      <c r="AA610" s="36"/>
      <c r="AB610" s="52">
        <v>7.73</v>
      </c>
      <c r="AC610" s="52"/>
      <c r="AD610" s="63">
        <f t="shared" si="57"/>
        <v>-14435</v>
      </c>
      <c r="AE610" s="52"/>
      <c r="AF610" s="40"/>
    </row>
    <row r="611" spans="1:32" x14ac:dyDescent="0.25">
      <c r="A611" s="33">
        <v>397.8</v>
      </c>
      <c r="B611" s="33" t="s">
        <v>176</v>
      </c>
      <c r="D611" s="32">
        <v>13578642.16</v>
      </c>
      <c r="H611" s="47">
        <v>10</v>
      </c>
      <c r="I611" s="33" t="s">
        <v>4</v>
      </c>
      <c r="J611" s="47" t="s">
        <v>34</v>
      </c>
      <c r="L611" s="48">
        <v>0</v>
      </c>
      <c r="N611" s="76">
        <v>10</v>
      </c>
      <c r="P611" s="64">
        <f t="shared" si="56"/>
        <v>1357864</v>
      </c>
      <c r="R611" s="46" t="s">
        <v>15</v>
      </c>
      <c r="T611" s="47">
        <v>20</v>
      </c>
      <c r="U611" s="33" t="s">
        <v>4</v>
      </c>
      <c r="V611" s="47" t="s">
        <v>319</v>
      </c>
      <c r="X611" s="48">
        <v>0</v>
      </c>
      <c r="Z611" s="32">
        <v>678932</v>
      </c>
      <c r="AA611" s="54"/>
      <c r="AB611" s="52">
        <v>5</v>
      </c>
      <c r="AC611" s="52"/>
      <c r="AD611" s="64">
        <f t="shared" si="57"/>
        <v>-678932</v>
      </c>
      <c r="AE611" s="52"/>
      <c r="AF611" s="40"/>
    </row>
    <row r="612" spans="1:32" x14ac:dyDescent="0.25">
      <c r="B612" s="33" t="s">
        <v>6</v>
      </c>
      <c r="H612" s="47"/>
      <c r="J612" s="47"/>
      <c r="L612" s="48"/>
      <c r="N612" s="75"/>
      <c r="R612" s="46"/>
      <c r="T612" s="47"/>
      <c r="V612" s="47"/>
      <c r="X612" s="48"/>
      <c r="AB612" s="52"/>
      <c r="AC612" s="52"/>
      <c r="AE612" s="52"/>
    </row>
    <row r="613" spans="1:32" x14ac:dyDescent="0.25">
      <c r="B613" s="35" t="s">
        <v>177</v>
      </c>
      <c r="D613" s="14">
        <f>+SUBTOTAL(9,D604:D612)</f>
        <v>858008961.75999999</v>
      </c>
      <c r="L613" s="48"/>
      <c r="N613" s="80">
        <f>+ROUND(P613/D613*100,1)</f>
        <v>4.4000000000000004</v>
      </c>
      <c r="P613" s="179">
        <f>+SUBTOTAL(9,P604:P612)</f>
        <v>37489110</v>
      </c>
      <c r="R613" s="46"/>
      <c r="T613" s="47"/>
      <c r="V613" s="47"/>
      <c r="X613" s="48"/>
      <c r="Z613" s="14">
        <f>+SUBTOTAL(9,Z604:Z612)</f>
        <v>36421793</v>
      </c>
      <c r="AA613" s="42"/>
      <c r="AB613" s="57">
        <f>+Z613/D613*100</f>
        <v>4.2449198811734332</v>
      </c>
      <c r="AC613" s="57"/>
      <c r="AD613" s="179">
        <f>+SUBTOTAL(9,AD604:AD612)</f>
        <v>-1067317</v>
      </c>
      <c r="AE613" s="52"/>
    </row>
    <row r="614" spans="1:32" x14ac:dyDescent="0.25">
      <c r="L614" s="48"/>
      <c r="N614" s="77"/>
      <c r="R614" s="46"/>
      <c r="T614" s="47"/>
      <c r="V614" s="47"/>
      <c r="X614" s="48"/>
      <c r="AB614" s="52"/>
      <c r="AC614" s="52"/>
      <c r="AE614" s="52"/>
    </row>
    <row r="615" spans="1:32" ht="13.8" thickBot="1" x14ac:dyDescent="0.3">
      <c r="A615" s="35" t="s">
        <v>12</v>
      </c>
      <c r="B615" s="35"/>
      <c r="D615" s="15">
        <f>+SUBTOTAL(9,D570:D614)</f>
        <v>22451586356.080006</v>
      </c>
      <c r="L615" s="48"/>
      <c r="N615" s="80">
        <f>+ROUND(P615/D615*100,1)</f>
        <v>3.2</v>
      </c>
      <c r="P615" s="90">
        <f>+SUBTOTAL(9,P570:P614)</f>
        <v>728165768</v>
      </c>
      <c r="R615" s="46"/>
      <c r="T615" s="47"/>
      <c r="V615" s="47"/>
      <c r="X615" s="48"/>
      <c r="Z615" s="15">
        <f>+SUBTOTAL(9,Z570:Z614)</f>
        <v>709859266</v>
      </c>
      <c r="AA615" s="42"/>
      <c r="AB615" s="57">
        <f>+Z615/D615*100</f>
        <v>3.1617332278516992</v>
      </c>
      <c r="AC615" s="57"/>
      <c r="AD615" s="90">
        <f>+SUBTOTAL(9,AD570:AD614)</f>
        <v>-18306502</v>
      </c>
      <c r="AE615" s="52"/>
    </row>
    <row r="616" spans="1:32" ht="13.8" thickTop="1" x14ac:dyDescent="0.25">
      <c r="N616" s="77"/>
      <c r="R616" s="46"/>
      <c r="T616" s="47"/>
      <c r="V616" s="47"/>
      <c r="X616" s="48"/>
      <c r="AB616" s="52"/>
      <c r="AC616" s="52"/>
      <c r="AE616" s="52"/>
    </row>
    <row r="617" spans="1:32" x14ac:dyDescent="0.25">
      <c r="N617" s="77"/>
      <c r="R617" s="46"/>
      <c r="T617" s="47"/>
      <c r="V617" s="47"/>
      <c r="X617" s="48"/>
      <c r="AB617" s="52"/>
      <c r="AC617" s="52"/>
      <c r="AE617" s="52"/>
    </row>
    <row r="618" spans="1:32" ht="13.8" thickBot="1" x14ac:dyDescent="0.3">
      <c r="A618" s="35" t="s">
        <v>5</v>
      </c>
      <c r="D618" s="15">
        <f>+SUBTOTAL(9,D15:D617)</f>
        <v>45980394364.410019</v>
      </c>
      <c r="N618" s="80">
        <f>+ROUND(P618/D618*100,1)</f>
        <v>3.1</v>
      </c>
      <c r="P618" s="90">
        <f>+SUBTOTAL(9,P15:P617)</f>
        <v>1432963493</v>
      </c>
      <c r="R618" s="46"/>
      <c r="T618" s="47"/>
      <c r="V618" s="47"/>
      <c r="X618" s="48"/>
      <c r="Z618" s="15">
        <f>+SUBTOTAL(9,Z15:Z617)</f>
        <v>1627002519</v>
      </c>
      <c r="AA618" s="42"/>
      <c r="AB618" s="57">
        <f>+Z618/D618*100</f>
        <v>3.5384701273013457</v>
      </c>
      <c r="AC618" s="57"/>
      <c r="AD618" s="90">
        <f>+SUBTOTAL(9,AD15:AD617)</f>
        <v>194039026</v>
      </c>
      <c r="AE618" s="52"/>
    </row>
    <row r="619" spans="1:32" ht="13.8" thickTop="1" x14ac:dyDescent="0.25">
      <c r="N619" s="75"/>
      <c r="R619" s="46"/>
      <c r="T619" s="47"/>
      <c r="V619" s="47"/>
      <c r="X619" s="48"/>
      <c r="AB619" s="52"/>
      <c r="AC619" s="52"/>
      <c r="AE619" s="52"/>
    </row>
    <row r="620" spans="1:32" x14ac:dyDescent="0.25">
      <c r="N620" s="75"/>
      <c r="R620" s="46"/>
      <c r="T620" s="47"/>
      <c r="V620" s="47"/>
      <c r="X620" s="48"/>
      <c r="AB620" s="52"/>
      <c r="AC620" s="52"/>
      <c r="AE620" s="52"/>
    </row>
    <row r="621" spans="1:32" x14ac:dyDescent="0.25">
      <c r="N621" s="75"/>
      <c r="R621" s="46"/>
      <c r="T621" s="47"/>
      <c r="V621" s="47"/>
      <c r="X621" s="48"/>
      <c r="AB621" s="52"/>
      <c r="AC621" s="52"/>
      <c r="AE621" s="52"/>
    </row>
    <row r="622" spans="1:32" x14ac:dyDescent="0.25">
      <c r="A622" s="82" t="s">
        <v>280</v>
      </c>
      <c r="B622" s="33" t="s">
        <v>281</v>
      </c>
      <c r="N622" s="75"/>
      <c r="R622" s="46"/>
      <c r="T622" s="47"/>
      <c r="V622" s="47"/>
      <c r="X622" s="48"/>
      <c r="AB622" s="52"/>
      <c r="AC622" s="52"/>
      <c r="AE622" s="52"/>
    </row>
    <row r="623" spans="1:32" x14ac:dyDescent="0.25">
      <c r="N623" s="75"/>
      <c r="R623" s="46"/>
      <c r="T623" s="47"/>
      <c r="V623" s="47"/>
      <c r="X623" s="48"/>
      <c r="AB623" s="52"/>
      <c r="AC623" s="52"/>
      <c r="AE623" s="52"/>
    </row>
    <row r="624" spans="1:32" x14ac:dyDescent="0.25">
      <c r="N624" s="75"/>
      <c r="P624" s="85"/>
      <c r="R624" s="46"/>
      <c r="T624" s="47"/>
      <c r="V624" s="47"/>
      <c r="X624" s="48"/>
      <c r="AB624" s="52"/>
      <c r="AC624" s="52"/>
      <c r="AE624" s="52"/>
    </row>
    <row r="625" spans="4:31" x14ac:dyDescent="0.25">
      <c r="R625" s="46"/>
      <c r="T625" s="47"/>
      <c r="V625" s="47"/>
      <c r="X625" s="48"/>
      <c r="AB625" s="52"/>
      <c r="AC625" s="52"/>
      <c r="AE625" s="52"/>
    </row>
    <row r="626" spans="4:31" x14ac:dyDescent="0.25">
      <c r="R626" s="46"/>
      <c r="T626" s="47"/>
      <c r="V626" s="47"/>
      <c r="X626" s="48"/>
      <c r="AB626" s="52"/>
      <c r="AC626" s="52"/>
      <c r="AE626" s="52"/>
    </row>
    <row r="627" spans="4:31" x14ac:dyDescent="0.25">
      <c r="D627" s="40"/>
      <c r="R627" s="46"/>
      <c r="T627" s="47"/>
      <c r="V627" s="47"/>
      <c r="X627" s="48"/>
      <c r="AB627" s="52"/>
      <c r="AC627" s="52"/>
      <c r="AE627" s="52"/>
    </row>
    <row r="628" spans="4:31" x14ac:dyDescent="0.25">
      <c r="R628" s="46"/>
      <c r="T628" s="47"/>
      <c r="V628" s="47"/>
      <c r="X628" s="48"/>
      <c r="AB628" s="52"/>
      <c r="AC628" s="52"/>
      <c r="AE628" s="52"/>
    </row>
    <row r="629" spans="4:31" x14ac:dyDescent="0.25">
      <c r="R629" s="46"/>
      <c r="T629" s="47"/>
      <c r="V629" s="47"/>
      <c r="X629" s="48"/>
      <c r="AB629" s="52"/>
      <c r="AC629" s="52"/>
      <c r="AE629" s="52"/>
    </row>
    <row r="630" spans="4:31" x14ac:dyDescent="0.25">
      <c r="R630" s="46"/>
      <c r="T630" s="47"/>
      <c r="V630" s="47"/>
      <c r="X630" s="48"/>
      <c r="AB630" s="52"/>
      <c r="AC630" s="52"/>
      <c r="AE630" s="52"/>
    </row>
    <row r="631" spans="4:31" x14ac:dyDescent="0.25">
      <c r="P631" s="85"/>
      <c r="R631" s="46"/>
      <c r="T631" s="47"/>
      <c r="V631" s="47"/>
      <c r="X631" s="48"/>
      <c r="AB631" s="52"/>
      <c r="AC631" s="52"/>
      <c r="AE631" s="52"/>
    </row>
    <row r="632" spans="4:31" x14ac:dyDescent="0.25">
      <c r="R632" s="46"/>
      <c r="T632" s="47"/>
      <c r="V632" s="47"/>
      <c r="X632" s="48"/>
      <c r="AB632" s="52"/>
      <c r="AC632" s="52"/>
      <c r="AE632" s="52"/>
    </row>
    <row r="633" spans="4:31" x14ac:dyDescent="0.25">
      <c r="R633" s="46"/>
      <c r="T633" s="47"/>
      <c r="V633" s="47"/>
      <c r="X633" s="48"/>
      <c r="AB633" s="52"/>
      <c r="AC633" s="52"/>
      <c r="AE633" s="52"/>
    </row>
    <row r="634" spans="4:31" x14ac:dyDescent="0.25">
      <c r="R634" s="46"/>
      <c r="T634" s="47"/>
      <c r="V634" s="47"/>
      <c r="X634" s="48"/>
      <c r="AB634" s="52"/>
      <c r="AC634" s="52"/>
      <c r="AE634" s="52"/>
    </row>
    <row r="635" spans="4:31" x14ac:dyDescent="0.25">
      <c r="R635" s="46"/>
      <c r="T635" s="47"/>
      <c r="V635" s="47"/>
      <c r="X635" s="48"/>
      <c r="AB635" s="52"/>
      <c r="AC635" s="52"/>
      <c r="AE635" s="52"/>
    </row>
    <row r="636" spans="4:31" x14ac:dyDescent="0.25">
      <c r="R636" s="46"/>
      <c r="T636" s="47"/>
      <c r="V636" s="47"/>
      <c r="X636" s="48"/>
      <c r="AB636" s="52"/>
      <c r="AC636" s="52"/>
      <c r="AE636" s="52"/>
    </row>
    <row r="637" spans="4:31" x14ac:dyDescent="0.25">
      <c r="R637" s="46"/>
      <c r="T637" s="47"/>
      <c r="V637" s="47"/>
      <c r="X637" s="48"/>
      <c r="AB637" s="52"/>
      <c r="AC637" s="52"/>
      <c r="AE637" s="52"/>
    </row>
    <row r="638" spans="4:31" x14ac:dyDescent="0.25">
      <c r="R638" s="46"/>
      <c r="T638" s="47"/>
      <c r="V638" s="47"/>
      <c r="X638" s="48"/>
      <c r="AB638" s="52"/>
      <c r="AC638" s="52"/>
      <c r="AE638" s="52"/>
    </row>
    <row r="639" spans="4:31" x14ac:dyDescent="0.25">
      <c r="R639" s="46"/>
      <c r="T639" s="47"/>
      <c r="V639" s="47"/>
      <c r="X639" s="48"/>
      <c r="AB639" s="52"/>
      <c r="AC639" s="52"/>
      <c r="AE639" s="52"/>
    </row>
    <row r="640" spans="4:31" x14ac:dyDescent="0.25">
      <c r="R640" s="46"/>
      <c r="T640" s="47"/>
      <c r="V640" s="47"/>
      <c r="X640" s="48"/>
      <c r="AB640" s="52"/>
      <c r="AC640" s="52"/>
      <c r="AE640" s="52"/>
    </row>
    <row r="641" spans="18:31" x14ac:dyDescent="0.25">
      <c r="R641" s="46"/>
      <c r="T641" s="47"/>
      <c r="V641" s="47"/>
      <c r="X641" s="48"/>
      <c r="AB641" s="52"/>
      <c r="AC641" s="52"/>
      <c r="AE641" s="52"/>
    </row>
    <row r="642" spans="18:31" x14ac:dyDescent="0.25">
      <c r="R642" s="46"/>
      <c r="T642" s="47"/>
      <c r="V642" s="47"/>
      <c r="X642" s="48"/>
      <c r="AB642" s="52"/>
      <c r="AC642" s="52"/>
      <c r="AE642" s="52"/>
    </row>
    <row r="643" spans="18:31" x14ac:dyDescent="0.25">
      <c r="R643" s="46"/>
      <c r="T643" s="47"/>
      <c r="V643" s="47"/>
      <c r="X643" s="48"/>
      <c r="AB643" s="52"/>
      <c r="AC643" s="52"/>
      <c r="AE643" s="52"/>
    </row>
    <row r="644" spans="18:31" x14ac:dyDescent="0.25">
      <c r="R644" s="46"/>
      <c r="T644" s="47"/>
      <c r="V644" s="47"/>
      <c r="X644" s="48"/>
      <c r="AB644" s="52"/>
      <c r="AC644" s="52"/>
      <c r="AE644" s="52"/>
    </row>
    <row r="645" spans="18:31" x14ac:dyDescent="0.25">
      <c r="R645" s="46"/>
      <c r="T645" s="47"/>
      <c r="V645" s="47"/>
      <c r="X645" s="48"/>
      <c r="AB645" s="52"/>
      <c r="AC645" s="52"/>
      <c r="AE645" s="52"/>
    </row>
    <row r="646" spans="18:31" x14ac:dyDescent="0.25">
      <c r="R646" s="46"/>
      <c r="T646" s="47"/>
      <c r="V646" s="47"/>
      <c r="X646" s="48"/>
      <c r="AB646" s="52"/>
      <c r="AC646" s="52"/>
      <c r="AE646" s="52"/>
    </row>
    <row r="647" spans="18:31" x14ac:dyDescent="0.25">
      <c r="R647" s="46"/>
      <c r="T647" s="47"/>
      <c r="V647" s="47"/>
      <c r="X647" s="48"/>
      <c r="AB647" s="52"/>
      <c r="AC647" s="52"/>
      <c r="AE647" s="52"/>
    </row>
    <row r="648" spans="18:31" x14ac:dyDescent="0.25">
      <c r="R648" s="46"/>
      <c r="T648" s="47"/>
      <c r="V648" s="47"/>
      <c r="X648" s="48"/>
      <c r="AB648" s="52"/>
      <c r="AC648" s="52"/>
      <c r="AE648" s="52"/>
    </row>
    <row r="649" spans="18:31" x14ac:dyDescent="0.25">
      <c r="R649" s="46"/>
      <c r="T649" s="47"/>
      <c r="V649" s="47"/>
      <c r="X649" s="48"/>
      <c r="AB649" s="52"/>
      <c r="AC649" s="52"/>
      <c r="AE649" s="52"/>
    </row>
    <row r="650" spans="18:31" x14ac:dyDescent="0.25">
      <c r="R650" s="46"/>
      <c r="T650" s="47"/>
      <c r="V650" s="47"/>
      <c r="X650" s="48"/>
      <c r="AB650" s="52"/>
      <c r="AC650" s="52"/>
      <c r="AE650" s="52"/>
    </row>
    <row r="651" spans="18:31" x14ac:dyDescent="0.25">
      <c r="R651" s="46"/>
      <c r="T651" s="47"/>
      <c r="V651" s="47"/>
      <c r="X651" s="48"/>
      <c r="AB651" s="52"/>
      <c r="AC651" s="52"/>
      <c r="AE651" s="52"/>
    </row>
    <row r="652" spans="18:31" x14ac:dyDescent="0.25">
      <c r="R652" s="46"/>
      <c r="T652" s="47"/>
      <c r="V652" s="47"/>
      <c r="X652" s="48"/>
      <c r="AB652" s="52"/>
      <c r="AC652" s="52"/>
      <c r="AE652" s="52"/>
    </row>
    <row r="653" spans="18:31" x14ac:dyDescent="0.25">
      <c r="R653" s="46"/>
      <c r="T653" s="47"/>
      <c r="V653" s="47"/>
      <c r="X653" s="48"/>
      <c r="AB653" s="52"/>
      <c r="AC653" s="52"/>
      <c r="AE653" s="52"/>
    </row>
    <row r="654" spans="18:31" x14ac:dyDescent="0.25">
      <c r="R654" s="46"/>
      <c r="T654" s="47"/>
      <c r="V654" s="47"/>
      <c r="X654" s="48"/>
      <c r="AB654" s="52"/>
      <c r="AC654" s="52"/>
      <c r="AE654" s="52"/>
    </row>
    <row r="655" spans="18:31" x14ac:dyDescent="0.25">
      <c r="R655" s="46"/>
      <c r="T655" s="47"/>
      <c r="V655" s="47"/>
      <c r="X655" s="48"/>
      <c r="AB655" s="52"/>
      <c r="AC655" s="52"/>
      <c r="AE655" s="52"/>
    </row>
    <row r="656" spans="18:31" x14ac:dyDescent="0.25">
      <c r="R656" s="46"/>
      <c r="T656" s="47"/>
      <c r="V656" s="47"/>
      <c r="X656" s="48"/>
      <c r="AB656" s="52"/>
      <c r="AC656" s="52"/>
      <c r="AE656" s="52"/>
    </row>
    <row r="657" spans="18:31" x14ac:dyDescent="0.25">
      <c r="R657" s="46"/>
      <c r="T657" s="47"/>
      <c r="V657" s="47"/>
      <c r="X657" s="48"/>
      <c r="AB657" s="52"/>
      <c r="AC657" s="52"/>
      <c r="AE657" s="52"/>
    </row>
    <row r="658" spans="18:31" x14ac:dyDescent="0.25">
      <c r="R658" s="46"/>
      <c r="T658" s="47"/>
      <c r="V658" s="47"/>
      <c r="X658" s="48"/>
      <c r="AB658" s="52"/>
      <c r="AC658" s="52"/>
      <c r="AE658" s="52"/>
    </row>
    <row r="659" spans="18:31" x14ac:dyDescent="0.25">
      <c r="R659" s="46"/>
      <c r="T659" s="47"/>
      <c r="V659" s="47"/>
      <c r="X659" s="48"/>
      <c r="AB659" s="52"/>
      <c r="AC659" s="52"/>
      <c r="AE659" s="52"/>
    </row>
    <row r="660" spans="18:31" x14ac:dyDescent="0.25">
      <c r="R660" s="46"/>
      <c r="T660" s="47"/>
      <c r="V660" s="47"/>
      <c r="X660" s="48"/>
      <c r="AB660" s="52"/>
      <c r="AC660" s="52"/>
      <c r="AE660" s="52"/>
    </row>
    <row r="661" spans="18:31" x14ac:dyDescent="0.25">
      <c r="R661" s="46"/>
      <c r="T661" s="47"/>
      <c r="V661" s="47"/>
      <c r="X661" s="48"/>
      <c r="AB661" s="52"/>
      <c r="AC661" s="52"/>
      <c r="AD661" s="66"/>
      <c r="AE661" s="52"/>
    </row>
    <row r="662" spans="18:31" x14ac:dyDescent="0.25">
      <c r="R662" s="46"/>
      <c r="T662" s="47"/>
      <c r="V662" s="47"/>
      <c r="X662" s="48"/>
      <c r="AB662" s="52"/>
      <c r="AC662" s="52"/>
      <c r="AD662" s="66"/>
      <c r="AE662" s="52"/>
    </row>
    <row r="663" spans="18:31" x14ac:dyDescent="0.25">
      <c r="R663" s="46"/>
      <c r="T663" s="47"/>
      <c r="V663" s="47"/>
      <c r="X663" s="48"/>
      <c r="AB663" s="52"/>
      <c r="AC663" s="52"/>
      <c r="AD663" s="66"/>
      <c r="AE663" s="52"/>
    </row>
    <row r="664" spans="18:31" x14ac:dyDescent="0.25">
      <c r="R664" s="46"/>
      <c r="T664" s="47"/>
      <c r="V664" s="47"/>
      <c r="X664" s="48"/>
      <c r="AB664" s="52"/>
      <c r="AC664" s="52"/>
      <c r="AD664" s="66"/>
      <c r="AE664" s="52"/>
    </row>
    <row r="665" spans="18:31" x14ac:dyDescent="0.25">
      <c r="R665" s="46"/>
      <c r="T665" s="47"/>
      <c r="V665" s="47"/>
      <c r="X665" s="48"/>
      <c r="AB665" s="52"/>
      <c r="AC665" s="52"/>
      <c r="AD665" s="66"/>
      <c r="AE665" s="52"/>
    </row>
    <row r="666" spans="18:31" x14ac:dyDescent="0.25">
      <c r="R666" s="46"/>
      <c r="T666" s="47"/>
      <c r="V666" s="47"/>
      <c r="X666" s="48"/>
      <c r="AB666" s="52"/>
      <c r="AC666" s="52"/>
      <c r="AD666" s="66"/>
      <c r="AE666" s="52"/>
    </row>
    <row r="667" spans="18:31" x14ac:dyDescent="0.25">
      <c r="R667" s="46"/>
      <c r="T667" s="47"/>
      <c r="V667" s="47"/>
      <c r="X667" s="48"/>
      <c r="AB667" s="52"/>
      <c r="AC667" s="52"/>
      <c r="AD667" s="66"/>
      <c r="AE667" s="52"/>
    </row>
    <row r="668" spans="18:31" x14ac:dyDescent="0.25">
      <c r="R668" s="46"/>
      <c r="T668" s="47"/>
      <c r="V668" s="47"/>
      <c r="X668" s="48"/>
      <c r="AB668" s="52"/>
      <c r="AC668" s="52"/>
      <c r="AD668" s="66"/>
      <c r="AE668" s="52"/>
    </row>
    <row r="669" spans="18:31" x14ac:dyDescent="0.25">
      <c r="R669" s="46"/>
      <c r="T669" s="47"/>
      <c r="V669" s="47"/>
      <c r="X669" s="48"/>
      <c r="AB669" s="52"/>
      <c r="AC669" s="52"/>
      <c r="AD669" s="66"/>
      <c r="AE669" s="52"/>
    </row>
    <row r="670" spans="18:31" x14ac:dyDescent="0.25">
      <c r="R670" s="46"/>
      <c r="T670" s="47"/>
      <c r="V670" s="47"/>
      <c r="X670" s="48"/>
      <c r="AB670" s="52"/>
      <c r="AC670" s="52"/>
      <c r="AD670" s="66"/>
      <c r="AE670" s="52"/>
    </row>
    <row r="671" spans="18:31" x14ac:dyDescent="0.25">
      <c r="R671" s="46"/>
      <c r="T671" s="47"/>
      <c r="V671" s="47"/>
      <c r="X671" s="48"/>
      <c r="AB671" s="52"/>
      <c r="AC671" s="52"/>
      <c r="AD671" s="66"/>
      <c r="AE671" s="52"/>
    </row>
    <row r="672" spans="18:31" x14ac:dyDescent="0.25">
      <c r="R672" s="46"/>
      <c r="T672" s="47"/>
      <c r="V672" s="47"/>
      <c r="X672" s="48"/>
      <c r="AB672" s="52"/>
      <c r="AC672" s="52"/>
      <c r="AD672" s="66"/>
      <c r="AE672" s="52"/>
    </row>
    <row r="673" spans="18:31" x14ac:dyDescent="0.25">
      <c r="R673" s="46"/>
      <c r="T673" s="47"/>
      <c r="V673" s="47"/>
      <c r="X673" s="48"/>
      <c r="AB673" s="52"/>
      <c r="AC673" s="52"/>
      <c r="AD673" s="66"/>
      <c r="AE673" s="52"/>
    </row>
    <row r="674" spans="18:31" x14ac:dyDescent="0.25">
      <c r="R674" s="46"/>
      <c r="T674" s="47"/>
      <c r="V674" s="47"/>
      <c r="X674" s="48"/>
      <c r="AB674" s="52"/>
      <c r="AC674" s="52"/>
      <c r="AD674" s="66"/>
      <c r="AE674" s="52"/>
    </row>
    <row r="675" spans="18:31" x14ac:dyDescent="0.25">
      <c r="R675" s="46"/>
      <c r="T675" s="47"/>
      <c r="V675" s="47"/>
      <c r="X675" s="48"/>
      <c r="AB675" s="52"/>
      <c r="AC675" s="52"/>
      <c r="AD675" s="66"/>
      <c r="AE675" s="52"/>
    </row>
    <row r="676" spans="18:31" x14ac:dyDescent="0.25">
      <c r="R676" s="46"/>
      <c r="T676" s="47"/>
      <c r="V676" s="47"/>
      <c r="X676" s="48"/>
      <c r="AB676" s="52"/>
      <c r="AC676" s="52"/>
      <c r="AD676" s="66"/>
      <c r="AE676" s="52"/>
    </row>
    <row r="677" spans="18:31" x14ac:dyDescent="0.25">
      <c r="R677" s="46"/>
      <c r="T677" s="47"/>
      <c r="V677" s="47"/>
      <c r="X677" s="48"/>
      <c r="AB677" s="52"/>
      <c r="AC677" s="52"/>
      <c r="AD677" s="66"/>
      <c r="AE677" s="52"/>
    </row>
    <row r="678" spans="18:31" x14ac:dyDescent="0.25">
      <c r="R678" s="46"/>
      <c r="T678" s="47"/>
      <c r="V678" s="47"/>
      <c r="X678" s="48"/>
      <c r="AB678" s="52"/>
      <c r="AC678" s="52"/>
      <c r="AD678" s="66"/>
      <c r="AE678" s="52"/>
    </row>
    <row r="679" spans="18:31" x14ac:dyDescent="0.25">
      <c r="R679" s="46"/>
      <c r="T679" s="47"/>
      <c r="V679" s="47"/>
      <c r="X679" s="48"/>
      <c r="AB679" s="52"/>
      <c r="AC679" s="52"/>
      <c r="AD679" s="66"/>
      <c r="AE679" s="52"/>
    </row>
    <row r="680" spans="18:31" x14ac:dyDescent="0.25">
      <c r="R680" s="46"/>
      <c r="T680" s="47"/>
      <c r="V680" s="47"/>
      <c r="X680" s="48"/>
      <c r="AB680" s="52"/>
      <c r="AC680" s="52"/>
      <c r="AD680" s="66"/>
      <c r="AE680" s="52"/>
    </row>
    <row r="681" spans="18:31" x14ac:dyDescent="0.25">
      <c r="R681" s="46"/>
      <c r="T681" s="47"/>
      <c r="V681" s="47"/>
      <c r="X681" s="48"/>
      <c r="AB681" s="52"/>
      <c r="AC681" s="52"/>
      <c r="AD681" s="66"/>
      <c r="AE681" s="52"/>
    </row>
    <row r="682" spans="18:31" x14ac:dyDescent="0.25">
      <c r="R682" s="46"/>
      <c r="T682" s="47"/>
      <c r="V682" s="47"/>
      <c r="X682" s="48"/>
      <c r="AB682" s="52"/>
      <c r="AC682" s="52"/>
      <c r="AD682" s="66"/>
      <c r="AE682" s="52"/>
    </row>
    <row r="683" spans="18:31" x14ac:dyDescent="0.25">
      <c r="R683" s="46"/>
      <c r="T683" s="47"/>
      <c r="V683" s="47"/>
      <c r="X683" s="48"/>
      <c r="AB683" s="52"/>
      <c r="AC683" s="52"/>
      <c r="AD683" s="66"/>
      <c r="AE683" s="52"/>
    </row>
    <row r="684" spans="18:31" x14ac:dyDescent="0.25">
      <c r="R684" s="46"/>
      <c r="T684" s="47"/>
      <c r="V684" s="47"/>
      <c r="X684" s="48"/>
      <c r="AB684" s="52"/>
      <c r="AC684" s="52"/>
      <c r="AD684" s="66"/>
      <c r="AE684" s="52"/>
    </row>
    <row r="685" spans="18:31" x14ac:dyDescent="0.25">
      <c r="R685" s="46"/>
      <c r="T685" s="47"/>
      <c r="V685" s="47"/>
      <c r="X685" s="48"/>
      <c r="AB685" s="52"/>
      <c r="AC685" s="52"/>
      <c r="AD685" s="66"/>
      <c r="AE685" s="52"/>
    </row>
    <row r="686" spans="18:31" x14ac:dyDescent="0.25">
      <c r="R686" s="46"/>
      <c r="T686" s="47"/>
      <c r="V686" s="47"/>
      <c r="X686" s="48"/>
      <c r="AB686" s="52"/>
      <c r="AC686" s="52"/>
      <c r="AD686" s="66"/>
      <c r="AE686" s="52"/>
    </row>
    <row r="687" spans="18:31" x14ac:dyDescent="0.25">
      <c r="R687" s="46"/>
      <c r="T687" s="47"/>
      <c r="V687" s="47"/>
      <c r="X687" s="48"/>
      <c r="AB687" s="52"/>
      <c r="AC687" s="52"/>
      <c r="AD687" s="66"/>
      <c r="AE687" s="52"/>
    </row>
    <row r="688" spans="18:31" x14ac:dyDescent="0.25">
      <c r="R688" s="46"/>
      <c r="T688" s="47"/>
      <c r="V688" s="47"/>
      <c r="X688" s="48"/>
      <c r="AB688" s="52"/>
      <c r="AC688" s="52"/>
      <c r="AD688" s="66"/>
      <c r="AE688" s="52"/>
    </row>
    <row r="689" spans="18:31" x14ac:dyDescent="0.25">
      <c r="R689" s="46"/>
      <c r="T689" s="47"/>
      <c r="V689" s="47"/>
      <c r="X689" s="48"/>
      <c r="AB689" s="52"/>
      <c r="AC689" s="52"/>
      <c r="AD689" s="66"/>
      <c r="AE689" s="52"/>
    </row>
    <row r="690" spans="18:31" x14ac:dyDescent="0.25">
      <c r="R690" s="46"/>
      <c r="T690" s="47"/>
      <c r="V690" s="47"/>
      <c r="X690" s="48"/>
      <c r="AB690" s="52"/>
      <c r="AC690" s="52"/>
      <c r="AD690" s="66"/>
      <c r="AE690" s="52"/>
    </row>
    <row r="691" spans="18:31" x14ac:dyDescent="0.25">
      <c r="R691" s="46"/>
      <c r="T691" s="47"/>
      <c r="V691" s="47"/>
      <c r="X691" s="48"/>
      <c r="AB691" s="52"/>
      <c r="AC691" s="52"/>
      <c r="AD691" s="66"/>
      <c r="AE691" s="52"/>
    </row>
    <row r="692" spans="18:31" x14ac:dyDescent="0.25">
      <c r="R692" s="46"/>
      <c r="T692" s="47"/>
      <c r="V692" s="47"/>
      <c r="X692" s="48"/>
      <c r="AB692" s="52"/>
      <c r="AC692" s="52"/>
      <c r="AD692" s="66"/>
      <c r="AE692" s="52"/>
    </row>
    <row r="693" spans="18:31" x14ac:dyDescent="0.25">
      <c r="R693" s="46"/>
      <c r="T693" s="47"/>
      <c r="V693" s="47"/>
      <c r="X693" s="48"/>
      <c r="AB693" s="52"/>
      <c r="AC693" s="52"/>
      <c r="AD693" s="66"/>
      <c r="AE693" s="52"/>
    </row>
    <row r="694" spans="18:31" x14ac:dyDescent="0.25">
      <c r="R694" s="46"/>
      <c r="T694" s="47"/>
      <c r="V694" s="47"/>
      <c r="X694" s="48"/>
      <c r="AB694" s="52"/>
      <c r="AC694" s="52"/>
      <c r="AD694" s="66"/>
      <c r="AE694" s="52"/>
    </row>
    <row r="695" spans="18:31" x14ac:dyDescent="0.25">
      <c r="R695" s="46"/>
      <c r="T695" s="47"/>
      <c r="V695" s="47"/>
      <c r="X695" s="48"/>
      <c r="AB695" s="52"/>
      <c r="AC695" s="52"/>
      <c r="AD695" s="66"/>
      <c r="AE695" s="52"/>
    </row>
    <row r="696" spans="18:31" x14ac:dyDescent="0.25">
      <c r="R696" s="46"/>
      <c r="T696" s="47"/>
      <c r="V696" s="47"/>
      <c r="X696" s="48"/>
      <c r="AB696" s="52"/>
      <c r="AC696" s="52"/>
      <c r="AD696" s="66"/>
      <c r="AE696" s="52"/>
    </row>
    <row r="697" spans="18:31" x14ac:dyDescent="0.25">
      <c r="R697" s="46"/>
      <c r="T697" s="47"/>
      <c r="V697" s="47"/>
      <c r="X697" s="48"/>
    </row>
    <row r="698" spans="18:31" x14ac:dyDescent="0.25">
      <c r="R698" s="46"/>
      <c r="T698" s="47"/>
      <c r="V698" s="47"/>
      <c r="X698" s="48"/>
    </row>
    <row r="699" spans="18:31" x14ac:dyDescent="0.25">
      <c r="R699" s="46"/>
      <c r="T699" s="47"/>
      <c r="V699" s="47"/>
      <c r="X699" s="48"/>
    </row>
    <row r="700" spans="18:31" x14ac:dyDescent="0.25">
      <c r="R700" s="46"/>
      <c r="T700" s="47"/>
      <c r="V700" s="47"/>
      <c r="X700" s="48"/>
    </row>
    <row r="701" spans="18:31" x14ac:dyDescent="0.25">
      <c r="R701" s="46"/>
      <c r="T701" s="47"/>
      <c r="V701" s="47"/>
      <c r="X701" s="48"/>
    </row>
    <row r="702" spans="18:31" x14ac:dyDescent="0.25">
      <c r="R702" s="46"/>
      <c r="T702" s="47"/>
      <c r="V702" s="47"/>
      <c r="X702" s="48"/>
    </row>
    <row r="703" spans="18:31" x14ac:dyDescent="0.25">
      <c r="R703" s="46"/>
      <c r="T703" s="47"/>
      <c r="V703" s="47"/>
      <c r="X703" s="48"/>
    </row>
    <row r="704" spans="18:31" x14ac:dyDescent="0.25">
      <c r="R704" s="46"/>
      <c r="T704" s="47"/>
      <c r="V704" s="47"/>
      <c r="X704" s="48"/>
    </row>
    <row r="705" spans="18:24" x14ac:dyDescent="0.25">
      <c r="R705" s="46"/>
      <c r="T705" s="47"/>
      <c r="V705" s="47"/>
      <c r="X705" s="48"/>
    </row>
    <row r="706" spans="18:24" x14ac:dyDescent="0.25">
      <c r="R706" s="46"/>
      <c r="T706" s="47"/>
      <c r="V706" s="47"/>
      <c r="X706" s="48"/>
    </row>
    <row r="707" spans="18:24" x14ac:dyDescent="0.25">
      <c r="R707" s="46"/>
      <c r="T707" s="47"/>
      <c r="V707" s="47"/>
      <c r="X707" s="48"/>
    </row>
    <row r="708" spans="18:24" x14ac:dyDescent="0.25">
      <c r="R708" s="46"/>
      <c r="T708" s="47"/>
      <c r="V708" s="47"/>
      <c r="X708" s="48"/>
    </row>
    <row r="709" spans="18:24" x14ac:dyDescent="0.25">
      <c r="R709" s="46"/>
      <c r="T709" s="47"/>
      <c r="V709" s="47"/>
      <c r="X709" s="48"/>
    </row>
    <row r="710" spans="18:24" x14ac:dyDescent="0.25">
      <c r="R710" s="46"/>
      <c r="T710" s="47"/>
      <c r="V710" s="47"/>
      <c r="X710" s="48"/>
    </row>
    <row r="711" spans="18:24" x14ac:dyDescent="0.25">
      <c r="R711" s="46"/>
      <c r="T711" s="47"/>
      <c r="V711" s="47"/>
      <c r="X711" s="48"/>
    </row>
    <row r="712" spans="18:24" x14ac:dyDescent="0.25">
      <c r="R712" s="46"/>
      <c r="T712" s="47"/>
      <c r="V712" s="47"/>
      <c r="X712" s="48"/>
    </row>
    <row r="713" spans="18:24" x14ac:dyDescent="0.25">
      <c r="R713" s="46"/>
      <c r="T713" s="47"/>
      <c r="V713" s="47"/>
      <c r="X713" s="48"/>
    </row>
    <row r="714" spans="18:24" x14ac:dyDescent="0.25">
      <c r="R714" s="46"/>
      <c r="T714" s="47"/>
      <c r="V714" s="47"/>
      <c r="X714" s="48"/>
    </row>
    <row r="715" spans="18:24" x14ac:dyDescent="0.25">
      <c r="R715" s="46"/>
      <c r="T715" s="47"/>
      <c r="V715" s="47"/>
      <c r="X715" s="48"/>
    </row>
    <row r="716" spans="18:24" x14ac:dyDescent="0.25">
      <c r="R716" s="46"/>
      <c r="T716" s="47"/>
      <c r="V716" s="47"/>
      <c r="X716" s="48"/>
    </row>
    <row r="717" spans="18:24" x14ac:dyDescent="0.25">
      <c r="R717" s="46"/>
      <c r="T717" s="47"/>
      <c r="V717" s="47"/>
      <c r="X717" s="48"/>
    </row>
    <row r="718" spans="18:24" x14ac:dyDescent="0.25">
      <c r="R718" s="46"/>
      <c r="T718" s="47"/>
      <c r="V718" s="47"/>
      <c r="X718" s="48"/>
    </row>
    <row r="719" spans="18:24" x14ac:dyDescent="0.25">
      <c r="R719" s="46"/>
      <c r="T719" s="47"/>
      <c r="V719" s="47"/>
      <c r="X719" s="48"/>
    </row>
    <row r="720" spans="18:24" x14ac:dyDescent="0.25">
      <c r="R720" s="46"/>
      <c r="T720" s="47"/>
      <c r="V720" s="47"/>
      <c r="X720" s="48"/>
    </row>
    <row r="721" spans="18:24" x14ac:dyDescent="0.25">
      <c r="R721" s="46"/>
      <c r="T721" s="47"/>
      <c r="V721" s="47"/>
      <c r="X721" s="48"/>
    </row>
    <row r="722" spans="18:24" x14ac:dyDescent="0.25">
      <c r="R722" s="46"/>
      <c r="T722" s="47"/>
      <c r="V722" s="47"/>
      <c r="X722" s="48"/>
    </row>
    <row r="723" spans="18:24" x14ac:dyDescent="0.25">
      <c r="R723" s="46"/>
      <c r="T723" s="47"/>
      <c r="V723" s="47"/>
      <c r="X723" s="48"/>
    </row>
    <row r="724" spans="18:24" x14ac:dyDescent="0.25">
      <c r="R724" s="46"/>
      <c r="T724" s="47"/>
      <c r="V724" s="47"/>
      <c r="X724" s="48"/>
    </row>
    <row r="725" spans="18:24" x14ac:dyDescent="0.25">
      <c r="R725" s="46"/>
      <c r="T725" s="47"/>
      <c r="V725" s="47"/>
      <c r="X725" s="48"/>
    </row>
    <row r="726" spans="18:24" x14ac:dyDescent="0.25">
      <c r="R726" s="46"/>
      <c r="T726" s="47"/>
      <c r="V726" s="47"/>
      <c r="X726" s="48"/>
    </row>
    <row r="727" spans="18:24" x14ac:dyDescent="0.25">
      <c r="R727" s="46"/>
      <c r="T727" s="47"/>
      <c r="V727" s="47"/>
      <c r="X727" s="48"/>
    </row>
    <row r="728" spans="18:24" x14ac:dyDescent="0.25">
      <c r="R728" s="46"/>
      <c r="T728" s="47"/>
      <c r="V728" s="47"/>
      <c r="X728" s="48"/>
    </row>
    <row r="729" spans="18:24" x14ac:dyDescent="0.25">
      <c r="R729" s="46"/>
      <c r="T729" s="47"/>
      <c r="V729" s="47"/>
      <c r="X729" s="48"/>
    </row>
    <row r="730" spans="18:24" x14ac:dyDescent="0.25">
      <c r="R730" s="46"/>
      <c r="T730" s="47"/>
      <c r="V730" s="47"/>
      <c r="X730" s="48"/>
    </row>
    <row r="731" spans="18:24" x14ac:dyDescent="0.25">
      <c r="R731" s="46"/>
      <c r="T731" s="47"/>
      <c r="V731" s="47"/>
      <c r="X731" s="48"/>
    </row>
    <row r="732" spans="18:24" x14ac:dyDescent="0.25">
      <c r="R732" s="46"/>
      <c r="T732" s="47"/>
      <c r="V732" s="47"/>
      <c r="X732" s="48"/>
    </row>
    <row r="733" spans="18:24" x14ac:dyDescent="0.25">
      <c r="R733" s="46"/>
      <c r="T733" s="47"/>
      <c r="V733" s="47"/>
      <c r="X733" s="48"/>
    </row>
    <row r="734" spans="18:24" x14ac:dyDescent="0.25">
      <c r="R734" s="46"/>
      <c r="T734" s="47"/>
      <c r="V734" s="47"/>
      <c r="X734" s="48"/>
    </row>
    <row r="735" spans="18:24" x14ac:dyDescent="0.25">
      <c r="R735" s="46"/>
      <c r="T735" s="47"/>
      <c r="V735" s="47"/>
      <c r="X735" s="48"/>
    </row>
    <row r="736" spans="18:24" x14ac:dyDescent="0.25">
      <c r="R736" s="46"/>
      <c r="T736" s="47"/>
      <c r="V736" s="47"/>
      <c r="X736" s="48"/>
    </row>
    <row r="737" spans="18:24" x14ac:dyDescent="0.25">
      <c r="R737" s="46"/>
      <c r="T737" s="47"/>
      <c r="V737" s="47"/>
      <c r="X737" s="48"/>
    </row>
    <row r="738" spans="18:24" x14ac:dyDescent="0.25">
      <c r="R738" s="46"/>
      <c r="T738" s="47"/>
      <c r="V738" s="47"/>
      <c r="X738" s="48"/>
    </row>
    <row r="739" spans="18:24" x14ac:dyDescent="0.25">
      <c r="R739" s="46"/>
      <c r="T739" s="47"/>
      <c r="V739" s="47"/>
      <c r="X739" s="48"/>
    </row>
    <row r="740" spans="18:24" x14ac:dyDescent="0.25">
      <c r="R740" s="46"/>
      <c r="T740" s="47"/>
      <c r="V740" s="47"/>
      <c r="X740" s="48"/>
    </row>
    <row r="741" spans="18:24" x14ac:dyDescent="0.25">
      <c r="R741" s="46"/>
      <c r="T741" s="47"/>
      <c r="V741" s="47"/>
      <c r="X741" s="48"/>
    </row>
    <row r="742" spans="18:24" x14ac:dyDescent="0.25">
      <c r="R742" s="46"/>
      <c r="T742" s="47"/>
      <c r="V742" s="47"/>
      <c r="X742" s="48"/>
    </row>
    <row r="743" spans="18:24" x14ac:dyDescent="0.25">
      <c r="R743" s="46"/>
      <c r="T743" s="47"/>
      <c r="V743" s="47"/>
      <c r="X743" s="48"/>
    </row>
    <row r="744" spans="18:24" x14ac:dyDescent="0.25">
      <c r="R744" s="46"/>
      <c r="T744" s="47"/>
      <c r="V744" s="47"/>
      <c r="X744" s="48"/>
    </row>
    <row r="745" spans="18:24" x14ac:dyDescent="0.25">
      <c r="R745" s="46"/>
      <c r="T745" s="47"/>
      <c r="V745" s="47"/>
      <c r="X745" s="48"/>
    </row>
    <row r="746" spans="18:24" x14ac:dyDescent="0.25">
      <c r="R746" s="46"/>
      <c r="T746" s="47"/>
      <c r="V746" s="47"/>
      <c r="X746" s="48"/>
    </row>
    <row r="747" spans="18:24" x14ac:dyDescent="0.25">
      <c r="R747" s="46"/>
      <c r="T747" s="47"/>
      <c r="V747" s="47"/>
      <c r="X747" s="48"/>
    </row>
    <row r="748" spans="18:24" x14ac:dyDescent="0.25">
      <c r="R748" s="46"/>
      <c r="T748" s="47"/>
      <c r="V748" s="47"/>
      <c r="X748" s="48"/>
    </row>
    <row r="749" spans="18:24" x14ac:dyDescent="0.25">
      <c r="R749" s="46"/>
      <c r="T749" s="47"/>
      <c r="V749" s="47"/>
      <c r="X749" s="48"/>
    </row>
    <row r="750" spans="18:24" x14ac:dyDescent="0.25">
      <c r="R750" s="46"/>
      <c r="T750" s="47"/>
      <c r="V750" s="47"/>
      <c r="X750" s="48"/>
    </row>
    <row r="751" spans="18:24" x14ac:dyDescent="0.25">
      <c r="R751" s="46"/>
      <c r="T751" s="47"/>
      <c r="V751" s="47"/>
      <c r="X751" s="48"/>
    </row>
    <row r="752" spans="18:24" x14ac:dyDescent="0.25">
      <c r="R752" s="46"/>
      <c r="T752" s="47"/>
      <c r="V752" s="47"/>
      <c r="X752" s="48"/>
    </row>
    <row r="753" spans="18:24" x14ac:dyDescent="0.25">
      <c r="R753" s="46"/>
      <c r="T753" s="47"/>
      <c r="V753" s="47"/>
      <c r="X753" s="48"/>
    </row>
    <row r="754" spans="18:24" x14ac:dyDescent="0.25">
      <c r="R754" s="46"/>
      <c r="T754" s="47"/>
      <c r="V754" s="47"/>
      <c r="X754" s="48"/>
    </row>
    <row r="755" spans="18:24" x14ac:dyDescent="0.25">
      <c r="R755" s="46"/>
      <c r="T755" s="47"/>
      <c r="V755" s="47"/>
      <c r="X755" s="48"/>
    </row>
    <row r="756" spans="18:24" x14ac:dyDescent="0.25">
      <c r="R756" s="46"/>
      <c r="T756" s="47"/>
      <c r="V756" s="47"/>
      <c r="X756" s="48"/>
    </row>
    <row r="757" spans="18:24" x14ac:dyDescent="0.25">
      <c r="R757" s="46"/>
      <c r="T757" s="47"/>
      <c r="V757" s="47"/>
      <c r="X757" s="48"/>
    </row>
    <row r="758" spans="18:24" x14ac:dyDescent="0.25">
      <c r="R758" s="46"/>
      <c r="T758" s="47"/>
      <c r="V758" s="47"/>
      <c r="X758" s="48"/>
    </row>
    <row r="759" spans="18:24" x14ac:dyDescent="0.25">
      <c r="R759" s="46"/>
      <c r="T759" s="47"/>
      <c r="V759" s="47"/>
      <c r="X759" s="48"/>
    </row>
    <row r="760" spans="18:24" x14ac:dyDescent="0.25">
      <c r="R760" s="46"/>
      <c r="T760" s="47"/>
      <c r="V760" s="47"/>
      <c r="X760" s="48"/>
    </row>
    <row r="761" spans="18:24" x14ac:dyDescent="0.25">
      <c r="R761" s="46"/>
      <c r="T761" s="47"/>
      <c r="V761" s="47"/>
      <c r="X761" s="48"/>
    </row>
    <row r="762" spans="18:24" x14ac:dyDescent="0.25">
      <c r="R762" s="46"/>
      <c r="T762" s="47"/>
      <c r="V762" s="47"/>
      <c r="X762" s="48"/>
    </row>
    <row r="763" spans="18:24" x14ac:dyDescent="0.25">
      <c r="R763" s="46"/>
      <c r="T763" s="47"/>
      <c r="V763" s="47"/>
      <c r="X763" s="48"/>
    </row>
    <row r="764" spans="18:24" x14ac:dyDescent="0.25">
      <c r="R764" s="46"/>
      <c r="T764" s="47"/>
      <c r="V764" s="47"/>
      <c r="X764" s="48"/>
    </row>
    <row r="765" spans="18:24" x14ac:dyDescent="0.25">
      <c r="R765" s="46"/>
      <c r="T765" s="47"/>
      <c r="V765" s="47"/>
      <c r="X765" s="48"/>
    </row>
    <row r="766" spans="18:24" x14ac:dyDescent="0.25">
      <c r="R766" s="46"/>
      <c r="T766" s="47"/>
      <c r="V766" s="47"/>
      <c r="X766" s="48"/>
    </row>
    <row r="767" spans="18:24" x14ac:dyDescent="0.25">
      <c r="R767" s="46"/>
      <c r="T767" s="47"/>
      <c r="V767" s="47"/>
      <c r="X767" s="48"/>
    </row>
    <row r="768" spans="18:24" x14ac:dyDescent="0.25">
      <c r="R768" s="46"/>
      <c r="T768" s="47"/>
      <c r="V768" s="47"/>
      <c r="X768" s="48"/>
    </row>
    <row r="769" spans="18:24" x14ac:dyDescent="0.25">
      <c r="R769" s="46"/>
      <c r="T769" s="47"/>
      <c r="V769" s="47"/>
      <c r="X769" s="48"/>
    </row>
    <row r="770" spans="18:24" x14ac:dyDescent="0.25">
      <c r="R770" s="46"/>
      <c r="T770" s="47"/>
      <c r="V770" s="47"/>
      <c r="X770" s="48"/>
    </row>
    <row r="771" spans="18:24" x14ac:dyDescent="0.25">
      <c r="R771" s="46"/>
      <c r="T771" s="47"/>
      <c r="V771" s="47"/>
      <c r="X771" s="48"/>
    </row>
    <row r="772" spans="18:24" x14ac:dyDescent="0.25">
      <c r="R772" s="46"/>
      <c r="T772" s="47"/>
      <c r="V772" s="47"/>
      <c r="X772" s="48"/>
    </row>
    <row r="773" spans="18:24" x14ac:dyDescent="0.25">
      <c r="R773" s="46"/>
      <c r="T773" s="47"/>
      <c r="V773" s="47"/>
      <c r="X773" s="48"/>
    </row>
    <row r="774" spans="18:24" x14ac:dyDescent="0.25">
      <c r="R774" s="46"/>
      <c r="T774" s="47"/>
      <c r="V774" s="47"/>
      <c r="X774" s="48"/>
    </row>
    <row r="775" spans="18:24" x14ac:dyDescent="0.25">
      <c r="R775" s="46"/>
      <c r="T775" s="47"/>
      <c r="V775" s="47"/>
      <c r="X775" s="48"/>
    </row>
    <row r="776" spans="18:24" x14ac:dyDescent="0.25">
      <c r="R776" s="46"/>
      <c r="T776" s="47"/>
      <c r="V776" s="47"/>
      <c r="X776" s="48"/>
    </row>
    <row r="777" spans="18:24" x14ac:dyDescent="0.25">
      <c r="R777" s="46"/>
      <c r="T777" s="47"/>
      <c r="V777" s="47"/>
      <c r="X777" s="48"/>
    </row>
    <row r="778" spans="18:24" x14ac:dyDescent="0.25">
      <c r="R778" s="46"/>
      <c r="T778" s="47"/>
      <c r="V778" s="47"/>
      <c r="X778" s="48"/>
    </row>
    <row r="779" spans="18:24" x14ac:dyDescent="0.25">
      <c r="R779" s="46"/>
      <c r="T779" s="47"/>
      <c r="V779" s="47"/>
      <c r="X779" s="48"/>
    </row>
    <row r="780" spans="18:24" x14ac:dyDescent="0.25">
      <c r="R780" s="46"/>
      <c r="T780" s="47"/>
      <c r="V780" s="47"/>
      <c r="X780" s="48"/>
    </row>
    <row r="781" spans="18:24" x14ac:dyDescent="0.25">
      <c r="R781" s="46"/>
      <c r="T781" s="47"/>
      <c r="V781" s="47"/>
      <c r="X781" s="48"/>
    </row>
    <row r="782" spans="18:24" x14ac:dyDescent="0.25">
      <c r="R782" s="46"/>
      <c r="T782" s="47"/>
      <c r="V782" s="47"/>
      <c r="X782" s="48"/>
    </row>
    <row r="783" spans="18:24" x14ac:dyDescent="0.25">
      <c r="R783" s="46"/>
      <c r="T783" s="47"/>
      <c r="V783" s="47"/>
      <c r="X783" s="48"/>
    </row>
    <row r="784" spans="18:24" x14ac:dyDescent="0.25">
      <c r="R784" s="46"/>
      <c r="T784" s="47"/>
      <c r="V784" s="47"/>
      <c r="X784" s="48"/>
    </row>
    <row r="785" spans="18:24" x14ac:dyDescent="0.25">
      <c r="R785" s="46"/>
      <c r="T785" s="47"/>
      <c r="V785" s="47"/>
      <c r="X785" s="48"/>
    </row>
    <row r="786" spans="18:24" x14ac:dyDescent="0.25">
      <c r="R786" s="46"/>
      <c r="T786" s="47"/>
      <c r="V786" s="47"/>
      <c r="X786" s="48"/>
    </row>
    <row r="787" spans="18:24" x14ac:dyDescent="0.25">
      <c r="R787" s="46"/>
      <c r="T787" s="47"/>
      <c r="V787" s="47"/>
      <c r="X787" s="48"/>
    </row>
    <row r="788" spans="18:24" x14ac:dyDescent="0.25">
      <c r="R788" s="46"/>
      <c r="T788" s="47"/>
      <c r="V788" s="47"/>
      <c r="X788" s="48"/>
    </row>
    <row r="789" spans="18:24" x14ac:dyDescent="0.25">
      <c r="R789" s="46"/>
      <c r="T789" s="47"/>
      <c r="V789" s="47"/>
      <c r="X789" s="48"/>
    </row>
    <row r="790" spans="18:24" x14ac:dyDescent="0.25">
      <c r="R790" s="46"/>
      <c r="T790" s="47"/>
      <c r="V790" s="47"/>
      <c r="X790" s="48"/>
    </row>
    <row r="791" spans="18:24" x14ac:dyDescent="0.25">
      <c r="R791" s="46"/>
      <c r="T791" s="47"/>
      <c r="V791" s="47"/>
      <c r="X791" s="48"/>
    </row>
    <row r="792" spans="18:24" x14ac:dyDescent="0.25">
      <c r="R792" s="46"/>
      <c r="T792" s="47"/>
      <c r="V792" s="47"/>
      <c r="X792" s="48"/>
    </row>
    <row r="793" spans="18:24" x14ac:dyDescent="0.25">
      <c r="R793" s="46"/>
      <c r="T793" s="47"/>
      <c r="V793" s="47"/>
      <c r="X793" s="48"/>
    </row>
    <row r="794" spans="18:24" x14ac:dyDescent="0.25">
      <c r="R794" s="46"/>
      <c r="T794" s="47"/>
      <c r="V794" s="47"/>
      <c r="X794" s="48"/>
    </row>
    <row r="795" spans="18:24" x14ac:dyDescent="0.25">
      <c r="R795" s="46"/>
      <c r="T795" s="47"/>
      <c r="V795" s="47"/>
      <c r="X795" s="48"/>
    </row>
    <row r="796" spans="18:24" x14ac:dyDescent="0.25">
      <c r="R796" s="46"/>
      <c r="T796" s="47"/>
      <c r="V796" s="47"/>
      <c r="X796" s="48"/>
    </row>
    <row r="797" spans="18:24" x14ac:dyDescent="0.25">
      <c r="R797" s="46"/>
      <c r="T797" s="47"/>
      <c r="V797" s="47"/>
      <c r="X797" s="48"/>
    </row>
    <row r="798" spans="18:24" x14ac:dyDescent="0.25">
      <c r="R798" s="46"/>
      <c r="T798" s="47"/>
      <c r="V798" s="47"/>
      <c r="X798" s="48"/>
    </row>
    <row r="799" spans="18:24" x14ac:dyDescent="0.25">
      <c r="R799" s="46"/>
      <c r="T799" s="47"/>
      <c r="V799" s="47"/>
      <c r="X799" s="48"/>
    </row>
    <row r="800" spans="18:24" x14ac:dyDescent="0.25">
      <c r="R800" s="46"/>
      <c r="T800" s="47"/>
      <c r="V800" s="47"/>
      <c r="X800" s="48"/>
    </row>
    <row r="801" spans="18:24" x14ac:dyDescent="0.25">
      <c r="R801" s="46"/>
      <c r="T801" s="47"/>
      <c r="V801" s="47"/>
      <c r="X801" s="48"/>
    </row>
    <row r="802" spans="18:24" x14ac:dyDescent="0.25">
      <c r="R802" s="46"/>
      <c r="T802" s="47"/>
      <c r="V802" s="47"/>
      <c r="X802" s="48"/>
    </row>
    <row r="803" spans="18:24" x14ac:dyDescent="0.25">
      <c r="R803" s="46"/>
      <c r="T803" s="47"/>
      <c r="V803" s="47"/>
      <c r="X803" s="48"/>
    </row>
    <row r="804" spans="18:24" x14ac:dyDescent="0.25">
      <c r="R804" s="46"/>
      <c r="T804" s="47"/>
      <c r="V804" s="47"/>
      <c r="X804" s="48"/>
    </row>
    <row r="805" spans="18:24" x14ac:dyDescent="0.25">
      <c r="R805" s="46"/>
      <c r="T805" s="47"/>
      <c r="V805" s="47"/>
      <c r="X805" s="48"/>
    </row>
    <row r="806" spans="18:24" x14ac:dyDescent="0.25">
      <c r="R806" s="46"/>
      <c r="T806" s="47"/>
      <c r="V806" s="47"/>
      <c r="X806" s="48"/>
    </row>
    <row r="807" spans="18:24" x14ac:dyDescent="0.25">
      <c r="R807" s="46"/>
      <c r="T807" s="47"/>
      <c r="V807" s="47"/>
      <c r="X807" s="48"/>
    </row>
    <row r="808" spans="18:24" x14ac:dyDescent="0.25">
      <c r="R808" s="46"/>
      <c r="T808" s="47"/>
      <c r="V808" s="47"/>
      <c r="X808" s="48"/>
    </row>
    <row r="809" spans="18:24" x14ac:dyDescent="0.25">
      <c r="R809" s="46"/>
      <c r="T809" s="47"/>
      <c r="V809" s="47"/>
      <c r="X809" s="48"/>
    </row>
    <row r="810" spans="18:24" x14ac:dyDescent="0.25">
      <c r="R810" s="46"/>
      <c r="T810" s="47"/>
      <c r="V810" s="47"/>
      <c r="X810" s="48"/>
    </row>
    <row r="811" spans="18:24" x14ac:dyDescent="0.25">
      <c r="R811" s="46"/>
      <c r="T811" s="47"/>
      <c r="V811" s="47"/>
      <c r="X811" s="48"/>
    </row>
    <row r="812" spans="18:24" x14ac:dyDescent="0.25">
      <c r="R812" s="46"/>
      <c r="T812" s="47"/>
      <c r="V812" s="47"/>
      <c r="X812" s="48"/>
    </row>
    <row r="813" spans="18:24" x14ac:dyDescent="0.25">
      <c r="R813" s="46"/>
      <c r="T813" s="47"/>
      <c r="V813" s="47"/>
      <c r="X813" s="48"/>
    </row>
    <row r="814" spans="18:24" x14ac:dyDescent="0.25">
      <c r="R814" s="46"/>
      <c r="T814" s="47"/>
      <c r="V814" s="47"/>
      <c r="X814" s="48"/>
    </row>
    <row r="815" spans="18:24" x14ac:dyDescent="0.25">
      <c r="R815" s="46"/>
      <c r="T815" s="47"/>
      <c r="V815" s="47"/>
      <c r="X815" s="48"/>
    </row>
    <row r="816" spans="18:24" x14ac:dyDescent="0.25">
      <c r="R816" s="46"/>
      <c r="T816" s="47"/>
      <c r="V816" s="47"/>
      <c r="X816" s="48"/>
    </row>
    <row r="817" spans="18:24" x14ac:dyDescent="0.25">
      <c r="R817" s="46"/>
      <c r="T817" s="47"/>
      <c r="V817" s="47"/>
      <c r="X817" s="48"/>
    </row>
    <row r="818" spans="18:24" x14ac:dyDescent="0.25">
      <c r="R818" s="46"/>
      <c r="T818" s="47"/>
      <c r="V818" s="47"/>
      <c r="X818" s="48"/>
    </row>
    <row r="819" spans="18:24" x14ac:dyDescent="0.25">
      <c r="R819" s="46"/>
      <c r="T819" s="47"/>
      <c r="V819" s="47"/>
      <c r="X819" s="48"/>
    </row>
    <row r="820" spans="18:24" x14ac:dyDescent="0.25">
      <c r="R820" s="46"/>
      <c r="T820" s="47"/>
      <c r="V820" s="47"/>
      <c r="X820" s="48"/>
    </row>
    <row r="821" spans="18:24" x14ac:dyDescent="0.25">
      <c r="R821" s="46"/>
      <c r="T821" s="47"/>
      <c r="V821" s="47"/>
      <c r="X821" s="48"/>
    </row>
    <row r="822" spans="18:24" x14ac:dyDescent="0.25">
      <c r="R822" s="46"/>
      <c r="T822" s="47"/>
      <c r="V822" s="47"/>
      <c r="X822" s="48"/>
    </row>
    <row r="823" spans="18:24" x14ac:dyDescent="0.25">
      <c r="R823" s="46"/>
      <c r="T823" s="47"/>
      <c r="V823" s="47"/>
      <c r="X823" s="48"/>
    </row>
    <row r="824" spans="18:24" x14ac:dyDescent="0.25">
      <c r="R824" s="46"/>
      <c r="T824" s="47"/>
      <c r="V824" s="47"/>
      <c r="X824" s="48"/>
    </row>
    <row r="825" spans="18:24" x14ac:dyDescent="0.25">
      <c r="R825" s="46"/>
      <c r="T825" s="47"/>
      <c r="V825" s="47"/>
      <c r="X825" s="48"/>
    </row>
    <row r="826" spans="18:24" x14ac:dyDescent="0.25">
      <c r="R826" s="46"/>
      <c r="T826" s="47"/>
      <c r="V826" s="47"/>
      <c r="X826" s="48"/>
    </row>
    <row r="827" spans="18:24" x14ac:dyDescent="0.25">
      <c r="R827" s="46"/>
      <c r="T827" s="47"/>
      <c r="V827" s="47"/>
      <c r="X827" s="48"/>
    </row>
    <row r="828" spans="18:24" x14ac:dyDescent="0.25">
      <c r="R828" s="46"/>
      <c r="T828" s="47"/>
      <c r="V828" s="47"/>
      <c r="X828" s="48"/>
    </row>
    <row r="829" spans="18:24" x14ac:dyDescent="0.25">
      <c r="R829" s="46"/>
      <c r="T829" s="47"/>
      <c r="V829" s="47"/>
      <c r="X829" s="48"/>
    </row>
    <row r="830" spans="18:24" x14ac:dyDescent="0.25">
      <c r="R830" s="46"/>
      <c r="T830" s="47"/>
      <c r="V830" s="47"/>
      <c r="X830" s="48"/>
    </row>
    <row r="831" spans="18:24" x14ac:dyDescent="0.25">
      <c r="R831" s="46"/>
      <c r="T831" s="47"/>
      <c r="V831" s="47"/>
      <c r="X831" s="48"/>
    </row>
    <row r="832" spans="18:24" x14ac:dyDescent="0.25">
      <c r="R832" s="46"/>
      <c r="T832" s="47"/>
      <c r="V832" s="47"/>
      <c r="X832" s="48"/>
    </row>
    <row r="833" spans="18:24" x14ac:dyDescent="0.25">
      <c r="R833" s="46"/>
      <c r="T833" s="47"/>
      <c r="V833" s="47"/>
      <c r="X833" s="48"/>
    </row>
    <row r="834" spans="18:24" x14ac:dyDescent="0.25">
      <c r="R834" s="46"/>
      <c r="T834" s="47"/>
      <c r="V834" s="47"/>
      <c r="X834" s="48"/>
    </row>
    <row r="835" spans="18:24" x14ac:dyDescent="0.25">
      <c r="R835" s="46"/>
      <c r="T835" s="47"/>
      <c r="V835" s="47"/>
      <c r="X835" s="48"/>
    </row>
    <row r="836" spans="18:24" x14ac:dyDescent="0.25">
      <c r="R836" s="46"/>
      <c r="T836" s="47"/>
      <c r="V836" s="47"/>
      <c r="X836" s="48"/>
    </row>
    <row r="837" spans="18:24" x14ac:dyDescent="0.25">
      <c r="R837" s="46"/>
      <c r="T837" s="47"/>
      <c r="V837" s="47"/>
      <c r="X837" s="48"/>
    </row>
    <row r="838" spans="18:24" x14ac:dyDescent="0.25">
      <c r="R838" s="46"/>
      <c r="T838" s="47"/>
      <c r="V838" s="47"/>
      <c r="X838" s="48"/>
    </row>
    <row r="839" spans="18:24" x14ac:dyDescent="0.25">
      <c r="R839" s="46"/>
      <c r="T839" s="47"/>
      <c r="V839" s="47"/>
      <c r="X839" s="48"/>
    </row>
    <row r="840" spans="18:24" x14ac:dyDescent="0.25">
      <c r="R840" s="46"/>
      <c r="T840" s="47"/>
      <c r="V840" s="47"/>
      <c r="X840" s="48"/>
    </row>
    <row r="841" spans="18:24" x14ac:dyDescent="0.25">
      <c r="R841" s="46"/>
      <c r="T841" s="47"/>
      <c r="V841" s="47"/>
      <c r="X841" s="48"/>
    </row>
    <row r="842" spans="18:24" x14ac:dyDescent="0.25">
      <c r="R842" s="46"/>
      <c r="T842" s="47"/>
      <c r="V842" s="47"/>
      <c r="X842" s="48"/>
    </row>
    <row r="843" spans="18:24" x14ac:dyDescent="0.25">
      <c r="R843" s="46"/>
      <c r="T843" s="47"/>
      <c r="V843" s="47"/>
      <c r="X843" s="48"/>
    </row>
    <row r="844" spans="18:24" x14ac:dyDescent="0.25">
      <c r="R844" s="46"/>
      <c r="T844" s="47"/>
      <c r="V844" s="47"/>
      <c r="X844" s="48"/>
    </row>
    <row r="845" spans="18:24" x14ac:dyDescent="0.25">
      <c r="R845" s="46"/>
      <c r="T845" s="47"/>
      <c r="V845" s="47"/>
      <c r="X845" s="48"/>
    </row>
    <row r="846" spans="18:24" x14ac:dyDescent="0.25">
      <c r="R846" s="46"/>
      <c r="T846" s="47"/>
      <c r="V846" s="47"/>
      <c r="X846" s="48"/>
    </row>
    <row r="847" spans="18:24" x14ac:dyDescent="0.25">
      <c r="R847" s="46"/>
      <c r="T847" s="47"/>
      <c r="V847" s="47"/>
      <c r="X847" s="48"/>
    </row>
    <row r="848" spans="18:24" x14ac:dyDescent="0.25">
      <c r="R848" s="46"/>
      <c r="T848" s="47"/>
      <c r="V848" s="47"/>
      <c r="X848" s="48"/>
    </row>
    <row r="849" spans="18:24" x14ac:dyDescent="0.25">
      <c r="R849" s="46"/>
      <c r="T849" s="47"/>
      <c r="V849" s="47"/>
      <c r="X849" s="48"/>
    </row>
    <row r="850" spans="18:24" x14ac:dyDescent="0.25">
      <c r="R850" s="46"/>
      <c r="T850" s="47"/>
      <c r="V850" s="47"/>
      <c r="X850" s="48"/>
    </row>
    <row r="851" spans="18:24" x14ac:dyDescent="0.25">
      <c r="R851" s="46"/>
      <c r="T851" s="47"/>
      <c r="V851" s="47"/>
      <c r="X851" s="48"/>
    </row>
    <row r="852" spans="18:24" x14ac:dyDescent="0.25">
      <c r="R852" s="46"/>
      <c r="T852" s="47"/>
      <c r="V852" s="47"/>
      <c r="X852" s="48"/>
    </row>
    <row r="853" spans="18:24" x14ac:dyDescent="0.25">
      <c r="R853" s="46"/>
      <c r="T853" s="47"/>
      <c r="V853" s="47"/>
      <c r="X853" s="48"/>
    </row>
    <row r="854" spans="18:24" x14ac:dyDescent="0.25">
      <c r="R854" s="46"/>
      <c r="T854" s="47"/>
      <c r="V854" s="47"/>
      <c r="X854" s="48"/>
    </row>
    <row r="855" spans="18:24" x14ac:dyDescent="0.25">
      <c r="R855" s="46"/>
      <c r="T855" s="47"/>
      <c r="V855" s="47"/>
      <c r="X855" s="48"/>
    </row>
    <row r="856" spans="18:24" x14ac:dyDescent="0.25">
      <c r="R856" s="46"/>
      <c r="T856" s="47"/>
      <c r="V856" s="47"/>
      <c r="X856" s="48"/>
    </row>
    <row r="857" spans="18:24" x14ac:dyDescent="0.25">
      <c r="R857" s="46"/>
      <c r="T857" s="47"/>
      <c r="V857" s="47"/>
      <c r="X857" s="48"/>
    </row>
    <row r="858" spans="18:24" x14ac:dyDescent="0.25">
      <c r="R858" s="46"/>
      <c r="T858" s="47"/>
      <c r="V858" s="47"/>
      <c r="X858" s="48"/>
    </row>
    <row r="859" spans="18:24" x14ac:dyDescent="0.25">
      <c r="R859" s="46"/>
      <c r="T859" s="47"/>
      <c r="V859" s="47"/>
      <c r="X859" s="48"/>
    </row>
    <row r="860" spans="18:24" x14ac:dyDescent="0.25">
      <c r="R860" s="46"/>
      <c r="T860" s="47"/>
      <c r="V860" s="47"/>
      <c r="X860" s="48"/>
    </row>
    <row r="861" spans="18:24" x14ac:dyDescent="0.25">
      <c r="R861" s="46"/>
      <c r="T861" s="47"/>
      <c r="V861" s="47"/>
      <c r="X861" s="48"/>
    </row>
    <row r="862" spans="18:24" x14ac:dyDescent="0.25">
      <c r="R862" s="46"/>
      <c r="T862" s="47"/>
      <c r="V862" s="47"/>
      <c r="X862" s="48"/>
    </row>
    <row r="863" spans="18:24" x14ac:dyDescent="0.25">
      <c r="R863" s="46"/>
      <c r="T863" s="47"/>
      <c r="V863" s="47"/>
      <c r="X863" s="48"/>
    </row>
    <row r="864" spans="18:24" x14ac:dyDescent="0.25">
      <c r="R864" s="46"/>
      <c r="T864" s="47"/>
      <c r="V864" s="47"/>
      <c r="X864" s="48"/>
    </row>
    <row r="865" spans="18:24" x14ac:dyDescent="0.25">
      <c r="R865" s="46"/>
      <c r="T865" s="47"/>
      <c r="V865" s="47"/>
      <c r="X865" s="48"/>
    </row>
    <row r="866" spans="18:24" x14ac:dyDescent="0.25">
      <c r="R866" s="46"/>
      <c r="T866" s="47"/>
      <c r="V866" s="47"/>
      <c r="X866" s="48"/>
    </row>
    <row r="867" spans="18:24" x14ac:dyDescent="0.25">
      <c r="R867" s="46"/>
      <c r="T867" s="47"/>
      <c r="V867" s="47"/>
      <c r="X867" s="48"/>
    </row>
    <row r="868" spans="18:24" x14ac:dyDescent="0.25">
      <c r="R868" s="46"/>
      <c r="T868" s="47"/>
      <c r="V868" s="47"/>
      <c r="X868" s="48"/>
    </row>
    <row r="869" spans="18:24" x14ac:dyDescent="0.25">
      <c r="R869" s="46"/>
      <c r="T869" s="47"/>
      <c r="V869" s="47"/>
      <c r="X869" s="48"/>
    </row>
    <row r="870" spans="18:24" x14ac:dyDescent="0.25">
      <c r="R870" s="46"/>
      <c r="T870" s="47"/>
      <c r="V870" s="47"/>
      <c r="X870" s="48"/>
    </row>
    <row r="871" spans="18:24" x14ac:dyDescent="0.25">
      <c r="R871" s="46"/>
      <c r="T871" s="47"/>
      <c r="V871" s="47"/>
      <c r="X871" s="48"/>
    </row>
    <row r="872" spans="18:24" x14ac:dyDescent="0.25">
      <c r="R872" s="46"/>
      <c r="T872" s="47"/>
      <c r="V872" s="47"/>
      <c r="X872" s="48"/>
    </row>
    <row r="873" spans="18:24" x14ac:dyDescent="0.25">
      <c r="R873" s="46"/>
      <c r="T873" s="47"/>
      <c r="V873" s="47"/>
      <c r="X873" s="48"/>
    </row>
    <row r="874" spans="18:24" x14ac:dyDescent="0.25">
      <c r="R874" s="46"/>
      <c r="T874" s="47"/>
      <c r="V874" s="47"/>
      <c r="X874" s="48"/>
    </row>
    <row r="875" spans="18:24" x14ac:dyDescent="0.25">
      <c r="R875" s="46"/>
      <c r="T875" s="47"/>
      <c r="V875" s="47"/>
      <c r="X875" s="48"/>
    </row>
    <row r="876" spans="18:24" x14ac:dyDescent="0.25">
      <c r="R876" s="46"/>
      <c r="T876" s="47"/>
      <c r="V876" s="47"/>
      <c r="X876" s="48"/>
    </row>
    <row r="877" spans="18:24" x14ac:dyDescent="0.25">
      <c r="R877" s="46"/>
      <c r="T877" s="47"/>
      <c r="V877" s="47"/>
      <c r="X877" s="48"/>
    </row>
    <row r="878" spans="18:24" x14ac:dyDescent="0.25">
      <c r="R878" s="46"/>
      <c r="T878" s="47"/>
      <c r="V878" s="47"/>
      <c r="X878" s="48"/>
    </row>
    <row r="879" spans="18:24" x14ac:dyDescent="0.25">
      <c r="R879" s="46"/>
      <c r="T879" s="47"/>
      <c r="V879" s="47"/>
      <c r="X879" s="48"/>
    </row>
    <row r="880" spans="18:24" x14ac:dyDescent="0.25">
      <c r="R880" s="46"/>
      <c r="T880" s="47"/>
      <c r="V880" s="47"/>
      <c r="X880" s="48"/>
    </row>
    <row r="881" spans="18:24" x14ac:dyDescent="0.25">
      <c r="R881" s="46"/>
      <c r="T881" s="47"/>
      <c r="V881" s="47"/>
      <c r="X881" s="48"/>
    </row>
    <row r="882" spans="18:24" x14ac:dyDescent="0.25">
      <c r="R882" s="46"/>
      <c r="T882" s="47"/>
      <c r="V882" s="47"/>
      <c r="X882" s="48"/>
    </row>
    <row r="883" spans="18:24" x14ac:dyDescent="0.25">
      <c r="R883" s="46"/>
      <c r="T883" s="47"/>
      <c r="V883" s="47"/>
      <c r="X883" s="48"/>
    </row>
    <row r="884" spans="18:24" x14ac:dyDescent="0.25">
      <c r="R884" s="46"/>
      <c r="T884" s="47"/>
      <c r="V884" s="47"/>
      <c r="X884" s="48"/>
    </row>
    <row r="885" spans="18:24" x14ac:dyDescent="0.25">
      <c r="R885" s="46"/>
      <c r="T885" s="47"/>
      <c r="V885" s="47"/>
      <c r="X885" s="48"/>
    </row>
    <row r="886" spans="18:24" x14ac:dyDescent="0.25">
      <c r="R886" s="46"/>
      <c r="T886" s="47"/>
      <c r="V886" s="47"/>
      <c r="X886" s="48"/>
    </row>
    <row r="887" spans="18:24" x14ac:dyDescent="0.25">
      <c r="R887" s="46"/>
      <c r="T887" s="47"/>
      <c r="V887" s="47"/>
      <c r="X887" s="48"/>
    </row>
    <row r="888" spans="18:24" x14ac:dyDescent="0.25">
      <c r="R888" s="46"/>
      <c r="T888" s="47"/>
      <c r="V888" s="47"/>
      <c r="X888" s="48"/>
    </row>
    <row r="889" spans="18:24" x14ac:dyDescent="0.25">
      <c r="R889" s="46"/>
      <c r="T889" s="47"/>
      <c r="V889" s="47"/>
      <c r="X889" s="48"/>
    </row>
    <row r="890" spans="18:24" x14ac:dyDescent="0.25">
      <c r="R890" s="46"/>
      <c r="T890" s="47"/>
      <c r="V890" s="47"/>
      <c r="X890" s="48"/>
    </row>
    <row r="891" spans="18:24" x14ac:dyDescent="0.25">
      <c r="R891" s="46"/>
      <c r="T891" s="47"/>
      <c r="V891" s="47"/>
      <c r="X891" s="48"/>
    </row>
    <row r="892" spans="18:24" x14ac:dyDescent="0.25">
      <c r="R892" s="46"/>
      <c r="T892" s="47"/>
      <c r="V892" s="47"/>
      <c r="X892" s="48"/>
    </row>
    <row r="893" spans="18:24" x14ac:dyDescent="0.25">
      <c r="R893" s="46"/>
      <c r="T893" s="47"/>
      <c r="V893" s="47"/>
      <c r="X893" s="48"/>
    </row>
    <row r="894" spans="18:24" x14ac:dyDescent="0.25">
      <c r="R894" s="46"/>
      <c r="T894" s="47"/>
      <c r="V894" s="47"/>
      <c r="X894" s="48"/>
    </row>
    <row r="895" spans="18:24" x14ac:dyDescent="0.25">
      <c r="R895" s="46"/>
      <c r="T895" s="47"/>
      <c r="V895" s="47"/>
      <c r="X895" s="48"/>
    </row>
    <row r="896" spans="18:24" x14ac:dyDescent="0.25">
      <c r="R896" s="46"/>
      <c r="T896" s="47"/>
      <c r="V896" s="47"/>
      <c r="X896" s="48"/>
    </row>
    <row r="897" spans="18:24" x14ac:dyDescent="0.25">
      <c r="R897" s="46"/>
      <c r="T897" s="47"/>
      <c r="V897" s="47"/>
      <c r="X897" s="48"/>
    </row>
    <row r="898" spans="18:24" x14ac:dyDescent="0.25">
      <c r="R898" s="46"/>
      <c r="T898" s="47"/>
      <c r="V898" s="47"/>
      <c r="X898" s="48"/>
    </row>
    <row r="899" spans="18:24" x14ac:dyDescent="0.25">
      <c r="R899" s="46"/>
      <c r="T899" s="47"/>
      <c r="V899" s="47"/>
      <c r="X899" s="48"/>
    </row>
    <row r="900" spans="18:24" x14ac:dyDescent="0.25">
      <c r="R900" s="46"/>
      <c r="T900" s="47"/>
      <c r="V900" s="47"/>
      <c r="X900" s="48"/>
    </row>
    <row r="901" spans="18:24" x14ac:dyDescent="0.25">
      <c r="R901" s="46"/>
      <c r="T901" s="47"/>
      <c r="V901" s="47"/>
      <c r="X901" s="48"/>
    </row>
    <row r="902" spans="18:24" x14ac:dyDescent="0.25">
      <c r="R902" s="46"/>
      <c r="T902" s="47"/>
      <c r="V902" s="47"/>
      <c r="X902" s="48"/>
    </row>
    <row r="903" spans="18:24" x14ac:dyDescent="0.25">
      <c r="R903" s="46"/>
      <c r="T903" s="47"/>
      <c r="V903" s="47"/>
      <c r="X903" s="48"/>
    </row>
    <row r="904" spans="18:24" x14ac:dyDescent="0.25">
      <c r="R904" s="46"/>
      <c r="T904" s="47"/>
      <c r="V904" s="47"/>
      <c r="X904" s="48"/>
    </row>
    <row r="905" spans="18:24" x14ac:dyDescent="0.25">
      <c r="R905" s="46"/>
      <c r="T905" s="47"/>
      <c r="V905" s="47"/>
      <c r="X905" s="48"/>
    </row>
    <row r="906" spans="18:24" x14ac:dyDescent="0.25">
      <c r="R906" s="46"/>
      <c r="T906" s="47"/>
      <c r="V906" s="47"/>
      <c r="X906" s="48"/>
    </row>
    <row r="907" spans="18:24" x14ac:dyDescent="0.25">
      <c r="R907" s="46"/>
      <c r="T907" s="47"/>
      <c r="V907" s="47"/>
      <c r="X907" s="48"/>
    </row>
    <row r="908" spans="18:24" x14ac:dyDescent="0.25">
      <c r="R908" s="46"/>
      <c r="T908" s="47"/>
      <c r="V908" s="47"/>
      <c r="X908" s="48"/>
    </row>
    <row r="909" spans="18:24" x14ac:dyDescent="0.25">
      <c r="R909" s="46"/>
      <c r="T909" s="47"/>
      <c r="V909" s="47"/>
      <c r="X909" s="48"/>
    </row>
    <row r="910" spans="18:24" x14ac:dyDescent="0.25">
      <c r="R910" s="46"/>
      <c r="T910" s="47"/>
      <c r="V910" s="47"/>
      <c r="X910" s="48"/>
    </row>
    <row r="911" spans="18:24" x14ac:dyDescent="0.25">
      <c r="R911" s="46"/>
      <c r="T911" s="47"/>
      <c r="V911" s="47"/>
      <c r="X911" s="48"/>
    </row>
    <row r="912" spans="18:24" x14ac:dyDescent="0.25">
      <c r="R912" s="46"/>
      <c r="T912" s="47"/>
      <c r="V912" s="47"/>
      <c r="X912" s="48"/>
    </row>
    <row r="913" spans="18:24" x14ac:dyDescent="0.25">
      <c r="R913" s="46"/>
      <c r="T913" s="47"/>
      <c r="V913" s="47"/>
      <c r="X913" s="48"/>
    </row>
    <row r="914" spans="18:24" x14ac:dyDescent="0.25">
      <c r="R914" s="46"/>
      <c r="T914" s="47"/>
      <c r="V914" s="47"/>
      <c r="X914" s="48"/>
    </row>
    <row r="915" spans="18:24" x14ac:dyDescent="0.25">
      <c r="R915" s="46"/>
      <c r="T915" s="47"/>
      <c r="V915" s="47"/>
      <c r="X915" s="48"/>
    </row>
    <row r="916" spans="18:24" x14ac:dyDescent="0.25">
      <c r="R916" s="46"/>
      <c r="T916" s="47"/>
      <c r="V916" s="47"/>
      <c r="X916" s="48"/>
    </row>
    <row r="917" spans="18:24" x14ac:dyDescent="0.25">
      <c r="R917" s="46"/>
      <c r="T917" s="47"/>
      <c r="V917" s="47"/>
      <c r="X917" s="48"/>
    </row>
    <row r="918" spans="18:24" x14ac:dyDescent="0.25">
      <c r="R918" s="46"/>
      <c r="T918" s="47"/>
      <c r="V918" s="47"/>
      <c r="X918" s="48"/>
    </row>
    <row r="919" spans="18:24" x14ac:dyDescent="0.25">
      <c r="R919" s="46"/>
      <c r="T919" s="47"/>
      <c r="V919" s="47"/>
      <c r="X919" s="48"/>
    </row>
    <row r="920" spans="18:24" x14ac:dyDescent="0.25">
      <c r="R920" s="46"/>
      <c r="T920" s="47"/>
      <c r="V920" s="47"/>
      <c r="X920" s="48"/>
    </row>
    <row r="921" spans="18:24" x14ac:dyDescent="0.25">
      <c r="R921" s="46"/>
      <c r="T921" s="47"/>
      <c r="V921" s="36"/>
      <c r="X921" s="48"/>
    </row>
    <row r="922" spans="18:24" x14ac:dyDescent="0.25">
      <c r="R922" s="46"/>
      <c r="T922" s="47"/>
      <c r="V922" s="36"/>
      <c r="X922" s="48"/>
    </row>
    <row r="923" spans="18:24" x14ac:dyDescent="0.25">
      <c r="R923" s="46"/>
      <c r="T923" s="47"/>
      <c r="V923" s="36"/>
      <c r="X923" s="48"/>
    </row>
    <row r="924" spans="18:24" x14ac:dyDescent="0.25">
      <c r="R924" s="46"/>
      <c r="T924" s="47"/>
      <c r="V924" s="36"/>
      <c r="X924" s="48"/>
    </row>
    <row r="925" spans="18:24" x14ac:dyDescent="0.25">
      <c r="R925" s="46"/>
      <c r="T925" s="47"/>
      <c r="V925" s="36"/>
      <c r="X925" s="48"/>
    </row>
    <row r="926" spans="18:24" x14ac:dyDescent="0.25">
      <c r="R926" s="46"/>
      <c r="T926" s="47"/>
      <c r="V926" s="36"/>
      <c r="X926" s="48"/>
    </row>
    <row r="927" spans="18:24" x14ac:dyDescent="0.25">
      <c r="R927" s="46"/>
      <c r="T927" s="47"/>
      <c r="V927" s="36"/>
      <c r="X927" s="48"/>
    </row>
    <row r="928" spans="18:24" x14ac:dyDescent="0.25">
      <c r="R928" s="46"/>
      <c r="T928" s="47"/>
      <c r="V928" s="36"/>
      <c r="X928" s="48"/>
    </row>
    <row r="929" spans="18:24" x14ac:dyDescent="0.25">
      <c r="R929" s="46"/>
      <c r="T929" s="47"/>
      <c r="V929" s="36"/>
      <c r="X929" s="48"/>
    </row>
    <row r="930" spans="18:24" x14ac:dyDescent="0.25">
      <c r="R930" s="46"/>
      <c r="T930" s="47"/>
      <c r="V930" s="36"/>
      <c r="X930" s="48"/>
    </row>
    <row r="931" spans="18:24" x14ac:dyDescent="0.25">
      <c r="R931" s="46"/>
      <c r="T931" s="47"/>
      <c r="V931" s="36"/>
      <c r="X931" s="48"/>
    </row>
    <row r="932" spans="18:24" x14ac:dyDescent="0.25">
      <c r="R932" s="46"/>
      <c r="T932" s="47"/>
      <c r="V932" s="36"/>
      <c r="X932" s="48"/>
    </row>
    <row r="933" spans="18:24" x14ac:dyDescent="0.25">
      <c r="R933" s="46"/>
      <c r="T933" s="47"/>
      <c r="V933" s="36"/>
      <c r="X933" s="48"/>
    </row>
    <row r="934" spans="18:24" x14ac:dyDescent="0.25">
      <c r="R934" s="46"/>
      <c r="T934" s="47"/>
      <c r="V934" s="36"/>
      <c r="X934" s="48"/>
    </row>
    <row r="935" spans="18:24" x14ac:dyDescent="0.25">
      <c r="R935" s="46"/>
      <c r="T935" s="47"/>
      <c r="V935" s="36"/>
      <c r="X935" s="48"/>
    </row>
    <row r="936" spans="18:24" x14ac:dyDescent="0.25">
      <c r="R936" s="46"/>
      <c r="T936" s="47"/>
      <c r="V936" s="36"/>
      <c r="X936" s="48"/>
    </row>
    <row r="937" spans="18:24" x14ac:dyDescent="0.25">
      <c r="R937" s="46"/>
      <c r="T937" s="47"/>
      <c r="V937" s="36"/>
      <c r="X937" s="48"/>
    </row>
    <row r="938" spans="18:24" x14ac:dyDescent="0.25">
      <c r="R938" s="46"/>
      <c r="T938" s="47"/>
      <c r="V938" s="36"/>
      <c r="X938" s="48"/>
    </row>
    <row r="939" spans="18:24" x14ac:dyDescent="0.25">
      <c r="R939" s="46"/>
      <c r="T939" s="47"/>
      <c r="V939" s="36"/>
      <c r="X939" s="48"/>
    </row>
    <row r="940" spans="18:24" x14ac:dyDescent="0.25">
      <c r="R940" s="46"/>
      <c r="T940" s="47"/>
      <c r="V940" s="36"/>
      <c r="X940" s="48"/>
    </row>
    <row r="941" spans="18:24" x14ac:dyDescent="0.25">
      <c r="R941" s="46"/>
      <c r="T941" s="47"/>
      <c r="V941" s="36"/>
      <c r="X941" s="48"/>
    </row>
    <row r="942" spans="18:24" x14ac:dyDescent="0.25">
      <c r="R942" s="46"/>
      <c r="T942" s="47"/>
      <c r="V942" s="36"/>
      <c r="X942" s="48"/>
    </row>
    <row r="943" spans="18:24" x14ac:dyDescent="0.25">
      <c r="R943" s="46"/>
      <c r="T943" s="47"/>
      <c r="V943" s="36"/>
      <c r="X943" s="48"/>
    </row>
    <row r="944" spans="18:24" x14ac:dyDescent="0.25">
      <c r="R944" s="46"/>
      <c r="T944" s="47"/>
      <c r="V944" s="36"/>
      <c r="X944" s="48"/>
    </row>
    <row r="945" spans="18:24" x14ac:dyDescent="0.25">
      <c r="R945" s="46"/>
      <c r="T945" s="47"/>
      <c r="V945" s="36"/>
      <c r="X945" s="48"/>
    </row>
    <row r="946" spans="18:24" x14ac:dyDescent="0.25">
      <c r="R946" s="46"/>
      <c r="T946" s="47"/>
      <c r="V946" s="36"/>
      <c r="X946" s="48"/>
    </row>
    <row r="947" spans="18:24" x14ac:dyDescent="0.25">
      <c r="R947" s="46"/>
      <c r="T947" s="47"/>
      <c r="V947" s="36"/>
      <c r="X947" s="48"/>
    </row>
    <row r="948" spans="18:24" x14ac:dyDescent="0.25">
      <c r="R948" s="46"/>
      <c r="T948" s="47"/>
      <c r="V948" s="36"/>
      <c r="X948" s="48"/>
    </row>
    <row r="949" spans="18:24" x14ac:dyDescent="0.25">
      <c r="R949" s="46"/>
      <c r="T949" s="47"/>
      <c r="V949" s="36"/>
      <c r="X949" s="48"/>
    </row>
    <row r="950" spans="18:24" x14ac:dyDescent="0.25">
      <c r="R950" s="46"/>
      <c r="T950" s="47"/>
      <c r="V950" s="36"/>
      <c r="X950" s="48"/>
    </row>
    <row r="951" spans="18:24" x14ac:dyDescent="0.25">
      <c r="R951" s="46"/>
      <c r="T951" s="47"/>
      <c r="V951" s="36"/>
      <c r="X951" s="48"/>
    </row>
    <row r="952" spans="18:24" x14ac:dyDescent="0.25">
      <c r="R952" s="46"/>
      <c r="T952" s="47"/>
      <c r="V952" s="36"/>
      <c r="X952" s="48"/>
    </row>
    <row r="953" spans="18:24" x14ac:dyDescent="0.25">
      <c r="R953" s="46"/>
      <c r="T953" s="47"/>
      <c r="V953" s="36"/>
      <c r="X953" s="48"/>
    </row>
    <row r="954" spans="18:24" x14ac:dyDescent="0.25">
      <c r="R954" s="46"/>
      <c r="T954" s="47"/>
      <c r="V954" s="36"/>
      <c r="X954" s="48"/>
    </row>
    <row r="955" spans="18:24" x14ac:dyDescent="0.25">
      <c r="R955" s="46"/>
      <c r="T955" s="47"/>
      <c r="V955" s="36"/>
      <c r="X955" s="48"/>
    </row>
    <row r="956" spans="18:24" x14ac:dyDescent="0.25">
      <c r="R956" s="46"/>
      <c r="T956" s="47"/>
      <c r="V956" s="36"/>
      <c r="X956" s="48"/>
    </row>
    <row r="957" spans="18:24" x14ac:dyDescent="0.25">
      <c r="R957" s="46"/>
      <c r="T957" s="47"/>
      <c r="V957" s="36"/>
      <c r="X957" s="48"/>
    </row>
    <row r="958" spans="18:24" x14ac:dyDescent="0.25">
      <c r="R958" s="46"/>
      <c r="T958" s="47"/>
      <c r="V958" s="36"/>
      <c r="X958" s="48"/>
    </row>
    <row r="959" spans="18:24" x14ac:dyDescent="0.25">
      <c r="R959" s="46"/>
      <c r="T959" s="47"/>
      <c r="V959" s="36"/>
      <c r="X959" s="48"/>
    </row>
    <row r="960" spans="18:24" x14ac:dyDescent="0.25">
      <c r="R960" s="46"/>
      <c r="T960" s="47"/>
      <c r="V960" s="36"/>
      <c r="X960" s="48"/>
    </row>
    <row r="961" spans="18:24" x14ac:dyDescent="0.25">
      <c r="R961" s="46"/>
      <c r="T961" s="47"/>
      <c r="V961" s="36"/>
      <c r="X961" s="48"/>
    </row>
    <row r="962" spans="18:24" x14ac:dyDescent="0.25">
      <c r="R962" s="46"/>
      <c r="T962" s="47"/>
      <c r="V962" s="36"/>
      <c r="X962" s="48"/>
    </row>
    <row r="963" spans="18:24" x14ac:dyDescent="0.25">
      <c r="R963" s="46"/>
      <c r="T963" s="47"/>
      <c r="V963" s="36"/>
      <c r="X963" s="48"/>
    </row>
    <row r="964" spans="18:24" x14ac:dyDescent="0.25">
      <c r="R964" s="46"/>
      <c r="T964" s="47"/>
      <c r="V964" s="36"/>
      <c r="X964" s="48"/>
    </row>
    <row r="965" spans="18:24" x14ac:dyDescent="0.25">
      <c r="R965" s="46"/>
      <c r="T965" s="47"/>
      <c r="V965" s="36"/>
      <c r="X965" s="48"/>
    </row>
    <row r="966" spans="18:24" x14ac:dyDescent="0.25">
      <c r="R966" s="46"/>
      <c r="T966" s="47"/>
      <c r="V966" s="36"/>
      <c r="X966" s="48"/>
    </row>
    <row r="967" spans="18:24" x14ac:dyDescent="0.25">
      <c r="R967" s="46"/>
      <c r="T967" s="47"/>
      <c r="V967" s="36"/>
      <c r="X967" s="48"/>
    </row>
    <row r="968" spans="18:24" x14ac:dyDescent="0.25">
      <c r="R968" s="46"/>
      <c r="T968" s="47"/>
      <c r="V968" s="36"/>
      <c r="X968" s="48"/>
    </row>
    <row r="969" spans="18:24" x14ac:dyDescent="0.25">
      <c r="R969" s="46"/>
      <c r="T969" s="47"/>
      <c r="V969" s="36"/>
      <c r="X969" s="48"/>
    </row>
    <row r="970" spans="18:24" x14ac:dyDescent="0.25">
      <c r="R970" s="46"/>
      <c r="T970" s="47"/>
      <c r="V970" s="36"/>
      <c r="X970" s="48"/>
    </row>
    <row r="971" spans="18:24" x14ac:dyDescent="0.25">
      <c r="R971" s="46"/>
      <c r="T971" s="47"/>
      <c r="V971" s="36"/>
      <c r="X971" s="48"/>
    </row>
    <row r="972" spans="18:24" x14ac:dyDescent="0.25">
      <c r="R972" s="46"/>
      <c r="T972" s="47"/>
      <c r="V972" s="36"/>
      <c r="X972" s="48"/>
    </row>
    <row r="973" spans="18:24" x14ac:dyDescent="0.25">
      <c r="R973" s="46"/>
      <c r="T973" s="47"/>
      <c r="V973" s="36"/>
      <c r="X973" s="48"/>
    </row>
    <row r="974" spans="18:24" x14ac:dyDescent="0.25">
      <c r="R974" s="46"/>
      <c r="T974" s="47"/>
      <c r="V974" s="36"/>
      <c r="X974" s="48"/>
    </row>
    <row r="975" spans="18:24" x14ac:dyDescent="0.25">
      <c r="R975" s="46"/>
      <c r="T975" s="47"/>
      <c r="V975" s="36"/>
      <c r="X975" s="48"/>
    </row>
    <row r="976" spans="18:24" x14ac:dyDescent="0.25">
      <c r="R976" s="46"/>
      <c r="T976" s="47"/>
      <c r="V976" s="36"/>
      <c r="X976" s="48"/>
    </row>
    <row r="977" spans="18:24" x14ac:dyDescent="0.25">
      <c r="R977" s="46"/>
      <c r="T977" s="47"/>
      <c r="V977" s="36"/>
      <c r="X977" s="48"/>
    </row>
    <row r="978" spans="18:24" x14ac:dyDescent="0.25">
      <c r="R978" s="46"/>
      <c r="T978" s="47"/>
      <c r="V978" s="36"/>
      <c r="X978" s="48"/>
    </row>
    <row r="979" spans="18:24" x14ac:dyDescent="0.25">
      <c r="R979" s="46"/>
      <c r="T979" s="47"/>
      <c r="V979" s="36"/>
      <c r="X979" s="48"/>
    </row>
    <row r="980" spans="18:24" x14ac:dyDescent="0.25">
      <c r="R980" s="46"/>
      <c r="T980" s="47"/>
      <c r="V980" s="36"/>
      <c r="X980" s="48"/>
    </row>
    <row r="981" spans="18:24" x14ac:dyDescent="0.25">
      <c r="R981" s="46"/>
      <c r="T981" s="47"/>
      <c r="V981" s="36"/>
      <c r="X981" s="48"/>
    </row>
    <row r="982" spans="18:24" x14ac:dyDescent="0.25">
      <c r="R982" s="46"/>
      <c r="T982" s="47"/>
      <c r="V982" s="36"/>
      <c r="X982" s="48"/>
    </row>
    <row r="983" spans="18:24" x14ac:dyDescent="0.25">
      <c r="R983" s="46"/>
      <c r="T983" s="47"/>
      <c r="V983" s="36"/>
      <c r="X983" s="48"/>
    </row>
    <row r="984" spans="18:24" x14ac:dyDescent="0.25">
      <c r="R984" s="46"/>
      <c r="T984" s="47"/>
      <c r="V984" s="36"/>
      <c r="X984" s="48"/>
    </row>
    <row r="985" spans="18:24" x14ac:dyDescent="0.25">
      <c r="R985" s="46"/>
      <c r="T985" s="47"/>
      <c r="V985" s="36"/>
      <c r="X985" s="48"/>
    </row>
    <row r="986" spans="18:24" x14ac:dyDescent="0.25">
      <c r="R986" s="46"/>
      <c r="T986" s="47"/>
      <c r="V986" s="36"/>
      <c r="X986" s="48"/>
    </row>
    <row r="987" spans="18:24" x14ac:dyDescent="0.25">
      <c r="R987" s="46"/>
      <c r="T987" s="47"/>
      <c r="V987" s="36"/>
      <c r="X987" s="48"/>
    </row>
    <row r="988" spans="18:24" x14ac:dyDescent="0.25">
      <c r="R988" s="46"/>
      <c r="T988" s="47"/>
      <c r="V988" s="36"/>
      <c r="X988" s="48"/>
    </row>
    <row r="989" spans="18:24" x14ac:dyDescent="0.25">
      <c r="R989" s="46"/>
      <c r="T989" s="47"/>
      <c r="V989" s="36"/>
      <c r="X989" s="48"/>
    </row>
    <row r="990" spans="18:24" x14ac:dyDescent="0.25">
      <c r="R990" s="46"/>
      <c r="T990" s="47"/>
      <c r="V990" s="36"/>
      <c r="X990" s="48"/>
    </row>
    <row r="991" spans="18:24" x14ac:dyDescent="0.25">
      <c r="R991" s="46"/>
      <c r="T991" s="47"/>
      <c r="V991" s="36"/>
      <c r="X991" s="48"/>
    </row>
    <row r="992" spans="18:24" x14ac:dyDescent="0.25">
      <c r="R992" s="46"/>
      <c r="T992" s="47"/>
      <c r="V992" s="36"/>
      <c r="X992" s="48"/>
    </row>
    <row r="993" spans="18:24" x14ac:dyDescent="0.25">
      <c r="R993" s="46"/>
      <c r="T993" s="47"/>
      <c r="V993" s="36"/>
      <c r="X993" s="48"/>
    </row>
    <row r="994" spans="18:24" x14ac:dyDescent="0.25">
      <c r="R994" s="46"/>
      <c r="T994" s="47"/>
      <c r="V994" s="36"/>
      <c r="X994" s="48"/>
    </row>
    <row r="995" spans="18:24" x14ac:dyDescent="0.25">
      <c r="R995" s="46"/>
      <c r="T995" s="47"/>
      <c r="V995" s="36"/>
      <c r="X995" s="48"/>
    </row>
    <row r="996" spans="18:24" x14ac:dyDescent="0.25">
      <c r="R996" s="46"/>
      <c r="T996" s="47"/>
      <c r="V996" s="36"/>
      <c r="X996" s="48"/>
    </row>
    <row r="997" spans="18:24" x14ac:dyDescent="0.25">
      <c r="R997" s="46"/>
      <c r="T997" s="47"/>
      <c r="V997" s="36"/>
      <c r="X997" s="48"/>
    </row>
    <row r="998" spans="18:24" x14ac:dyDescent="0.25">
      <c r="R998" s="46"/>
      <c r="T998" s="47"/>
      <c r="V998" s="36"/>
      <c r="X998" s="48"/>
    </row>
    <row r="999" spans="18:24" x14ac:dyDescent="0.25">
      <c r="R999" s="46"/>
      <c r="T999" s="47"/>
      <c r="V999" s="36"/>
      <c r="X999" s="48"/>
    </row>
    <row r="1000" spans="18:24" x14ac:dyDescent="0.25">
      <c r="R1000" s="46"/>
      <c r="T1000" s="47"/>
      <c r="V1000" s="36"/>
      <c r="X1000" s="48"/>
    </row>
    <row r="1001" spans="18:24" x14ac:dyDescent="0.25">
      <c r="R1001" s="46"/>
      <c r="T1001" s="47"/>
      <c r="V1001" s="36"/>
      <c r="X1001" s="48"/>
    </row>
    <row r="1002" spans="18:24" x14ac:dyDescent="0.25">
      <c r="R1002" s="46"/>
      <c r="T1002" s="47"/>
      <c r="V1002" s="36"/>
      <c r="X1002" s="48"/>
    </row>
    <row r="1003" spans="18:24" x14ac:dyDescent="0.25">
      <c r="R1003" s="46"/>
      <c r="T1003" s="47"/>
      <c r="V1003" s="36"/>
      <c r="X1003" s="48"/>
    </row>
    <row r="1004" spans="18:24" x14ac:dyDescent="0.25">
      <c r="R1004" s="46"/>
      <c r="T1004" s="47"/>
      <c r="V1004" s="36"/>
      <c r="X1004" s="48"/>
    </row>
    <row r="1005" spans="18:24" x14ac:dyDescent="0.25">
      <c r="R1005" s="46"/>
      <c r="T1005" s="47"/>
      <c r="V1005" s="36"/>
      <c r="X1005" s="48"/>
    </row>
    <row r="1006" spans="18:24" x14ac:dyDescent="0.25">
      <c r="R1006" s="46"/>
      <c r="T1006" s="47"/>
      <c r="V1006" s="36"/>
      <c r="X1006" s="48"/>
    </row>
    <row r="1007" spans="18:24" x14ac:dyDescent="0.25">
      <c r="R1007" s="46"/>
      <c r="T1007" s="47"/>
      <c r="V1007" s="36"/>
      <c r="X1007" s="48"/>
    </row>
    <row r="1008" spans="18:24" x14ac:dyDescent="0.25">
      <c r="R1008" s="46"/>
      <c r="T1008" s="47"/>
      <c r="V1008" s="36"/>
      <c r="X1008" s="48"/>
    </row>
    <row r="1009" spans="18:24" x14ac:dyDescent="0.25">
      <c r="R1009" s="46"/>
      <c r="T1009" s="47"/>
      <c r="V1009" s="36"/>
      <c r="X1009" s="48"/>
    </row>
    <row r="1010" spans="18:24" x14ac:dyDescent="0.25">
      <c r="R1010" s="46"/>
      <c r="T1010" s="47"/>
      <c r="V1010" s="36"/>
      <c r="X1010" s="48"/>
    </row>
    <row r="1011" spans="18:24" x14ac:dyDescent="0.25">
      <c r="R1011" s="46"/>
      <c r="T1011" s="47"/>
      <c r="V1011" s="36"/>
      <c r="X1011" s="48"/>
    </row>
    <row r="1012" spans="18:24" x14ac:dyDescent="0.25">
      <c r="R1012" s="46"/>
      <c r="T1012" s="47"/>
      <c r="V1012" s="36"/>
      <c r="X1012" s="48"/>
    </row>
    <row r="1013" spans="18:24" x14ac:dyDescent="0.25">
      <c r="R1013" s="46"/>
      <c r="T1013" s="47"/>
      <c r="V1013" s="36"/>
      <c r="X1013" s="48"/>
    </row>
    <row r="1014" spans="18:24" x14ac:dyDescent="0.25">
      <c r="R1014" s="46"/>
      <c r="T1014" s="47"/>
      <c r="V1014" s="36"/>
      <c r="X1014" s="48"/>
    </row>
    <row r="1015" spans="18:24" x14ac:dyDescent="0.25">
      <c r="R1015" s="46"/>
      <c r="T1015" s="47"/>
      <c r="V1015" s="36"/>
      <c r="X1015" s="48"/>
    </row>
    <row r="1016" spans="18:24" x14ac:dyDescent="0.25">
      <c r="R1016" s="46"/>
      <c r="T1016" s="47"/>
      <c r="V1016" s="36"/>
      <c r="X1016" s="48"/>
    </row>
    <row r="1017" spans="18:24" x14ac:dyDescent="0.25">
      <c r="R1017" s="46"/>
      <c r="T1017" s="47"/>
      <c r="V1017" s="36"/>
      <c r="X1017" s="48"/>
    </row>
    <row r="1018" spans="18:24" x14ac:dyDescent="0.25">
      <c r="R1018" s="46"/>
      <c r="T1018" s="47"/>
      <c r="V1018" s="36"/>
      <c r="X1018" s="48"/>
    </row>
    <row r="1019" spans="18:24" x14ac:dyDescent="0.25">
      <c r="R1019" s="46"/>
      <c r="T1019" s="47"/>
      <c r="V1019" s="36"/>
      <c r="X1019" s="48"/>
    </row>
    <row r="1020" spans="18:24" x14ac:dyDescent="0.25">
      <c r="R1020" s="46"/>
      <c r="T1020" s="47"/>
      <c r="V1020" s="36"/>
      <c r="X1020" s="48"/>
    </row>
    <row r="1021" spans="18:24" x14ac:dyDescent="0.25">
      <c r="R1021" s="46"/>
      <c r="T1021" s="47"/>
      <c r="V1021" s="36"/>
      <c r="X1021" s="48"/>
    </row>
    <row r="1022" spans="18:24" x14ac:dyDescent="0.25">
      <c r="R1022" s="46"/>
      <c r="T1022" s="47"/>
      <c r="V1022" s="36"/>
      <c r="X1022" s="48"/>
    </row>
    <row r="1023" spans="18:24" x14ac:dyDescent="0.25">
      <c r="R1023" s="46"/>
      <c r="T1023" s="47"/>
      <c r="V1023" s="36"/>
      <c r="X1023" s="48"/>
    </row>
    <row r="1024" spans="18:24" x14ac:dyDescent="0.25">
      <c r="R1024" s="46"/>
      <c r="T1024" s="47"/>
      <c r="V1024" s="36"/>
      <c r="X1024" s="48"/>
    </row>
    <row r="1025" spans="18:24" x14ac:dyDescent="0.25">
      <c r="R1025" s="46"/>
      <c r="T1025" s="47"/>
      <c r="V1025" s="36"/>
      <c r="X1025" s="48"/>
    </row>
    <row r="1026" spans="18:24" x14ac:dyDescent="0.25">
      <c r="R1026" s="46"/>
      <c r="T1026" s="47"/>
      <c r="V1026" s="36"/>
      <c r="X1026" s="48"/>
    </row>
    <row r="1027" spans="18:24" x14ac:dyDescent="0.25">
      <c r="R1027" s="46"/>
      <c r="T1027" s="47"/>
      <c r="V1027" s="36"/>
      <c r="X1027" s="48"/>
    </row>
    <row r="1028" spans="18:24" x14ac:dyDescent="0.25">
      <c r="R1028" s="46"/>
      <c r="T1028" s="47"/>
      <c r="V1028" s="36"/>
      <c r="X1028" s="48"/>
    </row>
    <row r="1029" spans="18:24" x14ac:dyDescent="0.25">
      <c r="R1029" s="46"/>
      <c r="T1029" s="47"/>
      <c r="V1029" s="36"/>
      <c r="X1029" s="48"/>
    </row>
    <row r="1030" spans="18:24" x14ac:dyDescent="0.25">
      <c r="R1030" s="46"/>
      <c r="T1030" s="47"/>
      <c r="V1030" s="36"/>
      <c r="X1030" s="48"/>
    </row>
    <row r="1031" spans="18:24" x14ac:dyDescent="0.25">
      <c r="R1031" s="46"/>
      <c r="T1031" s="47"/>
      <c r="V1031" s="36"/>
      <c r="X1031" s="48"/>
    </row>
    <row r="1032" spans="18:24" x14ac:dyDescent="0.25">
      <c r="R1032" s="46"/>
      <c r="T1032" s="47"/>
      <c r="V1032" s="36"/>
      <c r="X1032" s="48"/>
    </row>
    <row r="1033" spans="18:24" x14ac:dyDescent="0.25">
      <c r="R1033" s="46"/>
      <c r="T1033" s="47"/>
      <c r="V1033" s="36"/>
      <c r="X1033" s="48"/>
    </row>
    <row r="1034" spans="18:24" x14ac:dyDescent="0.25">
      <c r="R1034" s="46"/>
      <c r="T1034" s="47"/>
      <c r="V1034" s="36"/>
      <c r="X1034" s="48"/>
    </row>
    <row r="1035" spans="18:24" x14ac:dyDescent="0.25">
      <c r="R1035" s="46"/>
      <c r="T1035" s="47"/>
      <c r="V1035" s="36"/>
      <c r="X1035" s="48"/>
    </row>
    <row r="1036" spans="18:24" x14ac:dyDescent="0.25">
      <c r="R1036" s="46"/>
      <c r="T1036" s="47"/>
      <c r="V1036" s="36"/>
      <c r="X1036" s="48"/>
    </row>
    <row r="1037" spans="18:24" x14ac:dyDescent="0.25">
      <c r="R1037" s="46"/>
      <c r="T1037" s="47"/>
      <c r="V1037" s="36"/>
      <c r="X1037" s="48"/>
    </row>
    <row r="1038" spans="18:24" x14ac:dyDescent="0.25">
      <c r="R1038" s="46"/>
      <c r="T1038" s="47"/>
      <c r="V1038" s="36"/>
      <c r="X1038" s="48"/>
    </row>
    <row r="1039" spans="18:24" x14ac:dyDescent="0.25">
      <c r="R1039" s="46"/>
      <c r="T1039" s="47"/>
      <c r="V1039" s="36"/>
      <c r="X1039" s="48"/>
    </row>
    <row r="1040" spans="18:24" x14ac:dyDescent="0.25">
      <c r="R1040" s="46"/>
      <c r="T1040" s="47"/>
      <c r="V1040" s="36"/>
      <c r="X1040" s="48"/>
    </row>
    <row r="1041" spans="18:24" x14ac:dyDescent="0.25">
      <c r="R1041" s="46"/>
      <c r="T1041" s="47"/>
      <c r="V1041" s="36"/>
      <c r="X1041" s="48"/>
    </row>
    <row r="1042" spans="18:24" x14ac:dyDescent="0.25">
      <c r="R1042" s="46"/>
      <c r="T1042" s="47"/>
      <c r="V1042" s="36"/>
      <c r="X1042" s="48"/>
    </row>
    <row r="1043" spans="18:24" x14ac:dyDescent="0.25">
      <c r="R1043" s="46"/>
      <c r="T1043" s="47"/>
      <c r="V1043" s="36"/>
      <c r="X1043" s="48"/>
    </row>
    <row r="1044" spans="18:24" x14ac:dyDescent="0.25">
      <c r="R1044" s="46"/>
      <c r="T1044" s="47"/>
      <c r="V1044" s="36"/>
      <c r="X1044" s="48"/>
    </row>
    <row r="1045" spans="18:24" x14ac:dyDescent="0.25">
      <c r="R1045" s="46"/>
      <c r="T1045" s="47"/>
      <c r="V1045" s="36"/>
      <c r="X1045" s="48"/>
    </row>
    <row r="1046" spans="18:24" x14ac:dyDescent="0.25">
      <c r="R1046" s="46"/>
      <c r="T1046" s="47"/>
      <c r="V1046" s="36"/>
      <c r="X1046" s="48"/>
    </row>
    <row r="1047" spans="18:24" x14ac:dyDescent="0.25">
      <c r="R1047" s="46"/>
      <c r="T1047" s="47"/>
      <c r="V1047" s="36"/>
      <c r="X1047" s="48"/>
    </row>
    <row r="1048" spans="18:24" x14ac:dyDescent="0.25">
      <c r="R1048" s="46"/>
      <c r="T1048" s="47"/>
      <c r="V1048" s="36"/>
      <c r="X1048" s="48"/>
    </row>
    <row r="1049" spans="18:24" x14ac:dyDescent="0.25">
      <c r="R1049" s="46"/>
      <c r="T1049" s="47"/>
      <c r="V1049" s="36"/>
      <c r="X1049" s="48"/>
    </row>
    <row r="1050" spans="18:24" x14ac:dyDescent="0.25">
      <c r="R1050" s="46"/>
      <c r="T1050" s="47"/>
      <c r="V1050" s="36"/>
      <c r="X1050" s="48"/>
    </row>
    <row r="1051" spans="18:24" x14ac:dyDescent="0.25">
      <c r="R1051" s="46"/>
      <c r="T1051" s="47"/>
      <c r="V1051" s="36"/>
      <c r="X1051" s="48"/>
    </row>
    <row r="1052" spans="18:24" x14ac:dyDescent="0.25">
      <c r="R1052" s="46"/>
      <c r="T1052" s="47"/>
      <c r="V1052" s="36"/>
      <c r="X1052" s="48"/>
    </row>
  </sheetData>
  <pageMargins left="0.7" right="0.7" top="0.75" bottom="0.75" header="0.3" footer="0.3"/>
  <pageSetup scale="42" fitToHeight="0" orientation="landscape" r:id="rId1"/>
  <rowBreaks count="9" manualBreakCount="9">
    <brk id="76" max="16383" man="1"/>
    <brk id="157" max="16383" man="1"/>
    <brk id="219" max="16383" man="1"/>
    <brk id="290" max="16383" man="1"/>
    <brk id="348" max="16383" man="1"/>
    <brk id="396" max="16383" man="1"/>
    <brk id="440" max="16383" man="1"/>
    <brk id="487" max="16383" man="1"/>
    <brk id="56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19"/>
  <sheetViews>
    <sheetView tabSelected="1" zoomScale="85" zoomScaleNormal="85" zoomScaleSheetLayoutView="85" workbookViewId="0">
      <selection activeCell="A3" sqref="A3"/>
    </sheetView>
  </sheetViews>
  <sheetFormatPr defaultColWidth="9.109375" defaultRowHeight="13.2" x14ac:dyDescent="0.25"/>
  <cols>
    <col min="1" max="1" width="11.6640625" style="2" customWidth="1"/>
    <col min="2" max="2" width="56.6640625" style="2" customWidth="1"/>
    <col min="3" max="3" width="7.6640625" style="2" customWidth="1"/>
    <col min="4" max="4" width="21.5546875" style="2" customWidth="1"/>
    <col min="5" max="5" width="7.6640625" style="2" customWidth="1"/>
    <col min="6" max="6" width="19" style="2" customWidth="1"/>
    <col min="7" max="7" width="7.6640625" style="33" customWidth="1"/>
    <col min="8" max="8" width="20.5546875" style="2" customWidth="1"/>
    <col min="9" max="9" width="7.6640625" style="2" customWidth="1"/>
    <col min="10" max="10" width="18.109375" style="58" customWidth="1"/>
    <col min="11" max="11" width="18.109375" style="2" customWidth="1"/>
    <col min="12" max="12" width="18" style="2" bestFit="1" customWidth="1"/>
    <col min="13" max="15" width="9.109375" style="2"/>
    <col min="16" max="16" width="14.33203125" style="2" bestFit="1" customWidth="1"/>
    <col min="17" max="16384" width="9.109375" style="2"/>
  </cols>
  <sheetData>
    <row r="1" spans="1:11" ht="17.399999999999999" x14ac:dyDescent="0.3">
      <c r="A1" s="1" t="s">
        <v>222</v>
      </c>
      <c r="B1" s="3"/>
      <c r="C1" s="3"/>
      <c r="D1" s="3"/>
      <c r="E1" s="3"/>
      <c r="F1" s="3"/>
      <c r="G1" s="34"/>
      <c r="H1" s="3"/>
      <c r="I1" s="3"/>
      <c r="J1" s="182"/>
    </row>
    <row r="2" spans="1:11" ht="37.799999999999997" customHeight="1" x14ac:dyDescent="0.25">
      <c r="A2" s="189" t="s">
        <v>338</v>
      </c>
      <c r="B2" s="3"/>
      <c r="C2" s="3"/>
      <c r="D2" s="3"/>
      <c r="E2" s="3"/>
      <c r="F2" s="3"/>
      <c r="G2" s="34"/>
      <c r="H2" s="3"/>
      <c r="I2" s="3"/>
      <c r="J2" s="182"/>
      <c r="K2" s="33"/>
    </row>
    <row r="3" spans="1:11" x14ac:dyDescent="0.25">
      <c r="A3" s="34" t="s">
        <v>327</v>
      </c>
      <c r="B3" s="34"/>
      <c r="C3" s="34"/>
      <c r="D3" s="34"/>
      <c r="E3" s="34"/>
      <c r="F3" s="34"/>
      <c r="G3" s="34"/>
      <c r="H3" s="34"/>
      <c r="I3" s="34"/>
      <c r="J3" s="182"/>
      <c r="K3" s="33"/>
    </row>
    <row r="4" spans="1:11" s="33" customFormat="1" x14ac:dyDescent="0.25">
      <c r="A4" s="34"/>
      <c r="B4" s="44"/>
      <c r="C4" s="44"/>
      <c r="D4" s="44"/>
      <c r="E4" s="44"/>
      <c r="F4" s="44"/>
      <c r="G4" s="44"/>
      <c r="H4" s="44"/>
      <c r="I4" s="44"/>
      <c r="J4" s="101"/>
    </row>
    <row r="5" spans="1:11" x14ac:dyDescent="0.25">
      <c r="J5" s="111" t="s">
        <v>229</v>
      </c>
    </row>
    <row r="6" spans="1:11" x14ac:dyDescent="0.25">
      <c r="D6" s="5" t="s">
        <v>230</v>
      </c>
      <c r="F6" s="5" t="s">
        <v>215</v>
      </c>
      <c r="H6" s="5" t="s">
        <v>229</v>
      </c>
      <c r="J6" s="111" t="s">
        <v>216</v>
      </c>
      <c r="K6" s="5"/>
    </row>
    <row r="7" spans="1:11" x14ac:dyDescent="0.25">
      <c r="D7" s="6" t="s">
        <v>214</v>
      </c>
      <c r="F7" s="6" t="s">
        <v>216</v>
      </c>
      <c r="H7" s="6" t="s">
        <v>216</v>
      </c>
      <c r="J7" s="98" t="s">
        <v>231</v>
      </c>
      <c r="K7" s="5"/>
    </row>
    <row r="8" spans="1:11" x14ac:dyDescent="0.25">
      <c r="D8" s="7">
        <v>-1</v>
      </c>
      <c r="E8" s="7"/>
      <c r="F8" s="7">
        <v>-2</v>
      </c>
      <c r="G8" s="7"/>
      <c r="H8" s="7">
        <v>-3</v>
      </c>
      <c r="I8" s="7"/>
      <c r="J8" s="173" t="s">
        <v>308</v>
      </c>
      <c r="K8" s="7"/>
    </row>
    <row r="9" spans="1:11" x14ac:dyDescent="0.25">
      <c r="D9" s="5"/>
      <c r="F9" s="19"/>
      <c r="H9" s="19"/>
      <c r="I9" s="19"/>
      <c r="J9" s="174"/>
      <c r="K9" s="20"/>
    </row>
    <row r="10" spans="1:11" x14ac:dyDescent="0.25">
      <c r="A10" s="8" t="s">
        <v>0</v>
      </c>
    </row>
    <row r="12" spans="1:11" s="16" customFormat="1" x14ac:dyDescent="0.25">
      <c r="A12" s="25" t="s">
        <v>178</v>
      </c>
      <c r="D12" s="18"/>
      <c r="F12" s="18"/>
      <c r="G12" s="38"/>
      <c r="H12" s="18"/>
      <c r="J12" s="65"/>
      <c r="K12" s="18"/>
    </row>
    <row r="13" spans="1:11" x14ac:dyDescent="0.25">
      <c r="A13" s="2" t="s">
        <v>6</v>
      </c>
      <c r="B13" s="2" t="s">
        <v>6</v>
      </c>
    </row>
    <row r="14" spans="1:11" s="16" customFormat="1" x14ac:dyDescent="0.25">
      <c r="A14" s="16" t="s">
        <v>6</v>
      </c>
      <c r="B14" s="16" t="s">
        <v>41</v>
      </c>
      <c r="G14" s="38"/>
      <c r="J14" s="73"/>
    </row>
    <row r="15" spans="1:11" x14ac:dyDescent="0.25">
      <c r="A15" s="2">
        <v>311</v>
      </c>
      <c r="B15" s="2" t="s">
        <v>42</v>
      </c>
      <c r="D15" s="9">
        <v>114283077.88</v>
      </c>
      <c r="F15" s="9">
        <v>73863099.698491246</v>
      </c>
      <c r="H15" s="9">
        <v>69842491</v>
      </c>
      <c r="J15" s="85">
        <f>+F15-H15</f>
        <v>4020608.6984912455</v>
      </c>
      <c r="K15" s="11"/>
    </row>
    <row r="16" spans="1:11" x14ac:dyDescent="0.25">
      <c r="A16" s="2">
        <v>312</v>
      </c>
      <c r="B16" s="2" t="s">
        <v>43</v>
      </c>
      <c r="D16" s="9">
        <v>7864883.4699999997</v>
      </c>
      <c r="F16" s="9">
        <v>1419252.0671375</v>
      </c>
      <c r="H16" s="9">
        <v>2530638</v>
      </c>
      <c r="J16" s="85">
        <f>+F16-H16</f>
        <v>-1111385.9328625</v>
      </c>
      <c r="K16" s="11"/>
    </row>
    <row r="17" spans="1:11" x14ac:dyDescent="0.25">
      <c r="A17" s="2">
        <v>314</v>
      </c>
      <c r="B17" s="2" t="s">
        <v>44</v>
      </c>
      <c r="D17" s="9">
        <v>9839030.5099999998</v>
      </c>
      <c r="F17" s="9">
        <v>7821767.522224999</v>
      </c>
      <c r="H17" s="9">
        <v>6352482</v>
      </c>
      <c r="J17" s="85">
        <f>+F17-H17</f>
        <v>1469285.522224999</v>
      </c>
      <c r="K17" s="11"/>
    </row>
    <row r="18" spans="1:11" x14ac:dyDescent="0.25">
      <c r="A18" s="2">
        <v>315</v>
      </c>
      <c r="B18" s="2" t="s">
        <v>45</v>
      </c>
      <c r="D18" s="9">
        <v>9833462.4900000002</v>
      </c>
      <c r="F18" s="9">
        <v>7455584.6702200007</v>
      </c>
      <c r="H18" s="9">
        <v>6905250</v>
      </c>
      <c r="J18" s="85">
        <f>+F18-H18</f>
        <v>550334.67022000067</v>
      </c>
      <c r="K18" s="11"/>
    </row>
    <row r="19" spans="1:11" x14ac:dyDescent="0.25">
      <c r="A19" s="2">
        <v>316</v>
      </c>
      <c r="B19" s="2" t="s">
        <v>291</v>
      </c>
      <c r="D19" s="12">
        <v>2498111.02</v>
      </c>
      <c r="F19" s="12">
        <v>1956325.3372900002</v>
      </c>
      <c r="H19" s="12">
        <v>1649072</v>
      </c>
      <c r="J19" s="86">
        <f>+F19-H19</f>
        <v>307253.33729000017</v>
      </c>
      <c r="K19" s="30"/>
    </row>
    <row r="20" spans="1:11" s="16" customFormat="1" x14ac:dyDescent="0.25">
      <c r="A20" s="16" t="s">
        <v>6</v>
      </c>
      <c r="B20" s="16" t="s">
        <v>46</v>
      </c>
      <c r="D20" s="18">
        <f>+SUBTOTAL(9,D15:D19)</f>
        <v>144318565.37</v>
      </c>
      <c r="F20" s="18">
        <f>+SUBTOTAL(9,F15:F19)</f>
        <v>92516029.295363739</v>
      </c>
      <c r="G20" s="38"/>
      <c r="H20" s="18">
        <f>+SUBTOTAL(9,H15:H19)</f>
        <v>87279933</v>
      </c>
      <c r="J20" s="65">
        <f>+SUBTOTAL(9,J15:J19)</f>
        <v>5236096.2953637457</v>
      </c>
      <c r="K20" s="18"/>
    </row>
    <row r="21" spans="1:11" x14ac:dyDescent="0.25">
      <c r="A21" s="2" t="s">
        <v>6</v>
      </c>
      <c r="B21" s="2" t="s">
        <v>6</v>
      </c>
    </row>
    <row r="22" spans="1:11" s="16" customFormat="1" x14ac:dyDescent="0.25">
      <c r="A22" s="16" t="s">
        <v>6</v>
      </c>
      <c r="B22" s="16" t="s">
        <v>47</v>
      </c>
      <c r="G22" s="38"/>
      <c r="J22" s="73"/>
    </row>
    <row r="23" spans="1:11" x14ac:dyDescent="0.25">
      <c r="A23" s="2">
        <v>311</v>
      </c>
      <c r="B23" s="2" t="s">
        <v>42</v>
      </c>
      <c r="D23" s="9">
        <v>6968574.0800000001</v>
      </c>
      <c r="F23" s="36">
        <v>5629218.7973062489</v>
      </c>
      <c r="H23" s="9">
        <v>5256783</v>
      </c>
      <c r="J23" s="85">
        <f>+F23-H23</f>
        <v>372435.79730624892</v>
      </c>
      <c r="K23" s="11"/>
    </row>
    <row r="24" spans="1:11" x14ac:dyDescent="0.25">
      <c r="A24" s="2">
        <v>312</v>
      </c>
      <c r="B24" s="2" t="s">
        <v>43</v>
      </c>
      <c r="D24" s="9">
        <v>184992667.80000001</v>
      </c>
      <c r="F24" s="36">
        <v>95599217.640357509</v>
      </c>
      <c r="H24" s="9">
        <v>98159335</v>
      </c>
      <c r="J24" s="85">
        <f>+F24-H24</f>
        <v>-2560117.3596424907</v>
      </c>
      <c r="K24" s="11"/>
    </row>
    <row r="25" spans="1:11" x14ac:dyDescent="0.25">
      <c r="A25" s="2">
        <v>314</v>
      </c>
      <c r="B25" s="2" t="s">
        <v>44</v>
      </c>
      <c r="D25" s="9">
        <v>74066120.920000002</v>
      </c>
      <c r="F25" s="36">
        <v>43199871.112767503</v>
      </c>
      <c r="H25" s="9">
        <v>41919757</v>
      </c>
      <c r="J25" s="85">
        <f>+F25-H25</f>
        <v>1280114.1127675027</v>
      </c>
      <c r="K25" s="11"/>
    </row>
    <row r="26" spans="1:11" x14ac:dyDescent="0.25">
      <c r="A26" s="2">
        <v>315</v>
      </c>
      <c r="B26" s="2" t="s">
        <v>45</v>
      </c>
      <c r="D26" s="9">
        <v>14537672.539999999</v>
      </c>
      <c r="F26" s="36">
        <v>8121393.6566500003</v>
      </c>
      <c r="H26" s="9">
        <v>7837626</v>
      </c>
      <c r="J26" s="85">
        <f>+F26-H26</f>
        <v>283767.65665000025</v>
      </c>
      <c r="K26" s="11"/>
    </row>
    <row r="27" spans="1:11" x14ac:dyDescent="0.25">
      <c r="A27" s="2">
        <v>316</v>
      </c>
      <c r="B27" s="33" t="s">
        <v>291</v>
      </c>
      <c r="D27" s="12">
        <v>4000322.68</v>
      </c>
      <c r="F27" s="32">
        <v>2337843.9055699999</v>
      </c>
      <c r="H27" s="12">
        <v>2372272</v>
      </c>
      <c r="J27" s="86">
        <f>+F27-H27</f>
        <v>-34428.094430000056</v>
      </c>
      <c r="K27" s="30"/>
    </row>
    <row r="28" spans="1:11" s="16" customFormat="1" x14ac:dyDescent="0.25">
      <c r="A28" s="16" t="s">
        <v>6</v>
      </c>
      <c r="B28" s="16" t="s">
        <v>48</v>
      </c>
      <c r="D28" s="18">
        <f>+SUBTOTAL(9,D23:D27)</f>
        <v>284565358.02000004</v>
      </c>
      <c r="F28" s="18">
        <f>+SUBTOTAL(9,F23:F27)</f>
        <v>154887545.11265126</v>
      </c>
      <c r="G28" s="38"/>
      <c r="H28" s="18">
        <f>+SUBTOTAL(9,H23:H27)</f>
        <v>155545773</v>
      </c>
      <c r="J28" s="65">
        <f>+SUBTOTAL(9,J23:J27)</f>
        <v>-658227.88734873896</v>
      </c>
      <c r="K28" s="18"/>
    </row>
    <row r="29" spans="1:11" x14ac:dyDescent="0.25">
      <c r="A29" s="2" t="s">
        <v>6</v>
      </c>
      <c r="B29" s="2" t="s">
        <v>6</v>
      </c>
    </row>
    <row r="30" spans="1:11" s="16" customFormat="1" x14ac:dyDescent="0.25">
      <c r="A30" s="16" t="s">
        <v>6</v>
      </c>
      <c r="B30" s="16" t="s">
        <v>49</v>
      </c>
      <c r="G30" s="38"/>
      <c r="J30" s="73"/>
    </row>
    <row r="31" spans="1:11" x14ac:dyDescent="0.25">
      <c r="A31" s="2">
        <v>311</v>
      </c>
      <c r="B31" s="2" t="s">
        <v>42</v>
      </c>
      <c r="D31" s="9">
        <v>5083211.03</v>
      </c>
      <c r="F31" s="36">
        <v>4050365.7496287501</v>
      </c>
      <c r="H31" s="9">
        <v>3806654</v>
      </c>
      <c r="J31" s="85">
        <f>+F31-H31</f>
        <v>243711.74962875014</v>
      </c>
      <c r="K31" s="11"/>
    </row>
    <row r="32" spans="1:11" x14ac:dyDescent="0.25">
      <c r="A32" s="2">
        <v>312</v>
      </c>
      <c r="B32" s="2" t="s">
        <v>43</v>
      </c>
      <c r="D32" s="9">
        <v>187516002.43000001</v>
      </c>
      <c r="F32" s="36">
        <v>89627110.299992487</v>
      </c>
      <c r="H32" s="9">
        <v>96174982</v>
      </c>
      <c r="J32" s="85">
        <f>+F32-H32</f>
        <v>-6547871.7000075132</v>
      </c>
      <c r="K32" s="11"/>
    </row>
    <row r="33" spans="1:11" x14ac:dyDescent="0.25">
      <c r="A33" s="2">
        <v>314</v>
      </c>
      <c r="B33" s="2" t="s">
        <v>44</v>
      </c>
      <c r="D33" s="9">
        <v>72134310.349999994</v>
      </c>
      <c r="F33" s="36">
        <v>44200582.626814999</v>
      </c>
      <c r="H33" s="9">
        <v>42677770</v>
      </c>
      <c r="J33" s="85">
        <f>+F33-H33</f>
        <v>1522812.6268149987</v>
      </c>
      <c r="K33" s="11"/>
    </row>
    <row r="34" spans="1:11" x14ac:dyDescent="0.25">
      <c r="A34" s="2">
        <v>315</v>
      </c>
      <c r="B34" s="2" t="s">
        <v>45</v>
      </c>
      <c r="D34" s="9">
        <v>12511248.529999999</v>
      </c>
      <c r="F34" s="36">
        <v>6482958.5875800001</v>
      </c>
      <c r="H34" s="9">
        <v>6405416</v>
      </c>
      <c r="J34" s="85">
        <f>+F34-H34</f>
        <v>77542.58758000005</v>
      </c>
      <c r="K34" s="11"/>
    </row>
    <row r="35" spans="1:11" x14ac:dyDescent="0.25">
      <c r="A35" s="2">
        <v>316</v>
      </c>
      <c r="B35" s="33" t="s">
        <v>291</v>
      </c>
      <c r="D35" s="12">
        <v>3520593.83</v>
      </c>
      <c r="F35" s="32">
        <v>1720389.48007</v>
      </c>
      <c r="H35" s="12">
        <v>1921372</v>
      </c>
      <c r="J35" s="86">
        <f>+F35-H35</f>
        <v>-200982.51992999995</v>
      </c>
      <c r="K35" s="30"/>
    </row>
    <row r="36" spans="1:11" s="16" customFormat="1" x14ac:dyDescent="0.25">
      <c r="A36" s="16" t="s">
        <v>6</v>
      </c>
      <c r="B36" s="16" t="s">
        <v>50</v>
      </c>
      <c r="D36" s="23">
        <f>+SUBTOTAL(9,D31:D35)</f>
        <v>280765366.16999996</v>
      </c>
      <c r="F36" s="23">
        <f>+SUBTOTAL(9,F31:F35)</f>
        <v>146081406.74408624</v>
      </c>
      <c r="G36" s="38"/>
      <c r="H36" s="23">
        <f>+SUBTOTAL(9,H31:H35)</f>
        <v>150986194</v>
      </c>
      <c r="J36" s="83">
        <f>+SUBTOTAL(9,J31:J35)</f>
        <v>-4904787.2559137642</v>
      </c>
      <c r="K36" s="24"/>
    </row>
    <row r="37" spans="1:11" s="16" customFormat="1" x14ac:dyDescent="0.25">
      <c r="B37" s="16" t="s">
        <v>6</v>
      </c>
      <c r="D37" s="18"/>
      <c r="F37" s="18"/>
      <c r="G37" s="38"/>
      <c r="H37" s="18"/>
      <c r="J37" s="65"/>
      <c r="K37" s="18"/>
    </row>
    <row r="38" spans="1:11" s="16" customFormat="1" x14ac:dyDescent="0.25">
      <c r="A38" s="25" t="s">
        <v>179</v>
      </c>
      <c r="D38" s="27">
        <f>+SUBTOTAL(9,D14:D37)</f>
        <v>709649289.56000006</v>
      </c>
      <c r="F38" s="27">
        <f>+SUBTOTAL(9,F14:F37)</f>
        <v>393484981.15210134</v>
      </c>
      <c r="G38" s="38"/>
      <c r="H38" s="27">
        <f>+SUBTOTAL(9,H14:H37)</f>
        <v>393811900</v>
      </c>
      <c r="J38" s="121">
        <f>+SUBTOTAL(9,J14:J37)</f>
        <v>-326918.84789875662</v>
      </c>
      <c r="K38" s="27"/>
    </row>
    <row r="39" spans="1:11" s="16" customFormat="1" x14ac:dyDescent="0.25">
      <c r="B39" s="16" t="s">
        <v>6</v>
      </c>
      <c r="D39" s="18"/>
      <c r="F39" s="18"/>
      <c r="G39" s="38"/>
      <c r="H39" s="18"/>
      <c r="J39" s="65"/>
      <c r="K39" s="18"/>
    </row>
    <row r="40" spans="1:11" s="16" customFormat="1" x14ac:dyDescent="0.25">
      <c r="B40" s="16" t="s">
        <v>6</v>
      </c>
      <c r="D40" s="18"/>
      <c r="F40" s="18"/>
      <c r="G40" s="38"/>
      <c r="H40" s="18"/>
      <c r="J40" s="65"/>
      <c r="K40" s="18"/>
    </row>
    <row r="41" spans="1:11" s="16" customFormat="1" x14ac:dyDescent="0.25">
      <c r="A41" s="25" t="s">
        <v>180</v>
      </c>
      <c r="D41" s="18"/>
      <c r="F41" s="18"/>
      <c r="G41" s="38"/>
      <c r="H41" s="18"/>
      <c r="J41" s="65"/>
      <c r="K41" s="18"/>
    </row>
    <row r="42" spans="1:11" x14ac:dyDescent="0.25">
      <c r="A42" s="2" t="s">
        <v>6</v>
      </c>
      <c r="B42" s="2" t="s">
        <v>6</v>
      </c>
    </row>
    <row r="43" spans="1:11" s="16" customFormat="1" x14ac:dyDescent="0.25">
      <c r="A43" s="16" t="s">
        <v>6</v>
      </c>
      <c r="B43" s="16" t="s">
        <v>51</v>
      </c>
      <c r="G43" s="38"/>
      <c r="J43" s="73"/>
    </row>
    <row r="44" spans="1:11" x14ac:dyDescent="0.25">
      <c r="A44" s="2">
        <v>311</v>
      </c>
      <c r="B44" s="2" t="s">
        <v>42</v>
      </c>
      <c r="D44" s="9">
        <v>241400701.34999999</v>
      </c>
      <c r="F44" s="36">
        <v>161452115.17160502</v>
      </c>
      <c r="H44" s="9">
        <v>161450058</v>
      </c>
      <c r="J44" s="85">
        <f>+F44-H44</f>
        <v>2057.1716050207615</v>
      </c>
      <c r="K44" s="11"/>
    </row>
    <row r="45" spans="1:11" x14ac:dyDescent="0.25">
      <c r="A45" s="2">
        <v>312</v>
      </c>
      <c r="B45" s="2" t="s">
        <v>43</v>
      </c>
      <c r="D45" s="9">
        <v>7052454.5199999996</v>
      </c>
      <c r="F45" s="36">
        <v>3063360.0129200001</v>
      </c>
      <c r="H45" s="9">
        <v>3209432</v>
      </c>
      <c r="J45" s="85">
        <f>+F45-H45</f>
        <v>-146071.98707999988</v>
      </c>
      <c r="K45" s="11"/>
    </row>
    <row r="46" spans="1:11" x14ac:dyDescent="0.25">
      <c r="A46" s="2">
        <v>314</v>
      </c>
      <c r="B46" s="2" t="s">
        <v>44</v>
      </c>
      <c r="D46" s="9">
        <v>27411865.75</v>
      </c>
      <c r="F46" s="36">
        <v>15382397.116547497</v>
      </c>
      <c r="H46" s="9">
        <v>15500124</v>
      </c>
      <c r="J46" s="85">
        <f>+F46-H46</f>
        <v>-117726.88345250301</v>
      </c>
      <c r="K46" s="11"/>
    </row>
    <row r="47" spans="1:11" x14ac:dyDescent="0.25">
      <c r="A47" s="2">
        <v>315</v>
      </c>
      <c r="B47" s="2" t="s">
        <v>45</v>
      </c>
      <c r="D47" s="9">
        <v>10271933.77</v>
      </c>
      <c r="F47" s="36">
        <v>5585791.270800001</v>
      </c>
      <c r="H47" s="9">
        <v>5547190</v>
      </c>
      <c r="J47" s="85">
        <f>+F47-H47</f>
        <v>38601.270800000988</v>
      </c>
      <c r="K47" s="11"/>
    </row>
    <row r="48" spans="1:11" x14ac:dyDescent="0.25">
      <c r="A48" s="2">
        <v>316</v>
      </c>
      <c r="B48" s="33" t="s">
        <v>291</v>
      </c>
      <c r="D48" s="12">
        <v>3879628.68</v>
      </c>
      <c r="F48" s="32">
        <v>1972391.7705900001</v>
      </c>
      <c r="H48" s="12">
        <v>2058936</v>
      </c>
      <c r="J48" s="86">
        <f>+F48-H48</f>
        <v>-86544.229409999913</v>
      </c>
      <c r="K48" s="30"/>
    </row>
    <row r="49" spans="1:11" s="16" customFormat="1" x14ac:dyDescent="0.25">
      <c r="A49" s="16" t="s">
        <v>6</v>
      </c>
      <c r="B49" s="16" t="s">
        <v>52</v>
      </c>
      <c r="D49" s="18">
        <f>+SUBTOTAL(9,D44:D48)</f>
        <v>290016584.06999999</v>
      </c>
      <c r="F49" s="18">
        <f>+SUBTOTAL(9,F44:F48)</f>
        <v>187456055.34246251</v>
      </c>
      <c r="G49" s="38"/>
      <c r="H49" s="18">
        <f>+SUBTOTAL(9,H44:H48)</f>
        <v>187765740</v>
      </c>
      <c r="J49" s="65">
        <f>+SUBTOTAL(9,J44:J48)</f>
        <v>-309684.65753748105</v>
      </c>
      <c r="K49" s="18"/>
    </row>
    <row r="50" spans="1:11" x14ac:dyDescent="0.25">
      <c r="A50" s="2" t="s">
        <v>6</v>
      </c>
      <c r="B50" s="2" t="s">
        <v>6</v>
      </c>
    </row>
    <row r="51" spans="1:11" s="16" customFormat="1" x14ac:dyDescent="0.25">
      <c r="A51" s="16" t="s">
        <v>6</v>
      </c>
      <c r="B51" s="16" t="s">
        <v>53</v>
      </c>
      <c r="G51" s="38"/>
      <c r="J51" s="73"/>
    </row>
    <row r="52" spans="1:11" x14ac:dyDescent="0.25">
      <c r="A52" s="2">
        <v>312</v>
      </c>
      <c r="B52" s="2" t="s">
        <v>43</v>
      </c>
      <c r="D52" s="12">
        <v>370941.56</v>
      </c>
      <c r="F52" s="12">
        <v>370941.56</v>
      </c>
      <c r="H52" s="12">
        <v>234209</v>
      </c>
      <c r="J52" s="86">
        <f>+F52-H52</f>
        <v>136732.56</v>
      </c>
      <c r="K52" s="30"/>
    </row>
    <row r="53" spans="1:11" s="16" customFormat="1" x14ac:dyDescent="0.25">
      <c r="A53" s="16" t="s">
        <v>6</v>
      </c>
      <c r="B53" s="16" t="s">
        <v>54</v>
      </c>
      <c r="D53" s="18">
        <f>+SUBTOTAL(9,D52:D52)</f>
        <v>370941.56</v>
      </c>
      <c r="F53" s="18">
        <f>+SUBTOTAL(9,F52:F52)</f>
        <v>370941.56</v>
      </c>
      <c r="G53" s="38"/>
      <c r="H53" s="18">
        <f>+SUBTOTAL(9,H52:H52)</f>
        <v>234209</v>
      </c>
      <c r="J53" s="65">
        <f>+SUBTOTAL(9,J52:J52)</f>
        <v>136732.56</v>
      </c>
      <c r="K53" s="18"/>
    </row>
    <row r="54" spans="1:11" x14ac:dyDescent="0.25">
      <c r="A54" s="2" t="s">
        <v>6</v>
      </c>
      <c r="B54" s="2" t="s">
        <v>6</v>
      </c>
    </row>
    <row r="55" spans="1:11" s="16" customFormat="1" x14ac:dyDescent="0.25">
      <c r="A55" s="16" t="s">
        <v>6</v>
      </c>
      <c r="B55" s="16" t="s">
        <v>55</v>
      </c>
      <c r="G55" s="38"/>
      <c r="J55" s="73"/>
    </row>
    <row r="56" spans="1:11" x14ac:dyDescent="0.25">
      <c r="A56" s="2">
        <v>311</v>
      </c>
      <c r="B56" s="2" t="s">
        <v>42</v>
      </c>
      <c r="D56" s="9">
        <v>16367428.140000001</v>
      </c>
      <c r="F56" s="36">
        <v>10593608.281450002</v>
      </c>
      <c r="H56" s="9">
        <v>11032619</v>
      </c>
      <c r="J56" s="85">
        <f>+F56-H56</f>
        <v>-439010.71854999848</v>
      </c>
      <c r="K56" s="11"/>
    </row>
    <row r="57" spans="1:11" x14ac:dyDescent="0.25">
      <c r="A57" s="2">
        <v>312</v>
      </c>
      <c r="B57" s="2" t="s">
        <v>43</v>
      </c>
      <c r="D57" s="9">
        <v>212347650.78</v>
      </c>
      <c r="F57" s="36">
        <v>91195079.782739982</v>
      </c>
      <c r="H57" s="9">
        <v>105463439</v>
      </c>
      <c r="J57" s="85">
        <f>+F57-H57</f>
        <v>-14268359.217260018</v>
      </c>
      <c r="K57" s="11"/>
    </row>
    <row r="58" spans="1:11" x14ac:dyDescent="0.25">
      <c r="A58" s="2">
        <v>314</v>
      </c>
      <c r="B58" s="2" t="s">
        <v>44</v>
      </c>
      <c r="D58" s="9">
        <v>89915729.920000002</v>
      </c>
      <c r="F58" s="36">
        <v>52042195.833830006</v>
      </c>
      <c r="H58" s="9">
        <v>49346496</v>
      </c>
      <c r="J58" s="85">
        <f>+F58-H58</f>
        <v>2695699.8338300064</v>
      </c>
      <c r="K58" s="11"/>
    </row>
    <row r="59" spans="1:11" x14ac:dyDescent="0.25">
      <c r="A59" s="2">
        <v>315</v>
      </c>
      <c r="B59" s="2" t="s">
        <v>45</v>
      </c>
      <c r="D59" s="9">
        <v>24335747.449999999</v>
      </c>
      <c r="F59" s="36">
        <v>14796848.534870002</v>
      </c>
      <c r="H59" s="9">
        <v>13954809</v>
      </c>
      <c r="J59" s="85">
        <f>+F59-H59</f>
        <v>842039.53487000242</v>
      </c>
      <c r="K59" s="11"/>
    </row>
    <row r="60" spans="1:11" x14ac:dyDescent="0.25">
      <c r="A60" s="2">
        <v>316</v>
      </c>
      <c r="B60" s="33" t="s">
        <v>291</v>
      </c>
      <c r="D60" s="12">
        <v>3586002.99</v>
      </c>
      <c r="F60" s="32">
        <v>1812805.45688</v>
      </c>
      <c r="H60" s="12">
        <v>1846999</v>
      </c>
      <c r="J60" s="86">
        <f>+F60-H60</f>
        <v>-34193.543120000046</v>
      </c>
      <c r="K60" s="30"/>
    </row>
    <row r="61" spans="1:11" s="16" customFormat="1" x14ac:dyDescent="0.25">
      <c r="A61" s="16" t="s">
        <v>6</v>
      </c>
      <c r="B61" s="16" t="s">
        <v>56</v>
      </c>
      <c r="D61" s="18">
        <f>+SUBTOTAL(9,D56:D60)</f>
        <v>346552559.28000003</v>
      </c>
      <c r="F61" s="18">
        <f>+SUBTOTAL(9,F56:F60)</f>
        <v>170440537.88977</v>
      </c>
      <c r="G61" s="38"/>
      <c r="H61" s="18">
        <f>+SUBTOTAL(9,H56:H60)</f>
        <v>181644362</v>
      </c>
      <c r="J61" s="65">
        <f>+SUBTOTAL(9,J56:J60)</f>
        <v>-11203824.110230008</v>
      </c>
      <c r="K61" s="18"/>
    </row>
    <row r="62" spans="1:11" x14ac:dyDescent="0.25">
      <c r="A62" s="2" t="s">
        <v>6</v>
      </c>
      <c r="B62" s="2" t="s">
        <v>6</v>
      </c>
    </row>
    <row r="63" spans="1:11" s="16" customFormat="1" x14ac:dyDescent="0.25">
      <c r="A63" s="16" t="s">
        <v>6</v>
      </c>
      <c r="B63" s="16" t="s">
        <v>57</v>
      </c>
      <c r="G63" s="38"/>
      <c r="J63" s="73"/>
    </row>
    <row r="64" spans="1:11" x14ac:dyDescent="0.25">
      <c r="A64" s="2">
        <v>311</v>
      </c>
      <c r="B64" s="2" t="s">
        <v>42</v>
      </c>
      <c r="D64" s="9">
        <v>11241256.67</v>
      </c>
      <c r="F64" s="36">
        <v>7751660.2911624992</v>
      </c>
      <c r="H64" s="9">
        <v>7787713</v>
      </c>
      <c r="J64" s="85">
        <f>+F64-H64</f>
        <v>-36052.708837500773</v>
      </c>
      <c r="K64" s="11"/>
    </row>
    <row r="65" spans="1:11" x14ac:dyDescent="0.25">
      <c r="A65" s="2">
        <v>312</v>
      </c>
      <c r="B65" s="2" t="s">
        <v>43</v>
      </c>
      <c r="D65" s="9">
        <v>214665917.31999999</v>
      </c>
      <c r="F65" s="36">
        <v>88354501.530029997</v>
      </c>
      <c r="H65" s="9">
        <v>103872787</v>
      </c>
      <c r="J65" s="85">
        <f>+F65-H65</f>
        <v>-15518285.469970003</v>
      </c>
      <c r="K65" s="11"/>
    </row>
    <row r="66" spans="1:11" x14ac:dyDescent="0.25">
      <c r="A66" s="2">
        <v>314</v>
      </c>
      <c r="B66" s="2" t="s">
        <v>44</v>
      </c>
      <c r="D66" s="9">
        <v>82668790.599999994</v>
      </c>
      <c r="F66" s="36">
        <v>31513006.099924996</v>
      </c>
      <c r="H66" s="9">
        <v>39183316</v>
      </c>
      <c r="J66" s="85">
        <f>+F66-H66</f>
        <v>-7670309.9000750035</v>
      </c>
      <c r="K66" s="11"/>
    </row>
    <row r="67" spans="1:11" x14ac:dyDescent="0.25">
      <c r="A67" s="2">
        <v>315</v>
      </c>
      <c r="B67" s="2" t="s">
        <v>45</v>
      </c>
      <c r="D67" s="9">
        <v>22992822.890000001</v>
      </c>
      <c r="F67" s="36">
        <v>12504334.3903</v>
      </c>
      <c r="H67" s="9">
        <v>11727854</v>
      </c>
      <c r="J67" s="85">
        <f>+F67-H67</f>
        <v>776480.39030000009</v>
      </c>
      <c r="K67" s="11"/>
    </row>
    <row r="68" spans="1:11" x14ac:dyDescent="0.25">
      <c r="A68" s="2">
        <v>316</v>
      </c>
      <c r="B68" s="33" t="s">
        <v>291</v>
      </c>
      <c r="D68" s="12">
        <v>3273365.34</v>
      </c>
      <c r="F68" s="32">
        <v>1424240.87145</v>
      </c>
      <c r="H68" s="12">
        <v>1607500</v>
      </c>
      <c r="J68" s="86">
        <f>+F68-H68</f>
        <v>-183259.12855000002</v>
      </c>
      <c r="K68" s="30"/>
    </row>
    <row r="69" spans="1:11" s="16" customFormat="1" x14ac:dyDescent="0.25">
      <c r="A69" s="16" t="s">
        <v>6</v>
      </c>
      <c r="B69" s="16" t="s">
        <v>58</v>
      </c>
      <c r="D69" s="23">
        <f>+SUBTOTAL(9,D64:D68)</f>
        <v>334842152.81999993</v>
      </c>
      <c r="F69" s="23">
        <f>+SUBTOTAL(9,F64:F68)</f>
        <v>141547743.1828675</v>
      </c>
      <c r="G69" s="38"/>
      <c r="H69" s="23">
        <f>+SUBTOTAL(9,H64:H68)</f>
        <v>164179170</v>
      </c>
      <c r="J69" s="83">
        <f>+SUBTOTAL(9,J64:J68)</f>
        <v>-22631426.81713251</v>
      </c>
      <c r="K69" s="24"/>
    </row>
    <row r="70" spans="1:11" s="16" customFormat="1" x14ac:dyDescent="0.25">
      <c r="B70" s="16" t="s">
        <v>6</v>
      </c>
      <c r="D70" s="18"/>
      <c r="F70" s="18"/>
      <c r="G70" s="38"/>
      <c r="H70" s="18"/>
      <c r="J70" s="65"/>
      <c r="K70" s="18"/>
    </row>
    <row r="71" spans="1:11" s="16" customFormat="1" x14ac:dyDescent="0.25">
      <c r="A71" s="25" t="s">
        <v>181</v>
      </c>
      <c r="D71" s="27">
        <f>+SUBTOTAL(9,D43:D70)</f>
        <v>971782237.7299999</v>
      </c>
      <c r="F71" s="27">
        <f>+SUBTOTAL(9,F43:F70)</f>
        <v>499815277.97509998</v>
      </c>
      <c r="G71" s="38"/>
      <c r="H71" s="27">
        <f>+SUBTOTAL(9,H43:H70)</f>
        <v>533823481</v>
      </c>
      <c r="J71" s="121">
        <f>+SUBTOTAL(9,J43:J70)</f>
        <v>-34008203.024899997</v>
      </c>
      <c r="K71" s="27"/>
    </row>
    <row r="72" spans="1:11" s="16" customFormat="1" x14ac:dyDescent="0.25">
      <c r="A72" s="25"/>
      <c r="B72" s="16" t="s">
        <v>6</v>
      </c>
      <c r="D72" s="18"/>
      <c r="F72" s="18"/>
      <c r="G72" s="38"/>
      <c r="H72" s="18"/>
      <c r="J72" s="65"/>
      <c r="K72" s="18"/>
    </row>
    <row r="73" spans="1:11" s="16" customFormat="1" x14ac:dyDescent="0.25">
      <c r="A73" s="25"/>
      <c r="B73" s="16" t="s">
        <v>6</v>
      </c>
      <c r="D73" s="18"/>
      <c r="F73" s="18"/>
      <c r="G73" s="38"/>
      <c r="H73" s="18"/>
      <c r="J73" s="65"/>
      <c r="K73" s="18"/>
    </row>
    <row r="74" spans="1:11" s="16" customFormat="1" x14ac:dyDescent="0.25">
      <c r="A74" s="25" t="s">
        <v>182</v>
      </c>
      <c r="D74" s="18"/>
      <c r="F74" s="18"/>
      <c r="G74" s="38"/>
      <c r="H74" s="18"/>
      <c r="J74" s="65"/>
      <c r="K74" s="18"/>
    </row>
    <row r="75" spans="1:11" x14ac:dyDescent="0.25">
      <c r="A75" s="2" t="s">
        <v>6</v>
      </c>
      <c r="B75" s="2" t="s">
        <v>6</v>
      </c>
    </row>
    <row r="76" spans="1:11" s="16" customFormat="1" x14ac:dyDescent="0.25">
      <c r="A76" s="16" t="s">
        <v>6</v>
      </c>
      <c r="B76" s="16" t="s">
        <v>59</v>
      </c>
      <c r="G76" s="38"/>
      <c r="J76" s="73"/>
    </row>
    <row r="77" spans="1:11" x14ac:dyDescent="0.25">
      <c r="A77" s="2">
        <v>312</v>
      </c>
      <c r="B77" s="2" t="s">
        <v>43</v>
      </c>
      <c r="D77" s="12">
        <v>33149442.199999999</v>
      </c>
      <c r="F77" s="12">
        <v>33149442.199999999</v>
      </c>
      <c r="H77" s="12">
        <v>15756682</v>
      </c>
      <c r="J77" s="86">
        <f>+F77-H77</f>
        <v>17392760.199999999</v>
      </c>
      <c r="K77" s="39"/>
    </row>
    <row r="78" spans="1:11" s="16" customFormat="1" x14ac:dyDescent="0.25">
      <c r="A78" s="16" t="s">
        <v>6</v>
      </c>
      <c r="B78" s="16" t="s">
        <v>60</v>
      </c>
      <c r="D78" s="18">
        <f>+SUBTOTAL(9,D77:D77)</f>
        <v>33149442.199999999</v>
      </c>
      <c r="F78" s="18">
        <f>+SUBTOTAL(9,F77:F77)</f>
        <v>33149442.199999999</v>
      </c>
      <c r="G78" s="38"/>
      <c r="H78" s="18">
        <f>+SUBTOTAL(9,H77:H77)</f>
        <v>15756682</v>
      </c>
      <c r="J78" s="65">
        <f>+SUBTOTAL(9,J77:J77)</f>
        <v>17392760.199999999</v>
      </c>
      <c r="K78" s="18"/>
    </row>
    <row r="79" spans="1:11" x14ac:dyDescent="0.25">
      <c r="A79" s="2" t="s">
        <v>6</v>
      </c>
      <c r="B79" s="2" t="s">
        <v>6</v>
      </c>
    </row>
    <row r="80" spans="1:11" s="16" customFormat="1" x14ac:dyDescent="0.25">
      <c r="A80" s="16" t="s">
        <v>6</v>
      </c>
      <c r="B80" s="16" t="s">
        <v>61</v>
      </c>
      <c r="G80" s="38"/>
      <c r="J80" s="73"/>
    </row>
    <row r="81" spans="1:11" x14ac:dyDescent="0.25">
      <c r="A81" s="2">
        <v>311</v>
      </c>
      <c r="B81" s="2" t="s">
        <v>42</v>
      </c>
      <c r="D81" s="9">
        <v>40048942.609999999</v>
      </c>
      <c r="F81" s="9">
        <v>21435438.487260003</v>
      </c>
      <c r="H81" s="9">
        <v>19604490</v>
      </c>
      <c r="J81" s="85">
        <f>+F81-H81</f>
        <v>1830948.4872600026</v>
      </c>
      <c r="K81" s="11"/>
    </row>
    <row r="82" spans="1:11" x14ac:dyDescent="0.25">
      <c r="A82" s="2">
        <v>312</v>
      </c>
      <c r="B82" s="2" t="s">
        <v>43</v>
      </c>
      <c r="D82" s="9">
        <v>26275279.309999999</v>
      </c>
      <c r="F82" s="9">
        <v>12672089.538967501</v>
      </c>
      <c r="H82" s="9">
        <v>12388392</v>
      </c>
      <c r="J82" s="85">
        <f>+F82-H82</f>
        <v>283697.53896750137</v>
      </c>
      <c r="K82" s="11"/>
    </row>
    <row r="83" spans="1:11" x14ac:dyDescent="0.25">
      <c r="A83" s="2">
        <v>314</v>
      </c>
      <c r="B83" s="2" t="s">
        <v>44</v>
      </c>
      <c r="D83" s="9">
        <v>4409078.75</v>
      </c>
      <c r="F83" s="9">
        <v>1937291.3497349999</v>
      </c>
      <c r="H83" s="9">
        <v>1990166</v>
      </c>
      <c r="J83" s="85">
        <f>+F83-H83</f>
        <v>-52874.650265000062</v>
      </c>
      <c r="K83" s="11"/>
    </row>
    <row r="84" spans="1:11" x14ac:dyDescent="0.25">
      <c r="A84" s="2">
        <v>315</v>
      </c>
      <c r="B84" s="2" t="s">
        <v>45</v>
      </c>
      <c r="D84" s="9">
        <v>1246717.6399999999</v>
      </c>
      <c r="F84" s="9">
        <v>704489.44840000011</v>
      </c>
      <c r="H84" s="9">
        <v>644801</v>
      </c>
      <c r="J84" s="85">
        <f>+F84-H84</f>
        <v>59688.44840000011</v>
      </c>
      <c r="K84" s="11"/>
    </row>
    <row r="85" spans="1:11" x14ac:dyDescent="0.25">
      <c r="A85" s="2">
        <v>316</v>
      </c>
      <c r="B85" s="33" t="s">
        <v>291</v>
      </c>
      <c r="D85" s="12">
        <v>3720891.68</v>
      </c>
      <c r="F85" s="12">
        <v>1817682.1399300003</v>
      </c>
      <c r="H85" s="12">
        <v>1672045</v>
      </c>
      <c r="J85" s="86">
        <f>+F85-H85</f>
        <v>145637.1399300003</v>
      </c>
      <c r="K85" s="30"/>
    </row>
    <row r="86" spans="1:11" s="16" customFormat="1" x14ac:dyDescent="0.25">
      <c r="A86" s="16" t="s">
        <v>6</v>
      </c>
      <c r="B86" s="16" t="s">
        <v>62</v>
      </c>
      <c r="D86" s="18">
        <f>+SUBTOTAL(9,D81:D85)</f>
        <v>75700909.99000001</v>
      </c>
      <c r="F86" s="18">
        <f>+SUBTOTAL(9,F81:F85)</f>
        <v>38566990.964292504</v>
      </c>
      <c r="G86" s="38"/>
      <c r="H86" s="18">
        <f>+SUBTOTAL(9,H81:H85)</f>
        <v>36299894</v>
      </c>
      <c r="J86" s="65">
        <f>+SUBTOTAL(9,J81:J85)</f>
        <v>2267096.9642925048</v>
      </c>
      <c r="K86" s="18"/>
    </row>
    <row r="87" spans="1:11" x14ac:dyDescent="0.25">
      <c r="A87" s="2" t="s">
        <v>6</v>
      </c>
      <c r="B87" s="2" t="s">
        <v>6</v>
      </c>
    </row>
    <row r="88" spans="1:11" s="16" customFormat="1" x14ac:dyDescent="0.25">
      <c r="A88" s="16" t="s">
        <v>6</v>
      </c>
      <c r="B88" s="16" t="s">
        <v>293</v>
      </c>
      <c r="G88" s="38"/>
      <c r="J88" s="73"/>
    </row>
    <row r="89" spans="1:11" x14ac:dyDescent="0.25">
      <c r="A89" s="2">
        <v>311</v>
      </c>
      <c r="B89" s="2" t="s">
        <v>42</v>
      </c>
      <c r="D89" s="9">
        <v>3049496.26</v>
      </c>
      <c r="F89" s="9">
        <v>1704572.5490649999</v>
      </c>
      <c r="H89" s="9">
        <v>1546592</v>
      </c>
      <c r="J89" s="85">
        <f>+F89-H89</f>
        <v>157980.54906499991</v>
      </c>
      <c r="K89" s="11"/>
    </row>
    <row r="90" spans="1:11" x14ac:dyDescent="0.25">
      <c r="A90" s="2">
        <v>312</v>
      </c>
      <c r="B90" s="2" t="s">
        <v>43</v>
      </c>
      <c r="D90" s="9">
        <v>22708657.52</v>
      </c>
      <c r="F90" s="9">
        <v>10156497.57824125</v>
      </c>
      <c r="H90" s="9">
        <v>9860365</v>
      </c>
      <c r="J90" s="85">
        <f>+F90-H90</f>
        <v>296132.57824124955</v>
      </c>
      <c r="K90" s="11"/>
    </row>
    <row r="91" spans="1:11" x14ac:dyDescent="0.25">
      <c r="A91" s="2">
        <v>314</v>
      </c>
      <c r="B91" s="2" t="s">
        <v>44</v>
      </c>
      <c r="D91" s="9">
        <v>2878397.99</v>
      </c>
      <c r="F91" s="9">
        <v>294184.24463000003</v>
      </c>
      <c r="H91" s="9">
        <v>394468</v>
      </c>
      <c r="J91" s="85">
        <f>+F91-H91</f>
        <v>-100283.75536999997</v>
      </c>
      <c r="K91" s="11"/>
    </row>
    <row r="92" spans="1:11" x14ac:dyDescent="0.25">
      <c r="A92" s="2">
        <v>315</v>
      </c>
      <c r="B92" s="2" t="s">
        <v>45</v>
      </c>
      <c r="D92" s="12">
        <v>2865604.55</v>
      </c>
      <c r="F92" s="12">
        <v>303886.83860000002</v>
      </c>
      <c r="H92" s="12">
        <v>425391</v>
      </c>
      <c r="J92" s="86">
        <f>+F92-H92</f>
        <v>-121504.16139999998</v>
      </c>
      <c r="K92" s="30"/>
    </row>
    <row r="93" spans="1:11" s="16" customFormat="1" x14ac:dyDescent="0.25">
      <c r="A93" s="16" t="s">
        <v>6</v>
      </c>
      <c r="B93" s="16" t="s">
        <v>292</v>
      </c>
      <c r="D93" s="18">
        <f>+SUBTOTAL(9,D89:D92)</f>
        <v>31502156.320000004</v>
      </c>
      <c r="F93" s="18">
        <f>+SUBTOTAL(9,F89:F92)</f>
        <v>12459141.210536249</v>
      </c>
      <c r="G93" s="38"/>
      <c r="H93" s="18">
        <f>+SUBTOTAL(9,H89:H92)</f>
        <v>12226816</v>
      </c>
      <c r="J93" s="65">
        <f>+SUBTOTAL(9,J89:J92)</f>
        <v>232325.21053624951</v>
      </c>
      <c r="K93" s="18"/>
    </row>
    <row r="94" spans="1:11" x14ac:dyDescent="0.25">
      <c r="A94" s="2" t="s">
        <v>6</v>
      </c>
      <c r="B94" s="2" t="s">
        <v>6</v>
      </c>
    </row>
    <row r="95" spans="1:11" s="16" customFormat="1" x14ac:dyDescent="0.25">
      <c r="A95" s="16" t="s">
        <v>6</v>
      </c>
      <c r="B95" s="16" t="s">
        <v>63</v>
      </c>
      <c r="G95" s="38"/>
      <c r="J95" s="73"/>
    </row>
    <row r="96" spans="1:11" x14ac:dyDescent="0.25">
      <c r="A96" s="2">
        <v>311</v>
      </c>
      <c r="B96" s="2" t="s">
        <v>42</v>
      </c>
      <c r="D96" s="9">
        <v>161759187.53</v>
      </c>
      <c r="F96" s="9">
        <v>42338154.112153754</v>
      </c>
      <c r="H96" s="9">
        <v>51467084</v>
      </c>
      <c r="J96" s="85">
        <f>+F96-H96</f>
        <v>-9128929.8878462464</v>
      </c>
      <c r="K96" s="11"/>
    </row>
    <row r="97" spans="1:11" x14ac:dyDescent="0.25">
      <c r="A97" s="2">
        <v>312</v>
      </c>
      <c r="B97" s="2" t="s">
        <v>43</v>
      </c>
      <c r="D97" s="9">
        <v>682720321.07000005</v>
      </c>
      <c r="F97" s="9">
        <v>193672542.08437496</v>
      </c>
      <c r="H97" s="9">
        <v>229856750</v>
      </c>
      <c r="J97" s="85">
        <f>+F97-H97</f>
        <v>-36184207.915625036</v>
      </c>
      <c r="K97" s="11"/>
    </row>
    <row r="98" spans="1:11" x14ac:dyDescent="0.25">
      <c r="A98" s="2">
        <v>314</v>
      </c>
      <c r="B98" s="2" t="s">
        <v>44</v>
      </c>
      <c r="D98" s="9">
        <v>124903380.64</v>
      </c>
      <c r="F98" s="9">
        <v>61685842.934350006</v>
      </c>
      <c r="H98" s="9">
        <v>57307055</v>
      </c>
      <c r="J98" s="85">
        <f>+F98-H98</f>
        <v>4378787.9343500063</v>
      </c>
      <c r="K98" s="11"/>
    </row>
    <row r="99" spans="1:11" x14ac:dyDescent="0.25">
      <c r="A99" s="2">
        <v>315</v>
      </c>
      <c r="B99" s="2" t="s">
        <v>45</v>
      </c>
      <c r="D99" s="9">
        <v>50198263.530000001</v>
      </c>
      <c r="F99" s="9">
        <v>15152820.545919999</v>
      </c>
      <c r="H99" s="9">
        <v>17332147</v>
      </c>
      <c r="J99" s="85">
        <f>+F99-H99</f>
        <v>-2179326.4540800005</v>
      </c>
      <c r="K99" s="11"/>
    </row>
    <row r="100" spans="1:11" x14ac:dyDescent="0.25">
      <c r="A100" s="2">
        <v>316</v>
      </c>
      <c r="B100" s="33" t="s">
        <v>291</v>
      </c>
      <c r="D100" s="12">
        <v>5202651.3499999996</v>
      </c>
      <c r="F100" s="12">
        <v>2391381.31544</v>
      </c>
      <c r="H100" s="12">
        <v>1929281</v>
      </c>
      <c r="J100" s="86">
        <f>+F100-H100</f>
        <v>462100.31544000003</v>
      </c>
      <c r="K100" s="30"/>
    </row>
    <row r="101" spans="1:11" s="16" customFormat="1" x14ac:dyDescent="0.25">
      <c r="A101" s="16" t="s">
        <v>6</v>
      </c>
      <c r="B101" s="16" t="s">
        <v>64</v>
      </c>
      <c r="D101" s="23">
        <f>+SUBTOTAL(9,D96:D100)</f>
        <v>1024783804.12</v>
      </c>
      <c r="F101" s="23">
        <f>+SUBTOTAL(9,F96:F100)</f>
        <v>315240740.99223876</v>
      </c>
      <c r="G101" s="38"/>
      <c r="H101" s="23">
        <f>+SUBTOTAL(9,H96:H100)</f>
        <v>357892317</v>
      </c>
      <c r="J101" s="83">
        <f>+SUBTOTAL(9,J96:J100)</f>
        <v>-42651576.007761277</v>
      </c>
      <c r="K101" s="24"/>
    </row>
    <row r="102" spans="1:11" s="16" customFormat="1" x14ac:dyDescent="0.25">
      <c r="B102" s="16" t="s">
        <v>6</v>
      </c>
      <c r="D102" s="18"/>
      <c r="F102" s="18"/>
      <c r="G102" s="38"/>
      <c r="H102" s="18"/>
      <c r="J102" s="65"/>
      <c r="K102" s="18"/>
    </row>
    <row r="103" spans="1:11" s="16" customFormat="1" x14ac:dyDescent="0.25">
      <c r="A103" s="25" t="s">
        <v>183</v>
      </c>
      <c r="D103" s="27">
        <f>+SUBTOTAL(9,D75:D102)</f>
        <v>1165136312.6300001</v>
      </c>
      <c r="F103" s="27">
        <f>+SUBTOTAL(9,F75:F102)</f>
        <v>399416315.36706752</v>
      </c>
      <c r="G103" s="38"/>
      <c r="H103" s="27">
        <f>+SUBTOTAL(9,H75:H102)</f>
        <v>422175709</v>
      </c>
      <c r="J103" s="121">
        <f>+SUBTOTAL(9,J75:J102)</f>
        <v>-22759393.632932525</v>
      </c>
      <c r="K103" s="27"/>
    </row>
    <row r="104" spans="1:11" s="16" customFormat="1" x14ac:dyDescent="0.25">
      <c r="B104" s="16" t="s">
        <v>6</v>
      </c>
      <c r="D104" s="18"/>
      <c r="F104" s="18"/>
      <c r="G104" s="38"/>
      <c r="H104" s="18"/>
      <c r="J104" s="65"/>
      <c r="K104" s="18"/>
    </row>
    <row r="105" spans="1:11" s="16" customFormat="1" x14ac:dyDescent="0.25">
      <c r="B105" s="16" t="s">
        <v>6</v>
      </c>
      <c r="D105" s="18"/>
      <c r="F105" s="18"/>
      <c r="G105" s="38"/>
      <c r="H105" s="18"/>
      <c r="J105" s="65"/>
      <c r="K105" s="18"/>
    </row>
    <row r="106" spans="1:11" s="16" customFormat="1" x14ac:dyDescent="0.25">
      <c r="A106" s="25" t="s">
        <v>184</v>
      </c>
      <c r="D106" s="18"/>
      <c r="F106" s="18"/>
      <c r="G106" s="38"/>
      <c r="H106" s="18"/>
      <c r="J106" s="65"/>
      <c r="K106" s="18"/>
    </row>
    <row r="107" spans="1:11" x14ac:dyDescent="0.25">
      <c r="A107" s="2" t="s">
        <v>6</v>
      </c>
      <c r="B107" s="2" t="s">
        <v>6</v>
      </c>
    </row>
    <row r="108" spans="1:11" s="16" customFormat="1" x14ac:dyDescent="0.25">
      <c r="A108" s="16" t="s">
        <v>6</v>
      </c>
      <c r="B108" s="16" t="s">
        <v>304</v>
      </c>
      <c r="G108" s="38"/>
      <c r="J108" s="73"/>
    </row>
    <row r="109" spans="1:11" x14ac:dyDescent="0.25">
      <c r="A109" s="2">
        <v>311</v>
      </c>
      <c r="B109" s="2" t="s">
        <v>42</v>
      </c>
      <c r="D109" s="9">
        <v>3538785.86</v>
      </c>
      <c r="F109" s="9">
        <v>1868163.03</v>
      </c>
      <c r="H109" s="9">
        <v>2018142</v>
      </c>
      <c r="J109" s="85">
        <f>+F109-H109</f>
        <v>-149978.96999999997</v>
      </c>
      <c r="K109" s="11"/>
    </row>
    <row r="110" spans="1:11" x14ac:dyDescent="0.25">
      <c r="A110" s="2">
        <v>312</v>
      </c>
      <c r="B110" s="2" t="s">
        <v>43</v>
      </c>
      <c r="D110" s="9">
        <v>30678751.75</v>
      </c>
      <c r="F110" s="9">
        <v>15854784.620000001</v>
      </c>
      <c r="H110" s="9">
        <v>17307924</v>
      </c>
      <c r="J110" s="85">
        <f>+F110-H110</f>
        <v>-1453139.379999999</v>
      </c>
      <c r="K110" s="11"/>
    </row>
    <row r="111" spans="1:11" x14ac:dyDescent="0.25">
      <c r="A111" s="2">
        <v>315</v>
      </c>
      <c r="B111" s="2" t="s">
        <v>45</v>
      </c>
      <c r="D111" s="9">
        <v>3748249.87</v>
      </c>
      <c r="F111" s="9">
        <v>2207826.06</v>
      </c>
      <c r="H111" s="9">
        <v>2185433</v>
      </c>
      <c r="J111" s="85">
        <f>+F111-H111</f>
        <v>22393.060000000056</v>
      </c>
      <c r="K111" s="11"/>
    </row>
    <row r="112" spans="1:11" x14ac:dyDescent="0.25">
      <c r="A112" s="2">
        <v>316</v>
      </c>
      <c r="B112" s="33" t="s">
        <v>291</v>
      </c>
      <c r="D112" s="12">
        <v>298312.17</v>
      </c>
      <c r="F112" s="12">
        <v>167024.57</v>
      </c>
      <c r="H112" s="12">
        <v>169054</v>
      </c>
      <c r="J112" s="86">
        <f>+F112-H112</f>
        <v>-2029.429999999993</v>
      </c>
      <c r="K112" s="30"/>
    </row>
    <row r="113" spans="1:11" s="16" customFormat="1" x14ac:dyDescent="0.25">
      <c r="A113" s="16" t="s">
        <v>6</v>
      </c>
      <c r="B113" s="16" t="s">
        <v>305</v>
      </c>
      <c r="D113" s="18">
        <f>+SUBTOTAL(9,D109:D112)</f>
        <v>38264099.649999999</v>
      </c>
      <c r="F113" s="18">
        <f>+SUBTOTAL(9,F109:F112)</f>
        <v>20097798.280000001</v>
      </c>
      <c r="G113" s="38"/>
      <c r="H113" s="18">
        <f>+SUBTOTAL(9,H109:H112)</f>
        <v>21680553</v>
      </c>
      <c r="J113" s="65">
        <f>+SUBTOTAL(9,J109:J112)</f>
        <v>-1582754.7199999988</v>
      </c>
      <c r="K113" s="18"/>
    </row>
    <row r="114" spans="1:11" x14ac:dyDescent="0.25">
      <c r="A114" s="2" t="s">
        <v>6</v>
      </c>
      <c r="B114" s="2" t="s">
        <v>6</v>
      </c>
    </row>
    <row r="115" spans="1:11" s="16" customFormat="1" x14ac:dyDescent="0.25">
      <c r="A115" s="16" t="s">
        <v>6</v>
      </c>
      <c r="B115" s="16" t="s">
        <v>65</v>
      </c>
      <c r="G115" s="38"/>
      <c r="J115" s="73"/>
    </row>
    <row r="116" spans="1:11" x14ac:dyDescent="0.25">
      <c r="A116" s="2">
        <v>312</v>
      </c>
      <c r="B116" s="2" t="s">
        <v>43</v>
      </c>
      <c r="D116" s="12">
        <v>52104.91</v>
      </c>
      <c r="F116" s="12">
        <v>52104.93</v>
      </c>
      <c r="H116" s="12">
        <v>29219</v>
      </c>
      <c r="J116" s="86">
        <f>+F116-H116</f>
        <v>22885.93</v>
      </c>
      <c r="K116" s="30"/>
    </row>
    <row r="117" spans="1:11" s="16" customFormat="1" x14ac:dyDescent="0.25">
      <c r="A117" s="16" t="s">
        <v>6</v>
      </c>
      <c r="B117" s="16" t="s">
        <v>66</v>
      </c>
      <c r="D117" s="18">
        <f>+SUBTOTAL(9,D116:D116)</f>
        <v>52104.91</v>
      </c>
      <c r="F117" s="18">
        <f>+SUBTOTAL(9,F116:F116)</f>
        <v>52104.93</v>
      </c>
      <c r="G117" s="38"/>
      <c r="H117" s="18">
        <f>+SUBTOTAL(9,H116:H116)</f>
        <v>29219</v>
      </c>
      <c r="J117" s="65">
        <f>+SUBTOTAL(9,J116:J116)</f>
        <v>22885.93</v>
      </c>
      <c r="K117" s="18"/>
    </row>
    <row r="118" spans="1:11" x14ac:dyDescent="0.25">
      <c r="A118" s="2" t="s">
        <v>6</v>
      </c>
      <c r="B118" s="2" t="s">
        <v>6</v>
      </c>
    </row>
    <row r="119" spans="1:11" s="16" customFormat="1" x14ac:dyDescent="0.25">
      <c r="A119" s="16" t="s">
        <v>6</v>
      </c>
      <c r="B119" s="16" t="s">
        <v>67</v>
      </c>
      <c r="G119" s="38"/>
      <c r="J119" s="73"/>
    </row>
    <row r="120" spans="1:11" x14ac:dyDescent="0.25">
      <c r="A120" s="2">
        <v>311</v>
      </c>
      <c r="B120" s="2" t="s">
        <v>42</v>
      </c>
      <c r="D120" s="9">
        <v>33324990.640000001</v>
      </c>
      <c r="F120" s="9">
        <v>22656891.84508625</v>
      </c>
      <c r="H120" s="9">
        <v>18238256</v>
      </c>
      <c r="J120" s="85">
        <f>+F120-H120</f>
        <v>4418635.8450862505</v>
      </c>
      <c r="K120" s="11"/>
    </row>
    <row r="121" spans="1:11" x14ac:dyDescent="0.25">
      <c r="A121" s="2">
        <v>312</v>
      </c>
      <c r="B121" s="2" t="s">
        <v>43</v>
      </c>
      <c r="D121" s="9">
        <v>3714735.93</v>
      </c>
      <c r="F121" s="9">
        <v>2636058.3761575003</v>
      </c>
      <c r="H121" s="9">
        <v>1971927</v>
      </c>
      <c r="J121" s="85">
        <f>+F121-H121</f>
        <v>664131.37615750032</v>
      </c>
      <c r="K121" s="11"/>
    </row>
    <row r="122" spans="1:11" x14ac:dyDescent="0.25">
      <c r="A122" s="2">
        <v>314</v>
      </c>
      <c r="B122" s="2" t="s">
        <v>44</v>
      </c>
      <c r="D122" s="9">
        <v>2511326.3199999998</v>
      </c>
      <c r="F122" s="9">
        <v>1735625.5175175003</v>
      </c>
      <c r="H122" s="9">
        <v>1365246</v>
      </c>
      <c r="J122" s="85">
        <f>+F122-H122</f>
        <v>370379.51751750032</v>
      </c>
      <c r="K122" s="11"/>
    </row>
    <row r="123" spans="1:11" x14ac:dyDescent="0.25">
      <c r="A123" s="2">
        <v>315</v>
      </c>
      <c r="B123" s="2" t="s">
        <v>45</v>
      </c>
      <c r="D123" s="9">
        <v>5865106.7999999998</v>
      </c>
      <c r="F123" s="9">
        <v>4091638.2254600008</v>
      </c>
      <c r="H123" s="9">
        <v>3282763</v>
      </c>
      <c r="J123" s="85">
        <f>+F123-H123</f>
        <v>808875.2254600008</v>
      </c>
      <c r="K123" s="11"/>
    </row>
    <row r="124" spans="1:11" x14ac:dyDescent="0.25">
      <c r="A124" s="2">
        <v>316</v>
      </c>
      <c r="B124" s="33" t="s">
        <v>291</v>
      </c>
      <c r="D124" s="12">
        <v>1607470.4</v>
      </c>
      <c r="F124" s="12">
        <v>1035942.652</v>
      </c>
      <c r="H124" s="12">
        <v>814322</v>
      </c>
      <c r="J124" s="86">
        <f>+F124-H124</f>
        <v>221620.652</v>
      </c>
      <c r="K124" s="30"/>
    </row>
    <row r="125" spans="1:11" s="16" customFormat="1" x14ac:dyDescent="0.25">
      <c r="A125" s="16" t="s">
        <v>6</v>
      </c>
      <c r="B125" s="16" t="s">
        <v>68</v>
      </c>
      <c r="D125" s="18">
        <f>+SUBTOTAL(9,D120:D124)</f>
        <v>47023630.089999996</v>
      </c>
      <c r="F125" s="18">
        <f>+SUBTOTAL(9,F120:F124)</f>
        <v>32156156.616221249</v>
      </c>
      <c r="G125" s="38"/>
      <c r="H125" s="18">
        <f>+SUBTOTAL(9,H120:H124)</f>
        <v>25672514</v>
      </c>
      <c r="J125" s="65">
        <f>+SUBTOTAL(9,J120:J124)</f>
        <v>6483642.6162212519</v>
      </c>
      <c r="K125" s="18"/>
    </row>
    <row r="126" spans="1:11" x14ac:dyDescent="0.25">
      <c r="A126" s="2" t="s">
        <v>6</v>
      </c>
      <c r="B126" s="2" t="s">
        <v>6</v>
      </c>
    </row>
    <row r="127" spans="1:11" s="16" customFormat="1" x14ac:dyDescent="0.25">
      <c r="A127" s="16" t="s">
        <v>6</v>
      </c>
      <c r="B127" s="16" t="s">
        <v>306</v>
      </c>
      <c r="G127" s="38"/>
      <c r="J127" s="73"/>
    </row>
    <row r="128" spans="1:11" x14ac:dyDescent="0.25">
      <c r="A128" s="2">
        <v>311</v>
      </c>
      <c r="B128" s="2" t="s">
        <v>42</v>
      </c>
      <c r="D128" s="9">
        <v>2158590.42</v>
      </c>
      <c r="F128" s="9">
        <v>1153359.8499999999</v>
      </c>
      <c r="H128" s="9">
        <v>1194802</v>
      </c>
      <c r="J128" s="85">
        <f>+F128-H128</f>
        <v>-41442.15000000014</v>
      </c>
      <c r="K128" s="11"/>
    </row>
    <row r="129" spans="1:11" x14ac:dyDescent="0.25">
      <c r="A129" s="2">
        <v>312</v>
      </c>
      <c r="B129" s="2" t="s">
        <v>43</v>
      </c>
      <c r="D129" s="9">
        <v>16972047.609999999</v>
      </c>
      <c r="F129" s="9">
        <v>9823710.9500000011</v>
      </c>
      <c r="H129" s="9">
        <v>9807928</v>
      </c>
      <c r="J129" s="85">
        <f>+F129-H129</f>
        <v>15782.950000001118</v>
      </c>
      <c r="K129" s="11"/>
    </row>
    <row r="130" spans="1:11" x14ac:dyDescent="0.25">
      <c r="A130" s="2">
        <v>315</v>
      </c>
      <c r="B130" s="2" t="s">
        <v>45</v>
      </c>
      <c r="D130" s="9">
        <v>52222.78</v>
      </c>
      <c r="F130" s="9">
        <v>32590.69</v>
      </c>
      <c r="H130" s="9">
        <v>28745</v>
      </c>
      <c r="J130" s="85">
        <f>+F130-H130</f>
        <v>3845.6899999999987</v>
      </c>
      <c r="K130" s="11"/>
    </row>
    <row r="131" spans="1:11" x14ac:dyDescent="0.25">
      <c r="A131" s="2">
        <v>316</v>
      </c>
      <c r="B131" s="33" t="s">
        <v>291</v>
      </c>
      <c r="D131" s="12">
        <v>153865.69</v>
      </c>
      <c r="F131" s="12">
        <v>67155.16</v>
      </c>
      <c r="H131" s="12">
        <v>68118</v>
      </c>
      <c r="J131" s="86">
        <f>+F131-H131</f>
        <v>-962.83999999999651</v>
      </c>
      <c r="K131" s="30"/>
    </row>
    <row r="132" spans="1:11" s="16" customFormat="1" x14ac:dyDescent="0.25">
      <c r="A132" s="16" t="s">
        <v>6</v>
      </c>
      <c r="B132" s="16" t="s">
        <v>307</v>
      </c>
      <c r="D132" s="18">
        <f>+SUBTOTAL(9,D128:D131)</f>
        <v>19336726.500000004</v>
      </c>
      <c r="F132" s="18">
        <f>+SUBTOTAL(9,F128:F131)</f>
        <v>11076816.65</v>
      </c>
      <c r="G132" s="38"/>
      <c r="H132" s="18">
        <f>+SUBTOTAL(9,H128:H131)</f>
        <v>11099593</v>
      </c>
      <c r="J132" s="65">
        <f>+SUBTOTAL(9,J128:J131)</f>
        <v>-22776.34999999902</v>
      </c>
      <c r="K132" s="18"/>
    </row>
    <row r="133" spans="1:11" x14ac:dyDescent="0.25">
      <c r="A133" s="2" t="s">
        <v>6</v>
      </c>
      <c r="B133" s="2" t="s">
        <v>6</v>
      </c>
    </row>
    <row r="134" spans="1:11" s="16" customFormat="1" x14ac:dyDescent="0.25">
      <c r="A134" s="16" t="s">
        <v>6</v>
      </c>
      <c r="B134" s="16" t="s">
        <v>69</v>
      </c>
      <c r="G134" s="38"/>
      <c r="J134" s="73"/>
    </row>
    <row r="135" spans="1:11" x14ac:dyDescent="0.25">
      <c r="A135" s="2">
        <v>311</v>
      </c>
      <c r="B135" s="2" t="s">
        <v>42</v>
      </c>
      <c r="D135" s="9">
        <v>9098352.4900000002</v>
      </c>
      <c r="F135" s="9">
        <v>6630362.9094249988</v>
      </c>
      <c r="H135" s="9">
        <v>5269582</v>
      </c>
      <c r="J135" s="85">
        <f>+F135-H135</f>
        <v>1360780.9094249988</v>
      </c>
      <c r="K135" s="11"/>
    </row>
    <row r="136" spans="1:11" x14ac:dyDescent="0.25">
      <c r="A136" s="2">
        <v>312</v>
      </c>
      <c r="B136" s="2" t="s">
        <v>43</v>
      </c>
      <c r="D136" s="9">
        <v>100163071.93000001</v>
      </c>
      <c r="F136" s="9">
        <v>52036604.985247515</v>
      </c>
      <c r="H136" s="9">
        <v>48780057</v>
      </c>
      <c r="J136" s="85">
        <f>+F136-H136</f>
        <v>3256547.9852475151</v>
      </c>
      <c r="K136" s="11"/>
    </row>
    <row r="137" spans="1:11" x14ac:dyDescent="0.25">
      <c r="A137" s="2">
        <v>314</v>
      </c>
      <c r="B137" s="2" t="s">
        <v>44</v>
      </c>
      <c r="D137" s="9">
        <v>31632809.399999999</v>
      </c>
      <c r="F137" s="9">
        <v>15898435.541785</v>
      </c>
      <c r="H137" s="9">
        <v>13286781</v>
      </c>
      <c r="J137" s="85">
        <f>+F137-H137</f>
        <v>2611654.5417849999</v>
      </c>
      <c r="K137" s="11"/>
    </row>
    <row r="138" spans="1:11" x14ac:dyDescent="0.25">
      <c r="A138" s="2">
        <v>315</v>
      </c>
      <c r="B138" s="2" t="s">
        <v>45</v>
      </c>
      <c r="D138" s="9">
        <v>12543007.01</v>
      </c>
      <c r="F138" s="9">
        <v>8124525.9875699999</v>
      </c>
      <c r="H138" s="9">
        <v>6808654</v>
      </c>
      <c r="J138" s="85">
        <f>+F138-H138</f>
        <v>1315871.9875699999</v>
      </c>
      <c r="K138" s="11"/>
    </row>
    <row r="139" spans="1:11" x14ac:dyDescent="0.25">
      <c r="A139" s="2">
        <v>316</v>
      </c>
      <c r="B139" s="33" t="s">
        <v>291</v>
      </c>
      <c r="D139" s="12">
        <v>2049400.34</v>
      </c>
      <c r="F139" s="12">
        <v>1428937.0515099999</v>
      </c>
      <c r="H139" s="12">
        <v>1103925</v>
      </c>
      <c r="J139" s="86">
        <f>+F139-H139</f>
        <v>325012.0515099999</v>
      </c>
      <c r="K139" s="30"/>
    </row>
    <row r="140" spans="1:11" s="16" customFormat="1" x14ac:dyDescent="0.25">
      <c r="A140" s="16" t="s">
        <v>6</v>
      </c>
      <c r="B140" s="16" t="s">
        <v>70</v>
      </c>
      <c r="D140" s="18">
        <f>+SUBTOTAL(9,D135:D139)</f>
        <v>155486641.16999999</v>
      </c>
      <c r="F140" s="18">
        <f>+SUBTOTAL(9,F135:F139)</f>
        <v>84118866.475537524</v>
      </c>
      <c r="G140" s="38"/>
      <c r="H140" s="18">
        <f>+SUBTOTAL(9,H135:H139)</f>
        <v>75248999</v>
      </c>
      <c r="J140" s="65">
        <f>+SUBTOTAL(9,J135:J139)</f>
        <v>8869867.4755375143</v>
      </c>
      <c r="K140" s="18"/>
    </row>
    <row r="141" spans="1:11" x14ac:dyDescent="0.25">
      <c r="A141" s="2" t="s">
        <v>6</v>
      </c>
      <c r="B141" s="2" t="s">
        <v>6</v>
      </c>
    </row>
    <row r="142" spans="1:11" s="16" customFormat="1" x14ac:dyDescent="0.25">
      <c r="A142" s="16" t="s">
        <v>6</v>
      </c>
      <c r="B142" s="16" t="s">
        <v>71</v>
      </c>
      <c r="G142" s="38"/>
      <c r="J142" s="73"/>
    </row>
    <row r="143" spans="1:11" x14ac:dyDescent="0.25">
      <c r="A143" s="2">
        <v>311</v>
      </c>
      <c r="B143" s="2" t="s">
        <v>42</v>
      </c>
      <c r="D143" s="9">
        <v>7123662.1600000001</v>
      </c>
      <c r="F143" s="36">
        <v>4212841.51</v>
      </c>
      <c r="H143" s="9">
        <v>4185861</v>
      </c>
      <c r="J143" s="85">
        <f>+F143-H143</f>
        <v>26980.509999999776</v>
      </c>
      <c r="K143" s="11"/>
    </row>
    <row r="144" spans="1:11" x14ac:dyDescent="0.25">
      <c r="A144" s="2">
        <v>312</v>
      </c>
      <c r="B144" s="2" t="s">
        <v>43</v>
      </c>
      <c r="D144" s="9">
        <v>89481418.799999997</v>
      </c>
      <c r="F144" s="36">
        <v>41170858.04999999</v>
      </c>
      <c r="H144" s="9">
        <v>43954999</v>
      </c>
      <c r="J144" s="85">
        <f>+F144-H144</f>
        <v>-2784140.9500000104</v>
      </c>
      <c r="K144" s="11"/>
    </row>
    <row r="145" spans="1:12" x14ac:dyDescent="0.25">
      <c r="A145" s="2">
        <v>314</v>
      </c>
      <c r="B145" s="2" t="s">
        <v>44</v>
      </c>
      <c r="D145" s="9">
        <v>28267581.84</v>
      </c>
      <c r="F145" s="36">
        <v>11215912.659999998</v>
      </c>
      <c r="H145" s="9">
        <v>11882857</v>
      </c>
      <c r="J145" s="85">
        <f>+F145-H145</f>
        <v>-666944.34000000171</v>
      </c>
      <c r="K145" s="11"/>
    </row>
    <row r="146" spans="1:12" x14ac:dyDescent="0.25">
      <c r="A146" s="2">
        <v>315</v>
      </c>
      <c r="B146" s="2" t="s">
        <v>45</v>
      </c>
      <c r="D146" s="9">
        <v>10030603.41</v>
      </c>
      <c r="F146" s="36">
        <v>5480957.9099999983</v>
      </c>
      <c r="H146" s="9">
        <v>5609938</v>
      </c>
      <c r="J146" s="85">
        <f>+F146-H146</f>
        <v>-128980.09000000171</v>
      </c>
      <c r="K146" s="11"/>
    </row>
    <row r="147" spans="1:12" x14ac:dyDescent="0.25">
      <c r="A147" s="2">
        <v>316</v>
      </c>
      <c r="B147" s="33" t="s">
        <v>291</v>
      </c>
      <c r="D147" s="12">
        <v>1560108.42</v>
      </c>
      <c r="F147" s="32">
        <v>895106.18</v>
      </c>
      <c r="H147" s="12">
        <v>853180</v>
      </c>
      <c r="J147" s="86">
        <f>+F147-H147</f>
        <v>41926.180000000051</v>
      </c>
      <c r="K147" s="30"/>
    </row>
    <row r="148" spans="1:12" s="16" customFormat="1" x14ac:dyDescent="0.25">
      <c r="A148" s="16" t="s">
        <v>6</v>
      </c>
      <c r="B148" s="16" t="s">
        <v>72</v>
      </c>
      <c r="D148" s="23">
        <f>+SUBTOTAL(9,D143:D147)</f>
        <v>136463374.63</v>
      </c>
      <c r="F148" s="23">
        <f>+SUBTOTAL(9,F143:F147)</f>
        <v>62975676.30999998</v>
      </c>
      <c r="G148" s="38"/>
      <c r="H148" s="23">
        <f>+SUBTOTAL(9,H143:H147)</f>
        <v>66486835</v>
      </c>
      <c r="J148" s="83">
        <f>+SUBTOTAL(9,J143:J147)</f>
        <v>-3511158.6900000139</v>
      </c>
      <c r="K148" s="24"/>
    </row>
    <row r="149" spans="1:12" s="16" customFormat="1" x14ac:dyDescent="0.25">
      <c r="B149" s="16" t="s">
        <v>6</v>
      </c>
      <c r="D149" s="18"/>
      <c r="F149" s="18"/>
      <c r="G149" s="38"/>
      <c r="H149" s="18"/>
      <c r="J149" s="65"/>
      <c r="K149" s="18"/>
    </row>
    <row r="150" spans="1:12" s="16" customFormat="1" x14ac:dyDescent="0.25">
      <c r="A150" s="25" t="s">
        <v>185</v>
      </c>
      <c r="D150" s="28">
        <f>+SUBTOTAL(9,D108:D149)</f>
        <v>396626576.94999999</v>
      </c>
      <c r="F150" s="28">
        <f>+SUBTOTAL(9,F108:F149)</f>
        <v>210477419.26175874</v>
      </c>
      <c r="G150" s="38"/>
      <c r="H150" s="28">
        <f>+SUBTOTAL(9,H108:H149)</f>
        <v>200217713</v>
      </c>
      <c r="J150" s="175">
        <f>+SUBTOTAL(9,J108:J149)</f>
        <v>10259706.261758756</v>
      </c>
      <c r="K150" s="27"/>
    </row>
    <row r="151" spans="1:12" x14ac:dyDescent="0.25">
      <c r="A151" s="2" t="s">
        <v>6</v>
      </c>
      <c r="B151" s="2" t="s">
        <v>6</v>
      </c>
    </row>
    <row r="152" spans="1:12" ht="13.8" thickBot="1" x14ac:dyDescent="0.3">
      <c r="A152" s="8" t="s">
        <v>1</v>
      </c>
      <c r="D152" s="15">
        <f>+SUBTOTAL(9,D12:D151)</f>
        <v>3243194416.8700008</v>
      </c>
      <c r="F152" s="15">
        <f>+SUBTOTAL(9,F12:F151)</f>
        <v>1503193993.7560279</v>
      </c>
      <c r="H152" s="15">
        <f>+SUBTOTAL(9,H12:H151)</f>
        <v>1550028803</v>
      </c>
      <c r="J152" s="90">
        <f>+SUBTOTAL(9,J12:J151)</f>
        <v>-46834809.243972532</v>
      </c>
      <c r="K152" s="26"/>
      <c r="L152" s="69"/>
    </row>
    <row r="153" spans="1:12" ht="13.8" thickTop="1" x14ac:dyDescent="0.25">
      <c r="B153" s="2" t="s">
        <v>6</v>
      </c>
    </row>
    <row r="154" spans="1:12" x14ac:dyDescent="0.25">
      <c r="B154" s="2" t="s">
        <v>6</v>
      </c>
    </row>
    <row r="155" spans="1:12" x14ac:dyDescent="0.25">
      <c r="A155" s="8" t="s">
        <v>2</v>
      </c>
    </row>
    <row r="157" spans="1:12" x14ac:dyDescent="0.25">
      <c r="A157" s="25" t="s">
        <v>186</v>
      </c>
    </row>
    <row r="158" spans="1:12" x14ac:dyDescent="0.25">
      <c r="B158" s="2" t="s">
        <v>6</v>
      </c>
    </row>
    <row r="159" spans="1:12" s="16" customFormat="1" x14ac:dyDescent="0.25">
      <c r="B159" s="16" t="s">
        <v>75</v>
      </c>
      <c r="G159" s="38"/>
      <c r="J159" s="73"/>
    </row>
    <row r="160" spans="1:12" x14ac:dyDescent="0.25">
      <c r="A160" s="2">
        <v>321</v>
      </c>
      <c r="B160" s="2" t="s">
        <v>42</v>
      </c>
      <c r="D160" s="9">
        <v>397119195.66000003</v>
      </c>
      <c r="F160" s="36">
        <v>177004049.86603251</v>
      </c>
      <c r="H160" s="9">
        <v>180486397</v>
      </c>
      <c r="J160" s="85">
        <f>+F160-H160</f>
        <v>-3482347.133967489</v>
      </c>
      <c r="K160" s="11"/>
    </row>
    <row r="161" spans="1:11" x14ac:dyDescent="0.25">
      <c r="A161" s="2">
        <v>322</v>
      </c>
      <c r="B161" s="2" t="s">
        <v>76</v>
      </c>
      <c r="D161" s="9">
        <v>55584106.710000001</v>
      </c>
      <c r="F161" s="36">
        <v>31607489.042424999</v>
      </c>
      <c r="H161" s="9">
        <v>18621310</v>
      </c>
      <c r="J161" s="85">
        <f>+F161-H161</f>
        <v>12986179.042424999</v>
      </c>
      <c r="K161" s="11"/>
    </row>
    <row r="162" spans="1:11" x14ac:dyDescent="0.25">
      <c r="A162" s="2">
        <v>323</v>
      </c>
      <c r="B162" s="2" t="s">
        <v>44</v>
      </c>
      <c r="D162" s="9">
        <v>12406915.970000001</v>
      </c>
      <c r="F162" s="36">
        <v>-7437953.8925899994</v>
      </c>
      <c r="H162" s="9">
        <v>3111495</v>
      </c>
      <c r="J162" s="85">
        <f>+F162-H162</f>
        <v>-10549448.892589999</v>
      </c>
      <c r="K162" s="11"/>
    </row>
    <row r="163" spans="1:11" x14ac:dyDescent="0.25">
      <c r="A163" s="2">
        <v>324</v>
      </c>
      <c r="B163" s="2" t="s">
        <v>45</v>
      </c>
      <c r="D163" s="9">
        <v>34379625.869999997</v>
      </c>
      <c r="F163" s="36">
        <v>16953508.435984995</v>
      </c>
      <c r="H163" s="9">
        <v>16653924</v>
      </c>
      <c r="J163" s="85">
        <f>+F163-H163</f>
        <v>299584.43598499522</v>
      </c>
      <c r="K163" s="11"/>
    </row>
    <row r="164" spans="1:11" x14ac:dyDescent="0.25">
      <c r="A164" s="2">
        <v>325</v>
      </c>
      <c r="B164" s="33" t="s">
        <v>291</v>
      </c>
      <c r="D164" s="12">
        <v>20728940.609999999</v>
      </c>
      <c r="F164" s="32">
        <v>2303180.0177199994</v>
      </c>
      <c r="H164" s="12">
        <v>7948849</v>
      </c>
      <c r="J164" s="86">
        <f>+F164-H164</f>
        <v>-5645668.982280001</v>
      </c>
      <c r="K164" s="30"/>
    </row>
    <row r="165" spans="1:11" s="16" customFormat="1" x14ac:dyDescent="0.25">
      <c r="A165" s="16" t="s">
        <v>6</v>
      </c>
      <c r="B165" s="16" t="s">
        <v>77</v>
      </c>
      <c r="D165" s="18">
        <f>+SUBTOTAL(9,D160:D164)</f>
        <v>520218784.82000005</v>
      </c>
      <c r="F165" s="18">
        <f>+SUBTOTAL(9,F160:F164)</f>
        <v>220430273.46957254</v>
      </c>
      <c r="G165" s="38"/>
      <c r="H165" s="18">
        <f>+SUBTOTAL(9,H160:H164)</f>
        <v>226821975</v>
      </c>
      <c r="J165" s="65">
        <f>+SUBTOTAL(9,J160:J164)</f>
        <v>-6391701.530427495</v>
      </c>
      <c r="K165" s="18"/>
    </row>
    <row r="166" spans="1:11" x14ac:dyDescent="0.25">
      <c r="A166" s="2" t="s">
        <v>6</v>
      </c>
      <c r="B166" s="2" t="s">
        <v>6</v>
      </c>
    </row>
    <row r="167" spans="1:11" s="16" customFormat="1" x14ac:dyDescent="0.25">
      <c r="A167" s="16" t="s">
        <v>6</v>
      </c>
      <c r="B167" s="16" t="s">
        <v>78</v>
      </c>
      <c r="G167" s="38"/>
      <c r="J167" s="73"/>
    </row>
    <row r="168" spans="1:11" x14ac:dyDescent="0.25">
      <c r="A168" s="2">
        <v>321</v>
      </c>
      <c r="B168" s="2" t="s">
        <v>42</v>
      </c>
      <c r="D168" s="9">
        <v>196854866.28999999</v>
      </c>
      <c r="F168" s="36">
        <v>101666895.52232748</v>
      </c>
      <c r="H168" s="9">
        <v>102053830</v>
      </c>
      <c r="J168" s="85">
        <f>+F168-H168</f>
        <v>-386934.4776725173</v>
      </c>
      <c r="K168" s="11"/>
    </row>
    <row r="169" spans="1:11" x14ac:dyDescent="0.25">
      <c r="A169" s="2">
        <v>322</v>
      </c>
      <c r="B169" s="2" t="s">
        <v>76</v>
      </c>
      <c r="D169" s="9">
        <v>845363775.00999999</v>
      </c>
      <c r="F169" s="36">
        <v>303976050.34104997</v>
      </c>
      <c r="H169" s="9">
        <v>321983748</v>
      </c>
      <c r="J169" s="85">
        <f>+F169-H169</f>
        <v>-18007697.658950031</v>
      </c>
      <c r="K169" s="11"/>
    </row>
    <row r="170" spans="1:11" x14ac:dyDescent="0.25">
      <c r="A170" s="2">
        <v>323</v>
      </c>
      <c r="B170" s="2" t="s">
        <v>44</v>
      </c>
      <c r="D170" s="9">
        <v>413333703.58999997</v>
      </c>
      <c r="F170" s="36">
        <v>56813276.805300012</v>
      </c>
      <c r="H170" s="9">
        <v>107584272</v>
      </c>
      <c r="J170" s="85">
        <f>+F170-H170</f>
        <v>-50770995.194699988</v>
      </c>
      <c r="K170" s="11"/>
    </row>
    <row r="171" spans="1:11" x14ac:dyDescent="0.25">
      <c r="A171" s="2">
        <v>324</v>
      </c>
      <c r="B171" s="2" t="s">
        <v>45</v>
      </c>
      <c r="D171" s="9">
        <v>120786348.08</v>
      </c>
      <c r="F171" s="36">
        <v>50666362.974705003</v>
      </c>
      <c r="H171" s="9">
        <v>55812041</v>
      </c>
      <c r="J171" s="85">
        <f>+F171-H171</f>
        <v>-5145678.0252949968</v>
      </c>
      <c r="K171" s="11"/>
    </row>
    <row r="172" spans="1:11" x14ac:dyDescent="0.25">
      <c r="A172" s="2">
        <v>325</v>
      </c>
      <c r="B172" s="33" t="s">
        <v>291</v>
      </c>
      <c r="D172" s="12">
        <v>11438745.220000001</v>
      </c>
      <c r="F172" s="32">
        <v>7097019.395010001</v>
      </c>
      <c r="H172" s="12">
        <v>7187150</v>
      </c>
      <c r="J172" s="86">
        <f>+F172-H172</f>
        <v>-90130.604989998974</v>
      </c>
      <c r="K172" s="30"/>
    </row>
    <row r="173" spans="1:11" s="16" customFormat="1" x14ac:dyDescent="0.25">
      <c r="A173" s="16" t="s">
        <v>6</v>
      </c>
      <c r="B173" s="16" t="s">
        <v>79</v>
      </c>
      <c r="D173" s="18">
        <f>+SUBTOTAL(9,D168:D172)</f>
        <v>1587777438.1899998</v>
      </c>
      <c r="F173" s="18">
        <f>+SUBTOTAL(9,F168:F172)</f>
        <v>520219605.03839242</v>
      </c>
      <c r="G173" s="38"/>
      <c r="H173" s="18">
        <f>+SUBTOTAL(9,H168:H172)</f>
        <v>594621041</v>
      </c>
      <c r="J173" s="65">
        <f>+SUBTOTAL(9,J168:J172)</f>
        <v>-74401435.961607546</v>
      </c>
      <c r="K173" s="18"/>
    </row>
    <row r="174" spans="1:11" x14ac:dyDescent="0.25">
      <c r="A174" s="2" t="s">
        <v>6</v>
      </c>
      <c r="B174" s="2" t="s">
        <v>6</v>
      </c>
    </row>
    <row r="175" spans="1:11" s="16" customFormat="1" x14ac:dyDescent="0.25">
      <c r="A175" s="16" t="s">
        <v>6</v>
      </c>
      <c r="B175" s="16" t="s">
        <v>80</v>
      </c>
      <c r="G175" s="38"/>
      <c r="J175" s="73"/>
    </row>
    <row r="176" spans="1:11" x14ac:dyDescent="0.25">
      <c r="A176" s="2">
        <v>321</v>
      </c>
      <c r="B176" s="2" t="s">
        <v>42</v>
      </c>
      <c r="D176" s="9">
        <v>298911837.25999999</v>
      </c>
      <c r="F176" s="36">
        <v>133449792.72188</v>
      </c>
      <c r="H176" s="9">
        <v>142728492</v>
      </c>
      <c r="J176" s="85">
        <f>+F176-H176</f>
        <v>-9278699.2781199962</v>
      </c>
      <c r="K176" s="11"/>
    </row>
    <row r="177" spans="1:11" x14ac:dyDescent="0.25">
      <c r="A177" s="2">
        <v>322</v>
      </c>
      <c r="B177" s="2" t="s">
        <v>76</v>
      </c>
      <c r="D177" s="9">
        <v>1057336501.04</v>
      </c>
      <c r="F177" s="36">
        <v>401479216.97777498</v>
      </c>
      <c r="H177" s="9">
        <v>371136107</v>
      </c>
      <c r="J177" s="85">
        <f>+F177-H177</f>
        <v>30343109.977774978</v>
      </c>
      <c r="K177" s="11"/>
    </row>
    <row r="178" spans="1:11" x14ac:dyDescent="0.25">
      <c r="A178" s="2">
        <v>323</v>
      </c>
      <c r="B178" s="2" t="s">
        <v>44</v>
      </c>
      <c r="D178" s="9">
        <v>350466490.07999998</v>
      </c>
      <c r="F178" s="36">
        <v>54374394.01382</v>
      </c>
      <c r="H178" s="9">
        <v>84113764</v>
      </c>
      <c r="J178" s="85">
        <f>+F178-H178</f>
        <v>-29739369.98618</v>
      </c>
      <c r="K178" s="11"/>
    </row>
    <row r="179" spans="1:11" x14ac:dyDescent="0.25">
      <c r="A179" s="2">
        <v>324</v>
      </c>
      <c r="B179" s="2" t="s">
        <v>45</v>
      </c>
      <c r="D179" s="9">
        <v>189637024.55000001</v>
      </c>
      <c r="F179" s="36">
        <v>86957686.152674988</v>
      </c>
      <c r="H179" s="9">
        <v>94966801</v>
      </c>
      <c r="J179" s="85">
        <f>+F179-H179</f>
        <v>-8009114.8473250121</v>
      </c>
      <c r="K179" s="11"/>
    </row>
    <row r="180" spans="1:11" x14ac:dyDescent="0.25">
      <c r="A180" s="2">
        <v>325</v>
      </c>
      <c r="B180" s="33" t="s">
        <v>291</v>
      </c>
      <c r="D180" s="12">
        <v>24225433.390000001</v>
      </c>
      <c r="F180" s="32">
        <v>11438959.9648025</v>
      </c>
      <c r="H180" s="12">
        <v>12978910</v>
      </c>
      <c r="J180" s="86">
        <f>+F180-H180</f>
        <v>-1539950.0351975001</v>
      </c>
      <c r="K180" s="30"/>
    </row>
    <row r="181" spans="1:11" s="16" customFormat="1" x14ac:dyDescent="0.25">
      <c r="A181" s="16" t="s">
        <v>6</v>
      </c>
      <c r="B181" s="16" t="s">
        <v>81</v>
      </c>
      <c r="D181" s="23">
        <f>+SUBTOTAL(9,D176:D180)</f>
        <v>1920577286.3199999</v>
      </c>
      <c r="F181" s="23">
        <f>+SUBTOTAL(9,F176:F180)</f>
        <v>687700049.83095253</v>
      </c>
      <c r="G181" s="38"/>
      <c r="H181" s="23">
        <f>+SUBTOTAL(9,H176:H180)</f>
        <v>705924074</v>
      </c>
      <c r="J181" s="83">
        <f>+SUBTOTAL(9,J176:J180)</f>
        <v>-18224024.169047531</v>
      </c>
      <c r="K181" s="24"/>
    </row>
    <row r="182" spans="1:11" s="16" customFormat="1" x14ac:dyDescent="0.25">
      <c r="B182" s="16" t="s">
        <v>6</v>
      </c>
      <c r="D182" s="18"/>
      <c r="F182" s="18"/>
      <c r="G182" s="38"/>
      <c r="H182" s="18"/>
      <c r="J182" s="65"/>
      <c r="K182" s="18"/>
    </row>
    <row r="183" spans="1:11" s="16" customFormat="1" x14ac:dyDescent="0.25">
      <c r="A183" s="25" t="s">
        <v>187</v>
      </c>
      <c r="D183" s="27">
        <f>+SUBTOTAL(9,D160:D182)</f>
        <v>4028573509.3299994</v>
      </c>
      <c r="F183" s="27">
        <f>+SUBTOTAL(9,F160:F182)</f>
        <v>1428349928.3389173</v>
      </c>
      <c r="G183" s="38"/>
      <c r="H183" s="27">
        <f>+SUBTOTAL(9,H160:H182)</f>
        <v>1527367090</v>
      </c>
      <c r="J183" s="121">
        <f>+SUBTOTAL(9,J160:J182)</f>
        <v>-99017161.661082551</v>
      </c>
      <c r="K183" s="55"/>
    </row>
    <row r="184" spans="1:11" s="16" customFormat="1" x14ac:dyDescent="0.25">
      <c r="A184" s="25"/>
      <c r="B184" s="16" t="s">
        <v>6</v>
      </c>
      <c r="D184" s="18"/>
      <c r="F184" s="18"/>
      <c r="G184" s="38"/>
      <c r="H184" s="18"/>
      <c r="J184" s="65"/>
      <c r="K184" s="18"/>
    </row>
    <row r="185" spans="1:11" s="16" customFormat="1" x14ac:dyDescent="0.25">
      <c r="A185" s="25"/>
      <c r="B185" s="16" t="s">
        <v>6</v>
      </c>
      <c r="D185" s="18"/>
      <c r="F185" s="18"/>
      <c r="G185" s="38"/>
      <c r="H185" s="18"/>
      <c r="J185" s="65"/>
      <c r="K185" s="18"/>
    </row>
    <row r="186" spans="1:11" s="16" customFormat="1" x14ac:dyDescent="0.25">
      <c r="A186" s="25" t="s">
        <v>188</v>
      </c>
      <c r="D186" s="18"/>
      <c r="F186" s="18"/>
      <c r="G186" s="38"/>
      <c r="H186" s="18"/>
      <c r="J186" s="65"/>
      <c r="K186" s="18"/>
    </row>
    <row r="187" spans="1:11" x14ac:dyDescent="0.25">
      <c r="A187" s="2" t="s">
        <v>6</v>
      </c>
      <c r="B187" s="2" t="s">
        <v>6</v>
      </c>
    </row>
    <row r="188" spans="1:11" s="16" customFormat="1" x14ac:dyDescent="0.25">
      <c r="A188" s="16" t="s">
        <v>6</v>
      </c>
      <c r="B188" s="16" t="s">
        <v>73</v>
      </c>
      <c r="D188" s="18"/>
      <c r="G188" s="38"/>
      <c r="H188" s="18"/>
      <c r="J188" s="176"/>
      <c r="K188" s="17"/>
    </row>
    <row r="189" spans="1:11" x14ac:dyDescent="0.25">
      <c r="A189" s="2">
        <v>321</v>
      </c>
      <c r="B189" s="2" t="s">
        <v>42</v>
      </c>
      <c r="D189" s="9">
        <v>380704673.41000003</v>
      </c>
      <c r="F189" s="36">
        <v>186854083.98628506</v>
      </c>
      <c r="H189" s="9">
        <v>167735422</v>
      </c>
      <c r="J189" s="85">
        <f>+F189-H189</f>
        <v>19118661.986285061</v>
      </c>
      <c r="K189" s="11"/>
    </row>
    <row r="190" spans="1:11" x14ac:dyDescent="0.25">
      <c r="A190" s="2">
        <v>322</v>
      </c>
      <c r="B190" s="2" t="s">
        <v>76</v>
      </c>
      <c r="D190" s="9">
        <v>144884580.21000001</v>
      </c>
      <c r="F190" s="36">
        <v>25644014.406124998</v>
      </c>
      <c r="H190" s="9">
        <v>42246748</v>
      </c>
      <c r="J190" s="85">
        <f>+F190-H190</f>
        <v>-16602733.593875002</v>
      </c>
      <c r="K190" s="11"/>
    </row>
    <row r="191" spans="1:11" x14ac:dyDescent="0.25">
      <c r="A191" s="2">
        <v>323</v>
      </c>
      <c r="B191" s="2" t="s">
        <v>44</v>
      </c>
      <c r="D191" s="9">
        <v>22821885.52</v>
      </c>
      <c r="F191" s="36">
        <v>5761406.5085399998</v>
      </c>
      <c r="H191" s="9">
        <v>6931801</v>
      </c>
      <c r="J191" s="85">
        <f>+F191-H191</f>
        <v>-1170394.4914600002</v>
      </c>
      <c r="K191" s="11"/>
    </row>
    <row r="192" spans="1:11" x14ac:dyDescent="0.25">
      <c r="A192" s="2">
        <v>324</v>
      </c>
      <c r="B192" s="2" t="s">
        <v>45</v>
      </c>
      <c r="D192" s="9">
        <v>56769857.590000004</v>
      </c>
      <c r="F192" s="36">
        <v>34483979.696845002</v>
      </c>
      <c r="H192" s="9">
        <v>27882506</v>
      </c>
      <c r="J192" s="85">
        <f>+F192-H192</f>
        <v>6601473.6968450025</v>
      </c>
      <c r="K192" s="11"/>
    </row>
    <row r="193" spans="1:11" x14ac:dyDescent="0.25">
      <c r="A193" s="2">
        <v>325</v>
      </c>
      <c r="B193" s="33" t="s">
        <v>291</v>
      </c>
      <c r="D193" s="12">
        <v>39215641.060000002</v>
      </c>
      <c r="F193" s="32">
        <v>17765783.163147502</v>
      </c>
      <c r="H193" s="12">
        <v>16035940</v>
      </c>
      <c r="J193" s="86">
        <f>+F193-H193</f>
        <v>1729843.1631475016</v>
      </c>
      <c r="K193" s="30"/>
    </row>
    <row r="194" spans="1:11" s="16" customFormat="1" x14ac:dyDescent="0.25">
      <c r="A194" s="16" t="s">
        <v>6</v>
      </c>
      <c r="B194" s="16" t="s">
        <v>74</v>
      </c>
      <c r="D194" s="18">
        <f>+SUBTOTAL(9,D189:D193)</f>
        <v>644396637.78999996</v>
      </c>
      <c r="F194" s="18">
        <f>+SUBTOTAL(9,F189:F193)</f>
        <v>270509267.76094258</v>
      </c>
      <c r="G194" s="38"/>
      <c r="H194" s="18">
        <f>+SUBTOTAL(9,H189:H193)</f>
        <v>260832417</v>
      </c>
      <c r="J194" s="65">
        <f>+SUBTOTAL(9,J189:J193)</f>
        <v>9676850.7609425634</v>
      </c>
      <c r="K194" s="18"/>
    </row>
    <row r="195" spans="1:11" x14ac:dyDescent="0.25">
      <c r="A195" s="2" t="s">
        <v>6</v>
      </c>
      <c r="B195" s="2" t="s">
        <v>6</v>
      </c>
    </row>
    <row r="196" spans="1:11" s="16" customFormat="1" x14ac:dyDescent="0.25">
      <c r="A196" s="16" t="s">
        <v>6</v>
      </c>
      <c r="B196" s="16" t="s">
        <v>82</v>
      </c>
      <c r="G196" s="38"/>
      <c r="J196" s="73"/>
    </row>
    <row r="197" spans="1:11" x14ac:dyDescent="0.25">
      <c r="A197" s="2">
        <v>321</v>
      </c>
      <c r="B197" s="2" t="s">
        <v>42</v>
      </c>
      <c r="D197" s="9">
        <v>185601316.09999999</v>
      </c>
      <c r="F197" s="36">
        <v>40968914.845690005</v>
      </c>
      <c r="H197" s="9">
        <v>65258172</v>
      </c>
      <c r="J197" s="85">
        <f>+F197-H197</f>
        <v>-24289257.154309995</v>
      </c>
      <c r="K197" s="11"/>
    </row>
    <row r="198" spans="1:11" x14ac:dyDescent="0.25">
      <c r="A198" s="2">
        <v>322</v>
      </c>
      <c r="B198" s="2" t="s">
        <v>76</v>
      </c>
      <c r="D198" s="9">
        <v>595235354.19000006</v>
      </c>
      <c r="F198" s="36">
        <v>176726668.33532494</v>
      </c>
      <c r="H198" s="9">
        <v>232492303</v>
      </c>
      <c r="J198" s="85">
        <f>+F198-H198</f>
        <v>-55765634.664675057</v>
      </c>
      <c r="K198" s="11"/>
    </row>
    <row r="199" spans="1:11" x14ac:dyDescent="0.25">
      <c r="A199" s="2">
        <v>323</v>
      </c>
      <c r="B199" s="2" t="s">
        <v>44</v>
      </c>
      <c r="D199" s="9">
        <v>758820503.48000002</v>
      </c>
      <c r="F199" s="36">
        <v>99120406.050170019</v>
      </c>
      <c r="H199" s="9">
        <v>207061681</v>
      </c>
      <c r="J199" s="85">
        <f>+F199-H199</f>
        <v>-107941274.94982998</v>
      </c>
      <c r="K199" s="11"/>
    </row>
    <row r="200" spans="1:11" x14ac:dyDescent="0.25">
      <c r="A200" s="2">
        <v>324</v>
      </c>
      <c r="B200" s="2" t="s">
        <v>45</v>
      </c>
      <c r="D200" s="9">
        <v>153810947.63</v>
      </c>
      <c r="F200" s="36">
        <v>73799056.878002495</v>
      </c>
      <c r="H200" s="9">
        <v>77040797</v>
      </c>
      <c r="J200" s="85">
        <f>+F200-H200</f>
        <v>-3241740.1219975054</v>
      </c>
      <c r="K200" s="11"/>
    </row>
    <row r="201" spans="1:11" x14ac:dyDescent="0.25">
      <c r="A201" s="2">
        <v>325</v>
      </c>
      <c r="B201" s="33" t="s">
        <v>291</v>
      </c>
      <c r="D201" s="12">
        <v>16088187.859999999</v>
      </c>
      <c r="F201" s="32">
        <v>890396.52080999978</v>
      </c>
      <c r="H201" s="12">
        <v>4936779</v>
      </c>
      <c r="J201" s="86">
        <f>+F201-H201</f>
        <v>-4046382.4791900003</v>
      </c>
      <c r="K201" s="30"/>
    </row>
    <row r="202" spans="1:11" s="16" customFormat="1" x14ac:dyDescent="0.25">
      <c r="A202" s="16" t="s">
        <v>6</v>
      </c>
      <c r="B202" s="16" t="s">
        <v>83</v>
      </c>
      <c r="D202" s="18">
        <f>+SUBTOTAL(9,D197:D201)</f>
        <v>1709556309.26</v>
      </c>
      <c r="F202" s="18">
        <f>+SUBTOTAL(9,F197:F201)</f>
        <v>391505442.62999749</v>
      </c>
      <c r="G202" s="38"/>
      <c r="H202" s="18">
        <f>+SUBTOTAL(9,H197:H201)</f>
        <v>586789732</v>
      </c>
      <c r="J202" s="65">
        <f>+SUBTOTAL(9,J197:J201)</f>
        <v>-195284289.37000254</v>
      </c>
      <c r="K202" s="18"/>
    </row>
    <row r="203" spans="1:11" x14ac:dyDescent="0.25">
      <c r="A203" s="2" t="s">
        <v>6</v>
      </c>
      <c r="B203" s="2" t="s">
        <v>6</v>
      </c>
    </row>
    <row r="204" spans="1:11" s="16" customFormat="1" x14ac:dyDescent="0.25">
      <c r="A204" s="16" t="s">
        <v>6</v>
      </c>
      <c r="B204" s="16" t="s">
        <v>84</v>
      </c>
      <c r="G204" s="38"/>
      <c r="J204" s="73"/>
    </row>
    <row r="205" spans="1:11" x14ac:dyDescent="0.25">
      <c r="A205" s="2">
        <v>321</v>
      </c>
      <c r="B205" s="2" t="s">
        <v>42</v>
      </c>
      <c r="D205" s="9">
        <v>129681129.70999999</v>
      </c>
      <c r="F205" s="36">
        <v>50771974.778832503</v>
      </c>
      <c r="H205" s="9">
        <v>55438682</v>
      </c>
      <c r="J205" s="85">
        <f>+F205-H205</f>
        <v>-4666707.2211674973</v>
      </c>
      <c r="K205" s="11"/>
    </row>
    <row r="206" spans="1:11" x14ac:dyDescent="0.25">
      <c r="A206" s="2">
        <v>322</v>
      </c>
      <c r="B206" s="2" t="s">
        <v>76</v>
      </c>
      <c r="D206" s="9">
        <v>518893110.5</v>
      </c>
      <c r="F206" s="36">
        <v>190785223.53052503</v>
      </c>
      <c r="H206" s="9">
        <v>202183054</v>
      </c>
      <c r="J206" s="85">
        <f>+F206-H206</f>
        <v>-11397830.469474971</v>
      </c>
      <c r="K206" s="11"/>
    </row>
    <row r="207" spans="1:11" x14ac:dyDescent="0.25">
      <c r="A207" s="2">
        <v>323</v>
      </c>
      <c r="B207" s="2" t="s">
        <v>44</v>
      </c>
      <c r="D207" s="9">
        <v>601429270.39999998</v>
      </c>
      <c r="F207" s="36">
        <v>92161742.462490007</v>
      </c>
      <c r="H207" s="9">
        <v>151579171</v>
      </c>
      <c r="J207" s="85">
        <f>+F207-H207</f>
        <v>-59417428.537509993</v>
      </c>
      <c r="K207" s="11"/>
    </row>
    <row r="208" spans="1:11" x14ac:dyDescent="0.25">
      <c r="A208" s="2">
        <v>324</v>
      </c>
      <c r="B208" s="2" t="s">
        <v>45</v>
      </c>
      <c r="D208" s="9">
        <v>177722654.02000001</v>
      </c>
      <c r="F208" s="36">
        <v>105343398.330065</v>
      </c>
      <c r="H208" s="9">
        <v>97564096</v>
      </c>
      <c r="J208" s="85">
        <f>+F208-H208</f>
        <v>7779302.3300649971</v>
      </c>
      <c r="K208" s="11"/>
    </row>
    <row r="209" spans="1:12" x14ac:dyDescent="0.25">
      <c r="A209" s="2">
        <v>325</v>
      </c>
      <c r="B209" s="33" t="s">
        <v>291</v>
      </c>
      <c r="D209" s="12">
        <v>12121306.1</v>
      </c>
      <c r="F209" s="32">
        <v>279921.07154499996</v>
      </c>
      <c r="H209" s="12">
        <v>4165102</v>
      </c>
      <c r="J209" s="86">
        <f>+F209-H209</f>
        <v>-3885180.9284549998</v>
      </c>
      <c r="K209" s="30"/>
    </row>
    <row r="210" spans="1:12" s="16" customFormat="1" x14ac:dyDescent="0.25">
      <c r="A210" s="16" t="s">
        <v>6</v>
      </c>
      <c r="B210" s="16" t="s">
        <v>85</v>
      </c>
      <c r="D210" s="23">
        <f>+SUBTOTAL(9,D205:D209)</f>
        <v>1439847470.73</v>
      </c>
      <c r="F210" s="23">
        <f>+SUBTOTAL(9,F205:F209)</f>
        <v>439342260.17345756</v>
      </c>
      <c r="G210" s="38"/>
      <c r="H210" s="23">
        <f>+SUBTOTAL(9,H205:H209)</f>
        <v>510930105</v>
      </c>
      <c r="J210" s="83">
        <f>+SUBTOTAL(9,J205:J209)</f>
        <v>-71587844.826542452</v>
      </c>
      <c r="K210" s="24"/>
    </row>
    <row r="211" spans="1:12" s="16" customFormat="1" x14ac:dyDescent="0.25">
      <c r="B211" s="16" t="s">
        <v>6</v>
      </c>
      <c r="D211" s="24"/>
      <c r="F211" s="24"/>
      <c r="G211" s="38"/>
      <c r="H211" s="24"/>
      <c r="J211" s="88"/>
      <c r="K211" s="24"/>
    </row>
    <row r="212" spans="1:12" x14ac:dyDescent="0.25">
      <c r="A212" s="25" t="s">
        <v>189</v>
      </c>
      <c r="D212" s="28">
        <f>+SUBTOTAL(9,D188:D211)</f>
        <v>3793800417.7800002</v>
      </c>
      <c r="F212" s="28">
        <f>+SUBTOTAL(9,F188:F211)</f>
        <v>1101356970.5643973</v>
      </c>
      <c r="H212" s="28">
        <f>+SUBTOTAL(9,H188:H211)</f>
        <v>1358552254</v>
      </c>
      <c r="J212" s="175">
        <f>+SUBTOTAL(9,J188:J211)</f>
        <v>-257195283.43560243</v>
      </c>
      <c r="K212" s="55"/>
    </row>
    <row r="213" spans="1:12" x14ac:dyDescent="0.25">
      <c r="B213" s="2" t="s">
        <v>6</v>
      </c>
    </row>
    <row r="214" spans="1:12" s="8" customFormat="1" ht="13.8" thickBot="1" x14ac:dyDescent="0.3">
      <c r="A214" s="8" t="s">
        <v>3</v>
      </c>
      <c r="D214" s="15">
        <f>+SUBTOTAL(9,D160:D213)</f>
        <v>7822373927.1100016</v>
      </c>
      <c r="F214" s="15">
        <f>+SUBTOTAL(9,F160:F213)</f>
        <v>2529706898.9033146</v>
      </c>
      <c r="G214" s="35"/>
      <c r="H214" s="15">
        <f>+SUBTOTAL(9,H160:H213)</f>
        <v>2885919344</v>
      </c>
      <c r="J214" s="90">
        <f>+SUBTOTAL(9,J160:J213)</f>
        <v>-356212445.09668499</v>
      </c>
      <c r="K214" s="26"/>
      <c r="L214" s="69"/>
    </row>
    <row r="215" spans="1:12" ht="13.8" thickTop="1" x14ac:dyDescent="0.25">
      <c r="B215" s="2" t="s">
        <v>6</v>
      </c>
    </row>
    <row r="216" spans="1:12" x14ac:dyDescent="0.25">
      <c r="B216" s="2" t="s">
        <v>6</v>
      </c>
      <c r="J216" s="85"/>
    </row>
    <row r="217" spans="1:12" x14ac:dyDescent="0.25">
      <c r="A217" s="8" t="s">
        <v>7</v>
      </c>
    </row>
    <row r="218" spans="1:12" x14ac:dyDescent="0.25">
      <c r="B218" s="2" t="s">
        <v>6</v>
      </c>
      <c r="D218" s="16"/>
      <c r="E218" s="16"/>
      <c r="F218" s="16"/>
      <c r="G218" s="38"/>
      <c r="H218" s="16"/>
      <c r="I218" s="16"/>
      <c r="J218" s="73"/>
      <c r="K218" s="16"/>
    </row>
    <row r="219" spans="1:12" x14ac:dyDescent="0.25">
      <c r="A219" s="25" t="s">
        <v>190</v>
      </c>
      <c r="D219" s="16"/>
      <c r="E219" s="16"/>
      <c r="F219" s="16"/>
      <c r="G219" s="38"/>
      <c r="H219" s="16"/>
      <c r="I219" s="16"/>
      <c r="J219" s="73"/>
      <c r="K219" s="16"/>
    </row>
    <row r="220" spans="1:12" x14ac:dyDescent="0.25">
      <c r="B220" s="2" t="s">
        <v>6</v>
      </c>
      <c r="D220" s="16"/>
      <c r="E220" s="16"/>
      <c r="F220" s="16"/>
      <c r="G220" s="38"/>
      <c r="H220" s="16"/>
      <c r="I220" s="16"/>
      <c r="J220" s="73"/>
      <c r="K220" s="16"/>
    </row>
    <row r="221" spans="1:12" s="16" customFormat="1" x14ac:dyDescent="0.25">
      <c r="B221" s="16" t="s">
        <v>86</v>
      </c>
      <c r="D221" s="9"/>
      <c r="E221" s="2"/>
      <c r="F221" s="2"/>
      <c r="G221" s="33"/>
      <c r="H221" s="9"/>
      <c r="I221" s="2"/>
      <c r="J221" s="117"/>
      <c r="K221" s="10"/>
    </row>
    <row r="222" spans="1:12" x14ac:dyDescent="0.25">
      <c r="A222" s="2">
        <v>341</v>
      </c>
      <c r="B222" s="2" t="s">
        <v>42</v>
      </c>
      <c r="D222" s="9">
        <v>87455288.390000001</v>
      </c>
      <c r="F222" s="9">
        <v>58653734.337399997</v>
      </c>
      <c r="H222" s="9">
        <v>45564365</v>
      </c>
      <c r="J222" s="85">
        <f t="shared" ref="J222:J228" si="0">+F222-H222</f>
        <v>13089369.337399997</v>
      </c>
      <c r="K222" s="11"/>
    </row>
    <row r="223" spans="1:12" x14ac:dyDescent="0.25">
      <c r="A223" s="2">
        <v>342</v>
      </c>
      <c r="B223" s="2" t="s">
        <v>87</v>
      </c>
      <c r="D223" s="9">
        <v>11879794.880000001</v>
      </c>
      <c r="F223" s="9">
        <v>6764061.0843774993</v>
      </c>
      <c r="H223" s="9">
        <v>5609944</v>
      </c>
      <c r="J223" s="85">
        <f t="shared" si="0"/>
        <v>1154117.0843774993</v>
      </c>
      <c r="K223" s="11"/>
    </row>
    <row r="224" spans="1:12" x14ac:dyDescent="0.25">
      <c r="A224" s="2">
        <v>343</v>
      </c>
      <c r="B224" s="2" t="s">
        <v>88</v>
      </c>
      <c r="D224" s="9">
        <v>29161925.579999998</v>
      </c>
      <c r="F224" s="9">
        <v>7732617.8999475874</v>
      </c>
      <c r="H224" s="9">
        <v>5239298</v>
      </c>
      <c r="J224" s="85">
        <f t="shared" si="0"/>
        <v>2493319.8999475874</v>
      </c>
      <c r="K224" s="11"/>
    </row>
    <row r="225" spans="1:12" x14ac:dyDescent="0.25">
      <c r="A225" s="2">
        <v>343.2</v>
      </c>
      <c r="B225" s="2" t="s">
        <v>290</v>
      </c>
      <c r="D225" s="9">
        <v>37564239.130000003</v>
      </c>
      <c r="F225" s="36">
        <v>8857045.4351524133</v>
      </c>
      <c r="H225" s="9">
        <v>6001163</v>
      </c>
      <c r="J225" s="85">
        <f t="shared" si="0"/>
        <v>2855882.4351524133</v>
      </c>
      <c r="K225" s="11"/>
    </row>
    <row r="226" spans="1:12" x14ac:dyDescent="0.25">
      <c r="A226" s="2">
        <v>344</v>
      </c>
      <c r="B226" s="2" t="s">
        <v>89</v>
      </c>
      <c r="D226" s="9">
        <v>702077.8</v>
      </c>
      <c r="F226" s="9">
        <v>422319.08929500007</v>
      </c>
      <c r="H226" s="9">
        <v>320962</v>
      </c>
      <c r="J226" s="85">
        <f t="shared" si="0"/>
        <v>101357.08929500007</v>
      </c>
      <c r="K226" s="11"/>
    </row>
    <row r="227" spans="1:12" x14ac:dyDescent="0.25">
      <c r="A227" s="2">
        <v>345</v>
      </c>
      <c r="B227" s="2" t="s">
        <v>45</v>
      </c>
      <c r="D227" s="9">
        <v>12506640.1</v>
      </c>
      <c r="F227" s="9">
        <v>9717935.8327950016</v>
      </c>
      <c r="H227" s="9">
        <v>7234374</v>
      </c>
      <c r="J227" s="85">
        <f t="shared" si="0"/>
        <v>2483561.8327950016</v>
      </c>
      <c r="K227" s="11"/>
    </row>
    <row r="228" spans="1:12" s="16" customFormat="1" x14ac:dyDescent="0.25">
      <c r="A228" s="2">
        <v>346</v>
      </c>
      <c r="B228" s="33" t="s">
        <v>291</v>
      </c>
      <c r="D228" s="12">
        <v>1273680.52</v>
      </c>
      <c r="E228" s="2"/>
      <c r="F228" s="12">
        <v>642012.12972749991</v>
      </c>
      <c r="G228" s="33"/>
      <c r="H228" s="12">
        <v>540018</v>
      </c>
      <c r="I228" s="2"/>
      <c r="J228" s="86">
        <f t="shared" si="0"/>
        <v>101994.12972749991</v>
      </c>
      <c r="K228" s="30"/>
    </row>
    <row r="229" spans="1:12" x14ac:dyDescent="0.25">
      <c r="A229" s="2" t="s">
        <v>6</v>
      </c>
      <c r="B229" s="16" t="s">
        <v>91</v>
      </c>
      <c r="D229" s="18">
        <f>+SUBTOTAL(9,D222:D228)</f>
        <v>180543646.40000001</v>
      </c>
      <c r="E229" s="16"/>
      <c r="F229" s="18">
        <f>+SUBTOTAL(9,F222:F228)</f>
        <v>92789725.808695003</v>
      </c>
      <c r="G229" s="38"/>
      <c r="H229" s="18">
        <f>+SUBTOTAL(9,H222:H228)</f>
        <v>70510124</v>
      </c>
      <c r="I229" s="16"/>
      <c r="J229" s="65">
        <f>+SUBTOTAL(9,J222:J228)</f>
        <v>22279601.808695</v>
      </c>
      <c r="K229" s="18"/>
    </row>
    <row r="230" spans="1:12" s="16" customFormat="1" x14ac:dyDescent="0.25">
      <c r="A230" s="16" t="s">
        <v>6</v>
      </c>
      <c r="B230" s="16" t="s">
        <v>6</v>
      </c>
      <c r="D230" s="2"/>
      <c r="E230" s="2"/>
      <c r="F230" s="2"/>
      <c r="G230" s="33"/>
      <c r="H230" s="2"/>
      <c r="I230" s="2"/>
      <c r="J230" s="58"/>
      <c r="K230" s="2"/>
    </row>
    <row r="231" spans="1:12" x14ac:dyDescent="0.25">
      <c r="A231" s="16" t="s">
        <v>6</v>
      </c>
      <c r="B231" s="16" t="s">
        <v>92</v>
      </c>
      <c r="D231" s="9"/>
      <c r="H231" s="9"/>
      <c r="J231" s="117"/>
      <c r="K231" s="10"/>
      <c r="L231" s="16"/>
    </row>
    <row r="232" spans="1:12" x14ac:dyDescent="0.25">
      <c r="A232" s="2">
        <v>341</v>
      </c>
      <c r="B232" s="2" t="s">
        <v>42</v>
      </c>
      <c r="D232" s="9">
        <v>5252476.74</v>
      </c>
      <c r="F232" s="36">
        <v>3609976.57999375</v>
      </c>
      <c r="H232" s="9">
        <v>2814150</v>
      </c>
      <c r="J232" s="85">
        <f t="shared" ref="J232:J238" si="1">+F232-H232</f>
        <v>795826.57999374997</v>
      </c>
      <c r="K232" s="11"/>
    </row>
    <row r="233" spans="1:12" x14ac:dyDescent="0.25">
      <c r="A233" s="2">
        <v>342</v>
      </c>
      <c r="B233" s="2" t="s">
        <v>87</v>
      </c>
      <c r="D233" s="9">
        <v>695047.38</v>
      </c>
      <c r="F233" s="36">
        <v>531831.33391749999</v>
      </c>
      <c r="H233" s="9">
        <v>373863</v>
      </c>
      <c r="J233" s="85">
        <f t="shared" si="1"/>
        <v>157968.33391749999</v>
      </c>
      <c r="K233" s="11"/>
    </row>
    <row r="234" spans="1:12" x14ac:dyDescent="0.25">
      <c r="A234" s="2">
        <v>343</v>
      </c>
      <c r="B234" s="2" t="s">
        <v>88</v>
      </c>
      <c r="D234" s="9">
        <v>130963584.06</v>
      </c>
      <c r="F234" s="36">
        <v>56698997.684554584</v>
      </c>
      <c r="H234" s="9">
        <v>61416478</v>
      </c>
      <c r="J234" s="85">
        <f t="shared" si="1"/>
        <v>-4717480.3154454157</v>
      </c>
      <c r="K234" s="11"/>
    </row>
    <row r="235" spans="1:12" x14ac:dyDescent="0.25">
      <c r="A235" s="2">
        <v>343.2</v>
      </c>
      <c r="B235" s="2" t="s">
        <v>290</v>
      </c>
      <c r="D235" s="9">
        <v>64498883.460000001</v>
      </c>
      <c r="F235" s="36">
        <v>10698974.941431008</v>
      </c>
      <c r="H235" s="9">
        <v>11589153</v>
      </c>
      <c r="J235" s="85">
        <f t="shared" si="1"/>
        <v>-890178.05856899172</v>
      </c>
      <c r="K235" s="11"/>
    </row>
    <row r="236" spans="1:12" x14ac:dyDescent="0.25">
      <c r="A236" s="2">
        <v>344</v>
      </c>
      <c r="B236" s="2" t="s">
        <v>89</v>
      </c>
      <c r="D236" s="9">
        <v>29715224.530000001</v>
      </c>
      <c r="F236" s="36">
        <v>21249929.871830001</v>
      </c>
      <c r="H236" s="9">
        <v>16418900</v>
      </c>
      <c r="J236" s="85">
        <f t="shared" si="1"/>
        <v>4831029.8718300015</v>
      </c>
      <c r="K236" s="11"/>
    </row>
    <row r="237" spans="1:12" s="16" customFormat="1" x14ac:dyDescent="0.25">
      <c r="A237" s="2">
        <v>345</v>
      </c>
      <c r="B237" s="2" t="s">
        <v>45</v>
      </c>
      <c r="D237" s="9">
        <v>30758543.48</v>
      </c>
      <c r="E237" s="2"/>
      <c r="F237" s="36">
        <v>20012938.554825004</v>
      </c>
      <c r="G237" s="33"/>
      <c r="H237" s="9">
        <v>16408380</v>
      </c>
      <c r="I237" s="2"/>
      <c r="J237" s="85">
        <f t="shared" si="1"/>
        <v>3604558.5548250042</v>
      </c>
      <c r="K237" s="11"/>
      <c r="L237" s="2"/>
    </row>
    <row r="238" spans="1:12" x14ac:dyDescent="0.25">
      <c r="A238" s="2">
        <v>346</v>
      </c>
      <c r="B238" s="33" t="s">
        <v>291</v>
      </c>
      <c r="D238" s="12">
        <v>2681785.2799999998</v>
      </c>
      <c r="F238" s="32">
        <v>1971609.4779800002</v>
      </c>
      <c r="H238" s="12">
        <v>1471872</v>
      </c>
      <c r="J238" s="86">
        <f t="shared" si="1"/>
        <v>499737.4779800002</v>
      </c>
      <c r="K238" s="30"/>
      <c r="L238" s="16"/>
    </row>
    <row r="239" spans="1:12" s="16" customFormat="1" x14ac:dyDescent="0.25">
      <c r="A239" s="2" t="s">
        <v>6</v>
      </c>
      <c r="B239" s="16" t="s">
        <v>93</v>
      </c>
      <c r="D239" s="18">
        <f>+SUBTOTAL(9,D232:D238)</f>
        <v>264565544.93000001</v>
      </c>
      <c r="F239" s="18">
        <f>+SUBTOTAL(9,F232:F238)</f>
        <v>114774258.44453186</v>
      </c>
      <c r="G239" s="38"/>
      <c r="H239" s="18">
        <f>+SUBTOTAL(9,H232:H238)</f>
        <v>110492796</v>
      </c>
      <c r="J239" s="65">
        <f>+SUBTOTAL(9,J232:J238)</f>
        <v>4281462.4445318477</v>
      </c>
      <c r="K239" s="18"/>
      <c r="L239" s="2"/>
    </row>
    <row r="240" spans="1:12" x14ac:dyDescent="0.25">
      <c r="A240" s="2" t="s">
        <v>6</v>
      </c>
      <c r="B240" s="2" t="s">
        <v>6</v>
      </c>
      <c r="L240" s="16"/>
    </row>
    <row r="241" spans="1:12" x14ac:dyDescent="0.25">
      <c r="A241" s="16" t="s">
        <v>6</v>
      </c>
      <c r="B241" s="16" t="s">
        <v>94</v>
      </c>
      <c r="D241" s="9"/>
      <c r="H241" s="9"/>
      <c r="J241" s="117"/>
      <c r="K241" s="10"/>
      <c r="L241" s="16"/>
    </row>
    <row r="242" spans="1:12" x14ac:dyDescent="0.25">
      <c r="A242" s="2">
        <v>341</v>
      </c>
      <c r="B242" s="2" t="s">
        <v>42</v>
      </c>
      <c r="D242" s="9">
        <v>3304987.8</v>
      </c>
      <c r="F242" s="36">
        <v>2032622.1496874995</v>
      </c>
      <c r="H242" s="9">
        <v>1645313</v>
      </c>
      <c r="J242" s="85">
        <f t="shared" ref="J242:J248" si="2">+F242-H242</f>
        <v>387309.14968749951</v>
      </c>
      <c r="K242" s="11"/>
    </row>
    <row r="243" spans="1:12" x14ac:dyDescent="0.25">
      <c r="A243" s="2">
        <v>342</v>
      </c>
      <c r="B243" s="2" t="s">
        <v>87</v>
      </c>
      <c r="D243" s="9">
        <v>766036.02</v>
      </c>
      <c r="F243" s="36">
        <v>526297.66347749997</v>
      </c>
      <c r="H243" s="9">
        <v>375150</v>
      </c>
      <c r="J243" s="85">
        <f t="shared" si="2"/>
        <v>151147.66347749997</v>
      </c>
      <c r="K243" s="11"/>
    </row>
    <row r="244" spans="1:12" x14ac:dyDescent="0.25">
      <c r="A244" s="2">
        <v>343</v>
      </c>
      <c r="B244" s="2" t="s">
        <v>88</v>
      </c>
      <c r="D244" s="9">
        <v>130296358.81</v>
      </c>
      <c r="F244" s="36">
        <v>36892591.604303971</v>
      </c>
      <c r="H244" s="9">
        <v>60763615</v>
      </c>
      <c r="J244" s="85">
        <f t="shared" si="2"/>
        <v>-23871023.395696029</v>
      </c>
      <c r="K244" s="11"/>
    </row>
    <row r="245" spans="1:12" x14ac:dyDescent="0.25">
      <c r="A245" s="2">
        <v>343.2</v>
      </c>
      <c r="B245" s="2" t="s">
        <v>290</v>
      </c>
      <c r="D245" s="9">
        <v>24422477.670000002</v>
      </c>
      <c r="F245" s="36">
        <v>2046911.8718494119</v>
      </c>
      <c r="H245" s="9">
        <v>3371348</v>
      </c>
      <c r="J245" s="85">
        <f t="shared" si="2"/>
        <v>-1324436.1281505881</v>
      </c>
      <c r="K245" s="11"/>
    </row>
    <row r="246" spans="1:12" s="16" customFormat="1" x14ac:dyDescent="0.25">
      <c r="A246" s="2">
        <v>344</v>
      </c>
      <c r="B246" s="2" t="s">
        <v>89</v>
      </c>
      <c r="D246" s="9">
        <v>32777730.66</v>
      </c>
      <c r="E246" s="2"/>
      <c r="F246" s="36">
        <v>23372189.698137499</v>
      </c>
      <c r="G246" s="33"/>
      <c r="H246" s="9">
        <v>17238222</v>
      </c>
      <c r="I246" s="2"/>
      <c r="J246" s="85">
        <f t="shared" si="2"/>
        <v>6133967.6981374994</v>
      </c>
      <c r="K246" s="11"/>
      <c r="L246" s="2"/>
    </row>
    <row r="247" spans="1:12" x14ac:dyDescent="0.25">
      <c r="A247" s="2">
        <v>345</v>
      </c>
      <c r="B247" s="2" t="s">
        <v>45</v>
      </c>
      <c r="D247" s="9">
        <v>25710169.039999999</v>
      </c>
      <c r="F247" s="36">
        <v>16111822.174325</v>
      </c>
      <c r="H247" s="9">
        <v>13249017</v>
      </c>
      <c r="J247" s="85">
        <f t="shared" si="2"/>
        <v>2862805.1743250005</v>
      </c>
      <c r="K247" s="11"/>
    </row>
    <row r="248" spans="1:12" s="16" customFormat="1" x14ac:dyDescent="0.25">
      <c r="A248" s="2">
        <v>346</v>
      </c>
      <c r="B248" s="33" t="s">
        <v>291</v>
      </c>
      <c r="D248" s="12">
        <v>1868249.99</v>
      </c>
      <c r="E248" s="2"/>
      <c r="F248" s="32">
        <v>1335398.9189250001</v>
      </c>
      <c r="G248" s="33"/>
      <c r="H248" s="12">
        <v>1017183</v>
      </c>
      <c r="I248" s="2"/>
      <c r="J248" s="86">
        <f t="shared" si="2"/>
        <v>318215.91892500012</v>
      </c>
      <c r="K248" s="30"/>
    </row>
    <row r="249" spans="1:12" x14ac:dyDescent="0.25">
      <c r="A249" s="2" t="s">
        <v>6</v>
      </c>
      <c r="B249" s="16" t="s">
        <v>95</v>
      </c>
      <c r="D249" s="23">
        <f>+SUBTOTAL(9,D242:D248)</f>
        <v>219146009.99000001</v>
      </c>
      <c r="E249" s="16"/>
      <c r="F249" s="23">
        <f>+SUBTOTAL(9,F242:F248)</f>
        <v>82317834.080705881</v>
      </c>
      <c r="G249" s="38"/>
      <c r="H249" s="23">
        <f>+SUBTOTAL(9,H242:H248)</f>
        <v>97659848</v>
      </c>
      <c r="I249" s="16"/>
      <c r="J249" s="83">
        <f>+SUBTOTAL(9,J242:J248)</f>
        <v>-15342013.919294121</v>
      </c>
      <c r="K249" s="24"/>
    </row>
    <row r="250" spans="1:12" x14ac:dyDescent="0.25">
      <c r="B250" s="16" t="s">
        <v>6</v>
      </c>
      <c r="D250" s="18"/>
      <c r="E250" s="16"/>
      <c r="F250" s="18"/>
      <c r="G250" s="38"/>
      <c r="H250" s="18"/>
      <c r="I250" s="16"/>
      <c r="J250" s="65"/>
      <c r="K250" s="18"/>
    </row>
    <row r="251" spans="1:12" x14ac:dyDescent="0.25">
      <c r="A251" s="25" t="s">
        <v>191</v>
      </c>
      <c r="B251" s="16"/>
      <c r="D251" s="27">
        <f>+SUBTOTAL(9,D221:D250)</f>
        <v>664255201.31999993</v>
      </c>
      <c r="E251" s="16"/>
      <c r="F251" s="27">
        <f>+SUBTOTAL(9,F221:F250)</f>
        <v>289881818.33393276</v>
      </c>
      <c r="G251" s="38"/>
      <c r="H251" s="27">
        <f>+SUBTOTAL(9,H221:H250)</f>
        <v>278662768</v>
      </c>
      <c r="I251" s="16"/>
      <c r="J251" s="121">
        <f>+SUBTOTAL(9,J221:J250)</f>
        <v>11219050.333932728</v>
      </c>
      <c r="K251" s="27"/>
    </row>
    <row r="252" spans="1:12" x14ac:dyDescent="0.25">
      <c r="A252" s="25"/>
      <c r="B252" s="16" t="s">
        <v>6</v>
      </c>
      <c r="D252" s="18"/>
      <c r="E252" s="16"/>
      <c r="F252" s="18"/>
      <c r="G252" s="38"/>
      <c r="H252" s="18"/>
      <c r="I252" s="16"/>
      <c r="J252" s="65"/>
      <c r="K252" s="18"/>
    </row>
    <row r="253" spans="1:12" x14ac:dyDescent="0.25">
      <c r="A253" s="25"/>
      <c r="B253" s="16" t="s">
        <v>6</v>
      </c>
      <c r="D253" s="18"/>
      <c r="E253" s="16"/>
      <c r="F253" s="18"/>
      <c r="G253" s="38"/>
      <c r="H253" s="18"/>
      <c r="I253" s="16"/>
      <c r="J253" s="65"/>
      <c r="K253" s="18"/>
    </row>
    <row r="254" spans="1:12" x14ac:dyDescent="0.25">
      <c r="A254" s="25" t="s">
        <v>192</v>
      </c>
      <c r="B254" s="16"/>
      <c r="D254" s="18"/>
      <c r="E254" s="16"/>
      <c r="F254" s="18"/>
      <c r="G254" s="38"/>
      <c r="H254" s="18"/>
      <c r="I254" s="16"/>
      <c r="J254" s="65"/>
      <c r="K254" s="18"/>
    </row>
    <row r="255" spans="1:12" x14ac:dyDescent="0.25">
      <c r="A255" s="2" t="s">
        <v>6</v>
      </c>
      <c r="B255" s="2" t="s">
        <v>6</v>
      </c>
      <c r="L255" s="16"/>
    </row>
    <row r="256" spans="1:12" x14ac:dyDescent="0.25">
      <c r="A256" s="16" t="s">
        <v>6</v>
      </c>
      <c r="B256" s="16" t="s">
        <v>96</v>
      </c>
      <c r="D256" s="9"/>
      <c r="H256" s="9"/>
      <c r="J256" s="117"/>
      <c r="K256" s="10"/>
      <c r="L256" s="16"/>
    </row>
    <row r="257" spans="1:12" x14ac:dyDescent="0.25">
      <c r="A257" s="2">
        <v>341</v>
      </c>
      <c r="B257" s="2" t="s">
        <v>42</v>
      </c>
      <c r="D257" s="9">
        <v>9369834.6799999997</v>
      </c>
      <c r="F257" s="36">
        <v>2084624.7474000002</v>
      </c>
      <c r="H257" s="9">
        <v>3678560</v>
      </c>
      <c r="J257" s="85">
        <f t="shared" ref="J257:J263" si="3">+F257-H257</f>
        <v>-1593935.2525999998</v>
      </c>
      <c r="K257" s="11"/>
    </row>
    <row r="258" spans="1:12" x14ac:dyDescent="0.25">
      <c r="A258" s="2">
        <v>342</v>
      </c>
      <c r="B258" s="2" t="s">
        <v>87</v>
      </c>
      <c r="D258" s="9">
        <v>843137.77</v>
      </c>
      <c r="F258" s="36">
        <v>299079.16278000001</v>
      </c>
      <c r="H258" s="9">
        <v>547267</v>
      </c>
      <c r="J258" s="85">
        <f t="shared" si="3"/>
        <v>-248187.83721999999</v>
      </c>
      <c r="K258" s="11"/>
    </row>
    <row r="259" spans="1:12" x14ac:dyDescent="0.25">
      <c r="A259" s="2">
        <v>343</v>
      </c>
      <c r="B259" s="2" t="s">
        <v>88</v>
      </c>
      <c r="D259" s="9">
        <v>3966235.24</v>
      </c>
      <c r="F259" s="36">
        <v>1207202.4510664758</v>
      </c>
      <c r="H259" s="9">
        <v>578796</v>
      </c>
      <c r="J259" s="85">
        <f t="shared" si="3"/>
        <v>628406.45106647583</v>
      </c>
      <c r="K259" s="11"/>
    </row>
    <row r="260" spans="1:12" s="16" customFormat="1" x14ac:dyDescent="0.25">
      <c r="A260" s="2">
        <v>343.2</v>
      </c>
      <c r="B260" s="2" t="s">
        <v>290</v>
      </c>
      <c r="D260" s="9">
        <v>441576.73</v>
      </c>
      <c r="E260" s="2"/>
      <c r="F260" s="36">
        <v>232703.02052102418</v>
      </c>
      <c r="G260" s="33"/>
      <c r="H260" s="9">
        <v>111570</v>
      </c>
      <c r="I260" s="2"/>
      <c r="J260" s="85">
        <f t="shared" si="3"/>
        <v>121133.02052102418</v>
      </c>
      <c r="K260" s="11"/>
      <c r="L260" s="2"/>
    </row>
    <row r="261" spans="1:12" x14ac:dyDescent="0.25">
      <c r="A261" s="2">
        <v>344</v>
      </c>
      <c r="B261" s="2" t="s">
        <v>89</v>
      </c>
      <c r="D261" s="9">
        <v>244992.81</v>
      </c>
      <c r="F261" s="36">
        <v>16476.129422499998</v>
      </c>
      <c r="H261" s="9">
        <v>30636</v>
      </c>
      <c r="J261" s="85">
        <f t="shared" si="3"/>
        <v>-14159.870577500002</v>
      </c>
      <c r="K261" s="11"/>
    </row>
    <row r="262" spans="1:12" s="16" customFormat="1" x14ac:dyDescent="0.25">
      <c r="A262" s="2">
        <v>345</v>
      </c>
      <c r="B262" s="2" t="s">
        <v>45</v>
      </c>
      <c r="D262" s="9">
        <v>1235228.53</v>
      </c>
      <c r="E262" s="2"/>
      <c r="F262" s="36">
        <v>156636.92349500002</v>
      </c>
      <c r="G262" s="33"/>
      <c r="H262" s="9">
        <v>198242</v>
      </c>
      <c r="I262" s="2"/>
      <c r="J262" s="85">
        <f t="shared" si="3"/>
        <v>-41605.076504999975</v>
      </c>
      <c r="K262" s="11"/>
      <c r="L262" s="2"/>
    </row>
    <row r="263" spans="1:12" x14ac:dyDescent="0.25">
      <c r="A263" s="2">
        <v>346</v>
      </c>
      <c r="B263" s="33" t="s">
        <v>291</v>
      </c>
      <c r="D263" s="12">
        <v>816343.35</v>
      </c>
      <c r="F263" s="32">
        <v>214351.49612250002</v>
      </c>
      <c r="H263" s="12">
        <v>278185</v>
      </c>
      <c r="J263" s="86">
        <f t="shared" si="3"/>
        <v>-63833.503877499985</v>
      </c>
      <c r="K263" s="30"/>
      <c r="L263" s="16"/>
    </row>
    <row r="264" spans="1:12" x14ac:dyDescent="0.25">
      <c r="A264" s="2" t="s">
        <v>6</v>
      </c>
      <c r="B264" s="16" t="s">
        <v>97</v>
      </c>
      <c r="D264" s="18">
        <f>+SUBTOTAL(9,D257:D263)</f>
        <v>16917349.109999999</v>
      </c>
      <c r="E264" s="16"/>
      <c r="F264" s="18">
        <f>+SUBTOTAL(9,F257:F263)</f>
        <v>4211073.9308075001</v>
      </c>
      <c r="G264" s="38"/>
      <c r="H264" s="18">
        <f>+SUBTOTAL(9,H257:H263)</f>
        <v>5423256</v>
      </c>
      <c r="I264" s="16"/>
      <c r="J264" s="65">
        <f>+SUBTOTAL(9,J257:J263)</f>
        <v>-1212182.0691924999</v>
      </c>
      <c r="K264" s="18"/>
    </row>
    <row r="265" spans="1:12" x14ac:dyDescent="0.25">
      <c r="A265" s="16" t="s">
        <v>6</v>
      </c>
      <c r="B265" s="16" t="s">
        <v>6</v>
      </c>
      <c r="L265" s="16"/>
    </row>
    <row r="266" spans="1:12" x14ac:dyDescent="0.25">
      <c r="A266" s="16" t="s">
        <v>6</v>
      </c>
      <c r="B266" s="16" t="s">
        <v>98</v>
      </c>
      <c r="D266" s="9"/>
      <c r="H266" s="9"/>
      <c r="J266" s="117"/>
      <c r="K266" s="10"/>
      <c r="L266" s="16"/>
    </row>
    <row r="267" spans="1:12" x14ac:dyDescent="0.25">
      <c r="A267" s="2">
        <v>341</v>
      </c>
      <c r="B267" s="2" t="s">
        <v>42</v>
      </c>
      <c r="D267" s="9">
        <v>30529034.859999999</v>
      </c>
      <c r="F267" s="36">
        <v>12785207.480231252</v>
      </c>
      <c r="H267" s="9">
        <v>10626013</v>
      </c>
      <c r="J267" s="85">
        <f t="shared" ref="J267:J273" si="4">+F267-H267</f>
        <v>2159194.4802312516</v>
      </c>
      <c r="K267" s="11"/>
    </row>
    <row r="268" spans="1:12" x14ac:dyDescent="0.25">
      <c r="A268" s="2">
        <v>342</v>
      </c>
      <c r="B268" s="2" t="s">
        <v>87</v>
      </c>
      <c r="D268" s="9">
        <v>6577101.4100000001</v>
      </c>
      <c r="F268" s="36">
        <v>2145940.8426675</v>
      </c>
      <c r="H268" s="9">
        <v>2332911</v>
      </c>
      <c r="J268" s="85">
        <f t="shared" si="4"/>
        <v>-186970.15733249998</v>
      </c>
      <c r="K268" s="11"/>
    </row>
    <row r="269" spans="1:12" s="16" customFormat="1" x14ac:dyDescent="0.25">
      <c r="A269" s="2">
        <v>343</v>
      </c>
      <c r="B269" s="2" t="s">
        <v>88</v>
      </c>
      <c r="D269" s="9">
        <v>408864985.94999999</v>
      </c>
      <c r="E269" s="2"/>
      <c r="F269" s="36">
        <v>89323988.260784045</v>
      </c>
      <c r="G269" s="33"/>
      <c r="H269" s="9">
        <v>97212835</v>
      </c>
      <c r="I269" s="2"/>
      <c r="J269" s="85">
        <f t="shared" si="4"/>
        <v>-7888846.7392159551</v>
      </c>
      <c r="K269" s="11"/>
      <c r="L269" s="2"/>
    </row>
    <row r="270" spans="1:12" x14ac:dyDescent="0.25">
      <c r="A270" s="2">
        <v>343.2</v>
      </c>
      <c r="B270" s="2" t="s">
        <v>290</v>
      </c>
      <c r="D270" s="9">
        <v>296494182.88999999</v>
      </c>
      <c r="F270" s="36">
        <v>44886480.607737973</v>
      </c>
      <c r="H270" s="9">
        <v>48850730</v>
      </c>
      <c r="J270" s="85">
        <f t="shared" si="4"/>
        <v>-3964249.3922620267</v>
      </c>
      <c r="K270" s="11"/>
    </row>
    <row r="271" spans="1:12" s="16" customFormat="1" x14ac:dyDescent="0.25">
      <c r="A271" s="2">
        <v>344</v>
      </c>
      <c r="B271" s="2" t="s">
        <v>89</v>
      </c>
      <c r="D271" s="9">
        <v>60821750.789999999</v>
      </c>
      <c r="E271" s="2"/>
      <c r="F271" s="36">
        <v>20599902.224594999</v>
      </c>
      <c r="G271" s="33"/>
      <c r="H271" s="9">
        <v>19252873</v>
      </c>
      <c r="I271" s="2"/>
      <c r="J271" s="85">
        <f t="shared" si="4"/>
        <v>1347029.2245949991</v>
      </c>
      <c r="K271" s="11"/>
      <c r="L271" s="2"/>
    </row>
    <row r="272" spans="1:12" x14ac:dyDescent="0.25">
      <c r="A272" s="2">
        <v>345</v>
      </c>
      <c r="B272" s="2" t="s">
        <v>45</v>
      </c>
      <c r="D272" s="9">
        <v>59067994.990000002</v>
      </c>
      <c r="F272" s="36">
        <v>26786315.784512501</v>
      </c>
      <c r="H272" s="9">
        <v>20953554</v>
      </c>
      <c r="J272" s="85">
        <f t="shared" si="4"/>
        <v>5832761.7845125012</v>
      </c>
      <c r="K272" s="11"/>
    </row>
    <row r="273" spans="1:12" x14ac:dyDescent="0.25">
      <c r="A273" s="2">
        <v>346</v>
      </c>
      <c r="B273" s="33" t="s">
        <v>291</v>
      </c>
      <c r="D273" s="12">
        <v>3758287.96</v>
      </c>
      <c r="F273" s="32">
        <v>1722264.7495050002</v>
      </c>
      <c r="H273" s="12">
        <v>1338436</v>
      </c>
      <c r="J273" s="86">
        <f t="shared" si="4"/>
        <v>383828.74950500019</v>
      </c>
      <c r="K273" s="30"/>
      <c r="L273" s="16"/>
    </row>
    <row r="274" spans="1:12" x14ac:dyDescent="0.25">
      <c r="A274" s="2" t="s">
        <v>6</v>
      </c>
      <c r="B274" s="16" t="s">
        <v>99</v>
      </c>
      <c r="D274" s="18">
        <f>+SUBTOTAL(9,D267:D273)</f>
        <v>866113338.8499999</v>
      </c>
      <c r="E274" s="16"/>
      <c r="F274" s="18">
        <f>+SUBTOTAL(9,F267:F273)</f>
        <v>198250099.95003328</v>
      </c>
      <c r="G274" s="38"/>
      <c r="H274" s="18">
        <f>+SUBTOTAL(9,H267:H273)</f>
        <v>200567352</v>
      </c>
      <c r="I274" s="16"/>
      <c r="J274" s="65">
        <f>+SUBTOTAL(9,J267:J273)</f>
        <v>-2317252.0499667302</v>
      </c>
      <c r="K274" s="18"/>
    </row>
    <row r="275" spans="1:12" x14ac:dyDescent="0.25">
      <c r="A275" s="2" t="s">
        <v>6</v>
      </c>
      <c r="B275" s="2" t="s">
        <v>6</v>
      </c>
      <c r="L275" s="16"/>
    </row>
    <row r="276" spans="1:12" x14ac:dyDescent="0.25">
      <c r="A276" s="16" t="s">
        <v>6</v>
      </c>
      <c r="B276" s="16" t="s">
        <v>100</v>
      </c>
      <c r="D276" s="9"/>
      <c r="H276" s="9"/>
      <c r="J276" s="117"/>
      <c r="K276" s="10"/>
      <c r="L276" s="16"/>
    </row>
    <row r="277" spans="1:12" x14ac:dyDescent="0.25">
      <c r="A277" s="2">
        <v>341</v>
      </c>
      <c r="B277" s="2" t="s">
        <v>42</v>
      </c>
      <c r="D277" s="9">
        <v>10700878</v>
      </c>
      <c r="F277" s="36">
        <v>1890177.8307749999</v>
      </c>
      <c r="H277" s="9">
        <v>1491893</v>
      </c>
      <c r="J277" s="85">
        <f t="shared" ref="J277:J283" si="5">+F277-H277</f>
        <v>398284.83077499992</v>
      </c>
      <c r="K277" s="11"/>
    </row>
    <row r="278" spans="1:12" s="16" customFormat="1" x14ac:dyDescent="0.25">
      <c r="A278" s="2">
        <v>342</v>
      </c>
      <c r="B278" s="2" t="s">
        <v>87</v>
      </c>
      <c r="D278" s="9">
        <v>13754446.34</v>
      </c>
      <c r="E278" s="2"/>
      <c r="F278" s="36">
        <v>2575625.65601</v>
      </c>
      <c r="G278" s="33"/>
      <c r="H278" s="9">
        <v>1940298</v>
      </c>
      <c r="I278" s="2"/>
      <c r="J278" s="85">
        <f t="shared" si="5"/>
        <v>635327.65601000004</v>
      </c>
      <c r="K278" s="11"/>
      <c r="L278" s="2"/>
    </row>
    <row r="279" spans="1:12" x14ac:dyDescent="0.25">
      <c r="A279" s="2">
        <v>343</v>
      </c>
      <c r="B279" s="2" t="s">
        <v>88</v>
      </c>
      <c r="D279" s="9">
        <v>168674571.06</v>
      </c>
      <c r="F279" s="36">
        <v>-2356861.8319111057</v>
      </c>
      <c r="H279" s="9">
        <v>15940500</v>
      </c>
      <c r="J279" s="85">
        <f t="shared" si="5"/>
        <v>-18297361.831911106</v>
      </c>
      <c r="K279" s="11"/>
    </row>
    <row r="280" spans="1:12" s="16" customFormat="1" x14ac:dyDescent="0.25">
      <c r="A280" s="2">
        <v>343.2</v>
      </c>
      <c r="B280" s="2" t="s">
        <v>290</v>
      </c>
      <c r="D280" s="9">
        <v>20277149.27</v>
      </c>
      <c r="E280" s="2"/>
      <c r="F280" s="36">
        <v>-285151.0805563975</v>
      </c>
      <c r="G280" s="33"/>
      <c r="H280" s="9">
        <v>1928603</v>
      </c>
      <c r="I280" s="2"/>
      <c r="J280" s="85">
        <f t="shared" si="5"/>
        <v>-2213754.0805563973</v>
      </c>
      <c r="K280" s="11"/>
      <c r="L280" s="2"/>
    </row>
    <row r="281" spans="1:12" s="16" customFormat="1" x14ac:dyDescent="0.25">
      <c r="A281" s="2">
        <v>344</v>
      </c>
      <c r="B281" s="2" t="s">
        <v>89</v>
      </c>
      <c r="D281" s="9">
        <v>48074379.299999997</v>
      </c>
      <c r="E281" s="2"/>
      <c r="F281" s="36">
        <v>8684298.6978475004</v>
      </c>
      <c r="G281" s="33"/>
      <c r="H281" s="9">
        <v>6900306</v>
      </c>
      <c r="I281" s="2"/>
      <c r="J281" s="85">
        <f t="shared" si="5"/>
        <v>1783992.6978475004</v>
      </c>
      <c r="K281" s="11"/>
      <c r="L281" s="2"/>
    </row>
    <row r="282" spans="1:12" s="16" customFormat="1" x14ac:dyDescent="0.25">
      <c r="A282" s="2">
        <v>345</v>
      </c>
      <c r="B282" s="2" t="s">
        <v>45</v>
      </c>
      <c r="D282" s="9">
        <v>33771053.380000003</v>
      </c>
      <c r="E282" s="2"/>
      <c r="F282" s="36">
        <v>6357742.2970499992</v>
      </c>
      <c r="G282" s="33"/>
      <c r="H282" s="9">
        <v>4881140</v>
      </c>
      <c r="I282" s="2"/>
      <c r="J282" s="85">
        <f t="shared" si="5"/>
        <v>1476602.2970499992</v>
      </c>
      <c r="K282" s="11"/>
      <c r="L282" s="2"/>
    </row>
    <row r="283" spans="1:12" s="16" customFormat="1" x14ac:dyDescent="0.25">
      <c r="A283" s="2">
        <v>346</v>
      </c>
      <c r="B283" s="33" t="s">
        <v>291</v>
      </c>
      <c r="D283" s="12">
        <v>1777365.41</v>
      </c>
      <c r="E283" s="2"/>
      <c r="F283" s="32">
        <v>269117.27785000001</v>
      </c>
      <c r="G283" s="33"/>
      <c r="H283" s="12">
        <v>253112</v>
      </c>
      <c r="I283" s="2"/>
      <c r="J283" s="86">
        <f t="shared" si="5"/>
        <v>16005.277850000013</v>
      </c>
      <c r="K283" s="30"/>
    </row>
    <row r="284" spans="1:12" s="16" customFormat="1" x14ac:dyDescent="0.25">
      <c r="A284" s="2" t="s">
        <v>6</v>
      </c>
      <c r="B284" s="16" t="s">
        <v>101</v>
      </c>
      <c r="D284" s="23">
        <f>+SUBTOTAL(9,D277:D283)</f>
        <v>297029842.76000005</v>
      </c>
      <c r="F284" s="23">
        <f>+SUBTOTAL(9,F277:F283)</f>
        <v>17134948.847064994</v>
      </c>
      <c r="G284" s="38"/>
      <c r="H284" s="23">
        <f>+SUBTOTAL(9,H277:H283)</f>
        <v>33335852</v>
      </c>
      <c r="J284" s="83">
        <f>+SUBTOTAL(9,J277:J283)</f>
        <v>-16200903.152935004</v>
      </c>
      <c r="K284" s="24"/>
      <c r="L284" s="2"/>
    </row>
    <row r="285" spans="1:12" s="16" customFormat="1" x14ac:dyDescent="0.25">
      <c r="A285" s="2"/>
      <c r="B285" s="16" t="s">
        <v>6</v>
      </c>
      <c r="D285" s="18"/>
      <c r="F285" s="18"/>
      <c r="G285" s="38"/>
      <c r="H285" s="18"/>
      <c r="J285" s="65"/>
      <c r="K285" s="18"/>
      <c r="L285" s="2"/>
    </row>
    <row r="286" spans="1:12" s="16" customFormat="1" x14ac:dyDescent="0.25">
      <c r="A286" s="25" t="s">
        <v>193</v>
      </c>
      <c r="D286" s="27">
        <f>+SUBTOTAL(9,D255:D285)</f>
        <v>1180060530.7200003</v>
      </c>
      <c r="F286" s="27">
        <f>+SUBTOTAL(9,F255:F285)</f>
        <v>219596122.72790578</v>
      </c>
      <c r="G286" s="38"/>
      <c r="H286" s="27">
        <f>+SUBTOTAL(9,H255:H285)</f>
        <v>239326460</v>
      </c>
      <c r="J286" s="121">
        <f>+SUBTOTAL(9,J255:J285)</f>
        <v>-19730337.272094235</v>
      </c>
      <c r="K286" s="27"/>
      <c r="L286" s="2"/>
    </row>
    <row r="287" spans="1:12" s="38" customFormat="1" x14ac:dyDescent="0.25">
      <c r="A287" s="41"/>
      <c r="D287" s="27"/>
      <c r="F287" s="27"/>
      <c r="H287" s="27"/>
      <c r="J287" s="121"/>
      <c r="K287" s="27"/>
      <c r="L287" s="33"/>
    </row>
    <row r="288" spans="1:12" s="38" customFormat="1" x14ac:dyDescent="0.25">
      <c r="A288" s="41"/>
      <c r="B288" s="38" t="s">
        <v>6</v>
      </c>
      <c r="D288" s="27"/>
      <c r="F288" s="27"/>
      <c r="H288" s="27"/>
      <c r="J288" s="121"/>
      <c r="K288" s="27"/>
      <c r="L288" s="33"/>
    </row>
    <row r="289" spans="1:12" s="16" customFormat="1" x14ac:dyDescent="0.25">
      <c r="A289" s="25" t="s">
        <v>194</v>
      </c>
      <c r="D289" s="2"/>
      <c r="E289" s="2"/>
      <c r="F289" s="2"/>
      <c r="G289" s="33"/>
      <c r="H289" s="2"/>
      <c r="I289" s="2"/>
      <c r="J289" s="58"/>
      <c r="K289" s="2"/>
    </row>
    <row r="290" spans="1:12" s="38" customFormat="1" x14ac:dyDescent="0.25">
      <c r="A290" s="41"/>
      <c r="D290" s="33"/>
      <c r="E290" s="33"/>
      <c r="F290" s="33"/>
      <c r="G290" s="33"/>
      <c r="H290" s="33"/>
      <c r="I290" s="33"/>
      <c r="J290" s="58"/>
      <c r="K290" s="33"/>
    </row>
    <row r="291" spans="1:12" s="16" customFormat="1" x14ac:dyDescent="0.25">
      <c r="A291" s="16" t="s">
        <v>6</v>
      </c>
      <c r="B291" s="16" t="s">
        <v>102</v>
      </c>
      <c r="D291" s="9"/>
      <c r="E291" s="2"/>
      <c r="F291" s="2"/>
      <c r="G291" s="33"/>
      <c r="H291" s="9"/>
      <c r="I291" s="2"/>
      <c r="J291" s="117"/>
      <c r="K291" s="10"/>
    </row>
    <row r="292" spans="1:12" x14ac:dyDescent="0.25">
      <c r="A292" s="2">
        <v>341</v>
      </c>
      <c r="B292" s="2" t="s">
        <v>42</v>
      </c>
      <c r="D292" s="9">
        <v>31908336.039999999</v>
      </c>
      <c r="F292" s="36">
        <v>11618676.143918749</v>
      </c>
      <c r="H292" s="9">
        <v>9044069</v>
      </c>
      <c r="J292" s="85">
        <f t="shared" ref="J292:J298" si="6">+F292-H292</f>
        <v>2574607.1439187489</v>
      </c>
      <c r="K292" s="11"/>
    </row>
    <row r="293" spans="1:12" s="16" customFormat="1" x14ac:dyDescent="0.25">
      <c r="A293" s="2">
        <v>342</v>
      </c>
      <c r="B293" s="2" t="s">
        <v>87</v>
      </c>
      <c r="D293" s="9">
        <v>4421337.3899999997</v>
      </c>
      <c r="E293" s="2"/>
      <c r="F293" s="36">
        <v>1641048.0803225001</v>
      </c>
      <c r="G293" s="33"/>
      <c r="H293" s="9">
        <v>1263768</v>
      </c>
      <c r="I293" s="2"/>
      <c r="J293" s="85">
        <f t="shared" si="6"/>
        <v>377280.08032250009</v>
      </c>
      <c r="K293" s="11"/>
      <c r="L293" s="2"/>
    </row>
    <row r="294" spans="1:12" x14ac:dyDescent="0.25">
      <c r="A294" s="2">
        <v>343</v>
      </c>
      <c r="B294" s="2" t="s">
        <v>88</v>
      </c>
      <c r="D294" s="9">
        <v>285009855.38999999</v>
      </c>
      <c r="F294" s="36">
        <v>45627279.745970182</v>
      </c>
      <c r="H294" s="9">
        <v>67943632</v>
      </c>
      <c r="J294" s="85">
        <f t="shared" si="6"/>
        <v>-22316352.254029818</v>
      </c>
      <c r="K294" s="11"/>
    </row>
    <row r="295" spans="1:12" x14ac:dyDescent="0.25">
      <c r="A295" s="2">
        <v>343.2</v>
      </c>
      <c r="B295" s="2" t="s">
        <v>290</v>
      </c>
      <c r="D295" s="9">
        <v>189328023.41</v>
      </c>
      <c r="F295" s="36">
        <v>17972043.121238001</v>
      </c>
      <c r="H295" s="9">
        <v>26762189</v>
      </c>
      <c r="J295" s="85">
        <f t="shared" si="6"/>
        <v>-8790145.8787619993</v>
      </c>
      <c r="K295" s="11"/>
    </row>
    <row r="296" spans="1:12" x14ac:dyDescent="0.25">
      <c r="A296" s="2">
        <v>344</v>
      </c>
      <c r="B296" s="2" t="s">
        <v>89</v>
      </c>
      <c r="D296" s="9">
        <v>45685134.82</v>
      </c>
      <c r="F296" s="36">
        <v>17677133.723862503</v>
      </c>
      <c r="H296" s="9">
        <v>13219128</v>
      </c>
      <c r="J296" s="85">
        <f t="shared" si="6"/>
        <v>4458005.7238625027</v>
      </c>
      <c r="K296" s="11"/>
    </row>
    <row r="297" spans="1:12" x14ac:dyDescent="0.25">
      <c r="A297" s="2">
        <v>345</v>
      </c>
      <c r="B297" s="2" t="s">
        <v>45</v>
      </c>
      <c r="D297" s="9">
        <v>49757788.939999998</v>
      </c>
      <c r="F297" s="36">
        <v>18049149.434895001</v>
      </c>
      <c r="H297" s="9">
        <v>14095019</v>
      </c>
      <c r="J297" s="85">
        <f t="shared" si="6"/>
        <v>3954130.4348950014</v>
      </c>
      <c r="K297" s="11"/>
    </row>
    <row r="298" spans="1:12" x14ac:dyDescent="0.25">
      <c r="A298" s="2">
        <v>346</v>
      </c>
      <c r="B298" s="33" t="s">
        <v>291</v>
      </c>
      <c r="D298" s="12">
        <v>12107281.060000001</v>
      </c>
      <c r="F298" s="32">
        <v>4027877.7689425005</v>
      </c>
      <c r="H298" s="12">
        <v>3547772</v>
      </c>
      <c r="J298" s="86">
        <f t="shared" si="6"/>
        <v>480105.76894250046</v>
      </c>
      <c r="K298" s="30"/>
      <c r="L298" s="16"/>
    </row>
    <row r="299" spans="1:12" x14ac:dyDescent="0.25">
      <c r="A299" s="2" t="s">
        <v>6</v>
      </c>
      <c r="B299" s="16" t="s">
        <v>103</v>
      </c>
      <c r="D299" s="23">
        <f>+SUBTOTAL(9,D292:D298)</f>
        <v>618217757.04999995</v>
      </c>
      <c r="E299" s="16"/>
      <c r="F299" s="23">
        <f>+SUBTOTAL(9,F292:F298)</f>
        <v>116613208.01914945</v>
      </c>
      <c r="G299" s="38"/>
      <c r="H299" s="23">
        <f>+SUBTOTAL(9,H292:H298)</f>
        <v>135875577</v>
      </c>
      <c r="I299" s="16"/>
      <c r="J299" s="83">
        <f>+SUBTOTAL(9,J292:J298)</f>
        <v>-19262368.980850562</v>
      </c>
      <c r="K299" s="24"/>
    </row>
    <row r="300" spans="1:12" x14ac:dyDescent="0.25">
      <c r="B300" s="16" t="s">
        <v>6</v>
      </c>
      <c r="D300" s="18"/>
      <c r="E300" s="16"/>
      <c r="F300" s="18"/>
      <c r="G300" s="38"/>
      <c r="H300" s="18"/>
      <c r="I300" s="16"/>
      <c r="J300" s="65"/>
      <c r="K300" s="18"/>
    </row>
    <row r="301" spans="1:12" x14ac:dyDescent="0.25">
      <c r="A301" s="25" t="s">
        <v>195</v>
      </c>
      <c r="B301" s="16"/>
      <c r="D301" s="27">
        <f>+SUBTOTAL(9,D291:D300)</f>
        <v>618217757.04999995</v>
      </c>
      <c r="E301" s="16"/>
      <c r="F301" s="27">
        <f>+SUBTOTAL(9,F291:F300)</f>
        <v>116613208.01914945</v>
      </c>
      <c r="G301" s="38"/>
      <c r="H301" s="27">
        <f>+SUBTOTAL(9,H291:H300)</f>
        <v>135875577</v>
      </c>
      <c r="I301" s="16"/>
      <c r="J301" s="121">
        <f>+SUBTOTAL(9,J291:J300)</f>
        <v>-19262368.980850562</v>
      </c>
      <c r="K301" s="27"/>
    </row>
    <row r="302" spans="1:12" x14ac:dyDescent="0.25">
      <c r="A302" s="25"/>
      <c r="B302" s="16" t="s">
        <v>6</v>
      </c>
      <c r="D302" s="18"/>
      <c r="E302" s="16"/>
      <c r="F302" s="18"/>
      <c r="G302" s="38"/>
      <c r="H302" s="18"/>
      <c r="I302" s="16"/>
      <c r="J302" s="65"/>
      <c r="K302" s="18"/>
    </row>
    <row r="303" spans="1:12" x14ac:dyDescent="0.25">
      <c r="A303" s="25"/>
      <c r="B303" s="16" t="s">
        <v>6</v>
      </c>
      <c r="D303" s="18"/>
      <c r="E303" s="16"/>
      <c r="F303" s="18"/>
      <c r="G303" s="38"/>
      <c r="H303" s="18"/>
      <c r="I303" s="16"/>
      <c r="J303" s="65"/>
      <c r="K303" s="18"/>
    </row>
    <row r="304" spans="1:12" x14ac:dyDescent="0.25">
      <c r="A304" s="25" t="s">
        <v>196</v>
      </c>
      <c r="B304" s="16"/>
      <c r="D304" s="18"/>
      <c r="E304" s="16"/>
      <c r="F304" s="18"/>
      <c r="G304" s="38"/>
      <c r="H304" s="18"/>
      <c r="I304" s="16"/>
      <c r="J304" s="65"/>
      <c r="K304" s="18"/>
    </row>
    <row r="305" spans="1:12" s="16" customFormat="1" x14ac:dyDescent="0.25">
      <c r="A305" s="16" t="s">
        <v>6</v>
      </c>
      <c r="B305" s="16" t="s">
        <v>6</v>
      </c>
      <c r="D305" s="2"/>
      <c r="E305" s="2"/>
      <c r="F305" s="2"/>
      <c r="G305" s="33"/>
      <c r="H305" s="2"/>
      <c r="I305" s="2"/>
      <c r="J305" s="58"/>
      <c r="K305" s="2"/>
    </row>
    <row r="306" spans="1:12" x14ac:dyDescent="0.25">
      <c r="A306" s="16" t="s">
        <v>6</v>
      </c>
      <c r="B306" s="16" t="s">
        <v>51</v>
      </c>
      <c r="D306" s="9"/>
      <c r="H306" s="9"/>
      <c r="J306" s="117"/>
      <c r="K306" s="10"/>
      <c r="L306" s="16"/>
    </row>
    <row r="307" spans="1:12" s="16" customFormat="1" x14ac:dyDescent="0.25">
      <c r="A307" s="2">
        <v>341</v>
      </c>
      <c r="B307" s="2" t="s">
        <v>42</v>
      </c>
      <c r="D307" s="9">
        <v>50503088.939999998</v>
      </c>
      <c r="E307" s="2"/>
      <c r="F307" s="36">
        <v>32931006.375187505</v>
      </c>
      <c r="G307" s="33"/>
      <c r="H307" s="9">
        <v>25165767</v>
      </c>
      <c r="I307" s="2"/>
      <c r="J307" s="85">
        <f t="shared" ref="J307:J312" si="7">+F307-H307</f>
        <v>7765239.375187505</v>
      </c>
      <c r="K307" s="11"/>
      <c r="L307" s="2"/>
    </row>
    <row r="308" spans="1:12" x14ac:dyDescent="0.25">
      <c r="A308" s="2">
        <v>342</v>
      </c>
      <c r="B308" s="2" t="s">
        <v>87</v>
      </c>
      <c r="D308" s="9">
        <v>4874750.87</v>
      </c>
      <c r="F308" s="36">
        <v>3205466.3815425006</v>
      </c>
      <c r="H308" s="9">
        <v>2390138</v>
      </c>
      <c r="J308" s="85">
        <f t="shared" si="7"/>
        <v>815328.38154250057</v>
      </c>
      <c r="K308" s="11"/>
    </row>
    <row r="309" spans="1:12" x14ac:dyDescent="0.25">
      <c r="A309" s="2">
        <v>343</v>
      </c>
      <c r="B309" s="2" t="s">
        <v>88</v>
      </c>
      <c r="D309" s="9">
        <v>23358057.84</v>
      </c>
      <c r="F309" s="36">
        <v>14921186.811573049</v>
      </c>
      <c r="H309" s="9">
        <v>9491221</v>
      </c>
      <c r="J309" s="85">
        <f t="shared" si="7"/>
        <v>5429965.8115730491</v>
      </c>
      <c r="K309" s="11"/>
    </row>
    <row r="310" spans="1:12" x14ac:dyDescent="0.25">
      <c r="A310" s="2">
        <v>343.2</v>
      </c>
      <c r="B310" s="2" t="s">
        <v>290</v>
      </c>
      <c r="D310" s="9">
        <v>2230421.5499999998</v>
      </c>
      <c r="F310" s="36">
        <v>840405.94130195165</v>
      </c>
      <c r="H310" s="9">
        <v>534574</v>
      </c>
      <c r="J310" s="85">
        <f t="shared" si="7"/>
        <v>305831.94130195165</v>
      </c>
      <c r="K310" s="11"/>
    </row>
    <row r="311" spans="1:12" x14ac:dyDescent="0.25">
      <c r="A311" s="2">
        <v>345</v>
      </c>
      <c r="B311" s="2" t="s">
        <v>45</v>
      </c>
      <c r="D311" s="9">
        <v>5443052.4100000001</v>
      </c>
      <c r="F311" s="36">
        <v>3816636.5643149996</v>
      </c>
      <c r="H311" s="9">
        <v>2903047</v>
      </c>
      <c r="J311" s="85">
        <f t="shared" si="7"/>
        <v>913589.56431499962</v>
      </c>
      <c r="K311" s="11"/>
    </row>
    <row r="312" spans="1:12" x14ac:dyDescent="0.25">
      <c r="A312" s="2">
        <v>346</v>
      </c>
      <c r="B312" s="33" t="s">
        <v>291</v>
      </c>
      <c r="D312" s="12">
        <v>4289445.62</v>
      </c>
      <c r="F312" s="32">
        <v>2872688.6857475</v>
      </c>
      <c r="H312" s="12">
        <v>2258371</v>
      </c>
      <c r="J312" s="86">
        <f t="shared" si="7"/>
        <v>614317.68574750004</v>
      </c>
      <c r="K312" s="30"/>
      <c r="L312" s="16"/>
    </row>
    <row r="313" spans="1:12" s="16" customFormat="1" x14ac:dyDescent="0.25">
      <c r="A313" s="2" t="s">
        <v>6</v>
      </c>
      <c r="B313" s="16" t="s">
        <v>52</v>
      </c>
      <c r="D313" s="18">
        <f>+SUBTOTAL(9,D307:D312)</f>
        <v>90698817.229999989</v>
      </c>
      <c r="F313" s="18">
        <f>+SUBTOTAL(9,F307:F312)</f>
        <v>58587390.759667501</v>
      </c>
      <c r="G313" s="38"/>
      <c r="H313" s="18">
        <f>+SUBTOTAL(9,H307:H312)</f>
        <v>42743118</v>
      </c>
      <c r="J313" s="65">
        <f>+SUBTOTAL(9,J307:J312)</f>
        <v>15844272.759667505</v>
      </c>
      <c r="K313" s="18"/>
      <c r="L313" s="2"/>
    </row>
    <row r="314" spans="1:12" x14ac:dyDescent="0.25">
      <c r="A314" s="2" t="s">
        <v>6</v>
      </c>
      <c r="B314" s="2" t="s">
        <v>6</v>
      </c>
      <c r="L314" s="16"/>
    </row>
    <row r="315" spans="1:12" x14ac:dyDescent="0.25">
      <c r="A315" s="16" t="s">
        <v>6</v>
      </c>
      <c r="B315" s="16" t="s">
        <v>104</v>
      </c>
      <c r="D315" s="9"/>
      <c r="H315" s="9"/>
      <c r="J315" s="117"/>
      <c r="K315" s="10"/>
      <c r="L315" s="16"/>
    </row>
    <row r="316" spans="1:12" x14ac:dyDescent="0.25">
      <c r="A316" s="2">
        <v>341</v>
      </c>
      <c r="B316" s="2" t="s">
        <v>42</v>
      </c>
      <c r="D316" s="9">
        <v>1697788.61</v>
      </c>
      <c r="F316" s="36">
        <v>1178542.5440187501</v>
      </c>
      <c r="H316" s="9">
        <v>894535</v>
      </c>
      <c r="J316" s="85">
        <f t="shared" ref="J316:J322" si="8">+F316-H316</f>
        <v>284007.54401875008</v>
      </c>
      <c r="K316" s="11"/>
    </row>
    <row r="317" spans="1:12" x14ac:dyDescent="0.25">
      <c r="A317" s="2">
        <v>342</v>
      </c>
      <c r="B317" s="2" t="s">
        <v>87</v>
      </c>
      <c r="D317" s="9">
        <v>182786.79</v>
      </c>
      <c r="F317" s="36">
        <v>132041.70250000001</v>
      </c>
      <c r="H317" s="9">
        <v>98877</v>
      </c>
      <c r="J317" s="85">
        <f t="shared" si="8"/>
        <v>33164.702500000014</v>
      </c>
      <c r="K317" s="11"/>
    </row>
    <row r="318" spans="1:12" x14ac:dyDescent="0.25">
      <c r="A318" s="2">
        <v>343</v>
      </c>
      <c r="B318" s="2" t="s">
        <v>88</v>
      </c>
      <c r="D318" s="9">
        <v>163056405.62</v>
      </c>
      <c r="F318" s="36">
        <v>42710301.872228727</v>
      </c>
      <c r="H318" s="9">
        <v>68553408</v>
      </c>
      <c r="J318" s="85">
        <f t="shared" si="8"/>
        <v>-25843106.127771273</v>
      </c>
      <c r="K318" s="11"/>
    </row>
    <row r="319" spans="1:12" x14ac:dyDescent="0.25">
      <c r="A319" s="2">
        <v>343.2</v>
      </c>
      <c r="B319" s="2" t="s">
        <v>290</v>
      </c>
      <c r="D319" s="9">
        <v>62930034</v>
      </c>
      <c r="F319" s="36">
        <v>4358125.7141482243</v>
      </c>
      <c r="H319" s="9">
        <v>6995136</v>
      </c>
      <c r="J319" s="85">
        <f t="shared" si="8"/>
        <v>-2637010.2858517757</v>
      </c>
      <c r="K319" s="11"/>
    </row>
    <row r="320" spans="1:12" x14ac:dyDescent="0.25">
      <c r="A320" s="2">
        <v>344</v>
      </c>
      <c r="B320" s="2" t="s">
        <v>89</v>
      </c>
      <c r="D320" s="9">
        <v>27182223.170000002</v>
      </c>
      <c r="F320" s="36">
        <v>13254956.700309997</v>
      </c>
      <c r="H320" s="9">
        <v>11594125</v>
      </c>
      <c r="J320" s="85">
        <f t="shared" si="8"/>
        <v>1660831.7003099974</v>
      </c>
      <c r="K320" s="11"/>
    </row>
    <row r="321" spans="1:12" s="16" customFormat="1" x14ac:dyDescent="0.25">
      <c r="A321" s="2">
        <v>345</v>
      </c>
      <c r="B321" s="2" t="s">
        <v>45</v>
      </c>
      <c r="D321" s="9">
        <v>29087068.699999999</v>
      </c>
      <c r="E321" s="2"/>
      <c r="F321" s="36">
        <v>17237157.204997499</v>
      </c>
      <c r="G321" s="33"/>
      <c r="H321" s="9">
        <v>14233673</v>
      </c>
      <c r="I321" s="2"/>
      <c r="J321" s="85">
        <f t="shared" si="8"/>
        <v>3003484.2049974985</v>
      </c>
      <c r="K321" s="11"/>
      <c r="L321" s="2"/>
    </row>
    <row r="322" spans="1:12" x14ac:dyDescent="0.25">
      <c r="A322" s="2">
        <v>346</v>
      </c>
      <c r="B322" s="33" t="s">
        <v>291</v>
      </c>
      <c r="D322" s="12">
        <v>582525.55000000005</v>
      </c>
      <c r="F322" s="32">
        <v>419938.38920999999</v>
      </c>
      <c r="H322" s="12">
        <v>317928</v>
      </c>
      <c r="J322" s="86">
        <f t="shared" si="8"/>
        <v>102010.38920999999</v>
      </c>
      <c r="K322" s="30"/>
      <c r="L322" s="16"/>
    </row>
    <row r="323" spans="1:12" s="16" customFormat="1" x14ac:dyDescent="0.25">
      <c r="A323" s="2" t="s">
        <v>6</v>
      </c>
      <c r="B323" s="16" t="s">
        <v>105</v>
      </c>
      <c r="D323" s="18">
        <f>+SUBTOTAL(9,D316:D322)</f>
        <v>284718832.44</v>
      </c>
      <c r="F323" s="18">
        <f>+SUBTOTAL(9,F316:F322)</f>
        <v>79291064.127413198</v>
      </c>
      <c r="G323" s="38"/>
      <c r="H323" s="18">
        <f>+SUBTOTAL(9,H316:H322)</f>
        <v>102687682</v>
      </c>
      <c r="J323" s="65">
        <f>+SUBTOTAL(9,J316:J322)</f>
        <v>-23396617.872586805</v>
      </c>
      <c r="K323" s="18"/>
      <c r="L323" s="2"/>
    </row>
    <row r="324" spans="1:12" x14ac:dyDescent="0.25">
      <c r="A324" s="2" t="s">
        <v>6</v>
      </c>
      <c r="B324" s="2" t="s">
        <v>6</v>
      </c>
      <c r="L324" s="16"/>
    </row>
    <row r="325" spans="1:12" x14ac:dyDescent="0.25">
      <c r="A325" s="16" t="s">
        <v>6</v>
      </c>
      <c r="B325" s="16" t="s">
        <v>106</v>
      </c>
      <c r="D325" s="9"/>
      <c r="H325" s="9"/>
      <c r="J325" s="117"/>
      <c r="K325" s="10"/>
      <c r="L325" s="16"/>
    </row>
    <row r="326" spans="1:12" x14ac:dyDescent="0.25">
      <c r="A326" s="2">
        <v>341</v>
      </c>
      <c r="B326" s="2" t="s">
        <v>42</v>
      </c>
      <c r="D326" s="9">
        <v>1532780.54</v>
      </c>
      <c r="F326" s="36">
        <v>823760.53835000005</v>
      </c>
      <c r="H326" s="9">
        <v>713968</v>
      </c>
      <c r="J326" s="85">
        <f t="shared" ref="J326:J332" si="9">+F326-H326</f>
        <v>109792.53835000005</v>
      </c>
      <c r="K326" s="11"/>
    </row>
    <row r="327" spans="1:12" x14ac:dyDescent="0.25">
      <c r="A327" s="2">
        <v>342</v>
      </c>
      <c r="B327" s="2" t="s">
        <v>87</v>
      </c>
      <c r="D327" s="9">
        <v>182370.64</v>
      </c>
      <c r="F327" s="36">
        <v>131655.53639749999</v>
      </c>
      <c r="H327" s="9">
        <v>98651</v>
      </c>
      <c r="J327" s="85">
        <f t="shared" si="9"/>
        <v>33004.536397499993</v>
      </c>
      <c r="K327" s="11"/>
    </row>
    <row r="328" spans="1:12" x14ac:dyDescent="0.25">
      <c r="A328" s="2">
        <v>343</v>
      </c>
      <c r="B328" s="2" t="s">
        <v>88</v>
      </c>
      <c r="D328" s="9">
        <v>169519057.97999999</v>
      </c>
      <c r="F328" s="36">
        <v>64561904.187580422</v>
      </c>
      <c r="H328" s="9">
        <v>66495539</v>
      </c>
      <c r="J328" s="85">
        <f t="shared" si="9"/>
        <v>-1933634.8124195784</v>
      </c>
      <c r="K328" s="11"/>
    </row>
    <row r="329" spans="1:12" x14ac:dyDescent="0.25">
      <c r="A329" s="2">
        <v>343.2</v>
      </c>
      <c r="B329" s="2" t="s">
        <v>290</v>
      </c>
      <c r="D329" s="9">
        <v>95841804.769999996</v>
      </c>
      <c r="F329" s="36">
        <v>13436229.716670815</v>
      </c>
      <c r="H329" s="9">
        <v>13838646</v>
      </c>
      <c r="J329" s="85">
        <f t="shared" si="9"/>
        <v>-402416.2833291851</v>
      </c>
      <c r="K329" s="11"/>
    </row>
    <row r="330" spans="1:12" s="16" customFormat="1" x14ac:dyDescent="0.25">
      <c r="A330" s="2">
        <v>344</v>
      </c>
      <c r="B330" s="2" t="s">
        <v>89</v>
      </c>
      <c r="D330" s="9">
        <v>33559356.939999998</v>
      </c>
      <c r="E330" s="2"/>
      <c r="F330" s="36">
        <v>18185574.999435</v>
      </c>
      <c r="G330" s="33"/>
      <c r="H330" s="9">
        <v>14830096</v>
      </c>
      <c r="I330" s="2"/>
      <c r="J330" s="85">
        <f t="shared" si="9"/>
        <v>3355478.9994350001</v>
      </c>
      <c r="K330" s="11"/>
      <c r="L330" s="2"/>
    </row>
    <row r="331" spans="1:12" x14ac:dyDescent="0.25">
      <c r="A331" s="2">
        <v>345</v>
      </c>
      <c r="B331" s="2" t="s">
        <v>45</v>
      </c>
      <c r="D331" s="9">
        <v>26145825.260000002</v>
      </c>
      <c r="F331" s="36">
        <v>15240421.048090002</v>
      </c>
      <c r="H331" s="9">
        <v>12693048</v>
      </c>
      <c r="J331" s="85">
        <f t="shared" si="9"/>
        <v>2547373.0480900016</v>
      </c>
      <c r="K331" s="11"/>
    </row>
    <row r="332" spans="1:12" s="16" customFormat="1" x14ac:dyDescent="0.25">
      <c r="A332" s="2">
        <v>346</v>
      </c>
      <c r="B332" s="33" t="s">
        <v>291</v>
      </c>
      <c r="D332" s="12">
        <v>844987.37</v>
      </c>
      <c r="E332" s="2"/>
      <c r="F332" s="32">
        <v>440225.89023749996</v>
      </c>
      <c r="G332" s="33"/>
      <c r="H332" s="12">
        <v>359984</v>
      </c>
      <c r="I332" s="2"/>
      <c r="J332" s="86">
        <f t="shared" si="9"/>
        <v>80241.89023749996</v>
      </c>
      <c r="K332" s="30"/>
    </row>
    <row r="333" spans="1:12" x14ac:dyDescent="0.25">
      <c r="A333" s="2" t="s">
        <v>6</v>
      </c>
      <c r="B333" s="16" t="s">
        <v>107</v>
      </c>
      <c r="D333" s="18">
        <f>+SUBTOTAL(9,D326:D332)</f>
        <v>327626183.5</v>
      </c>
      <c r="E333" s="16"/>
      <c r="F333" s="18">
        <f>+SUBTOTAL(9,F326:F332)</f>
        <v>112819771.91676122</v>
      </c>
      <c r="G333" s="38"/>
      <c r="H333" s="18">
        <f>+SUBTOTAL(9,H326:H332)</f>
        <v>109029932</v>
      </c>
      <c r="I333" s="16"/>
      <c r="J333" s="65">
        <f>+SUBTOTAL(9,J326:J332)</f>
        <v>3789839.9167612381</v>
      </c>
      <c r="K333" s="18"/>
    </row>
    <row r="334" spans="1:12" x14ac:dyDescent="0.25">
      <c r="A334" s="2" t="s">
        <v>6</v>
      </c>
      <c r="B334" s="2" t="s">
        <v>6</v>
      </c>
      <c r="L334" s="16"/>
    </row>
    <row r="335" spans="1:12" x14ac:dyDescent="0.25">
      <c r="A335" s="16" t="s">
        <v>6</v>
      </c>
      <c r="B335" s="16" t="s">
        <v>108</v>
      </c>
      <c r="D335" s="9"/>
      <c r="H335" s="9"/>
      <c r="J335" s="117"/>
      <c r="K335" s="10"/>
      <c r="L335" s="16"/>
    </row>
    <row r="336" spans="1:12" x14ac:dyDescent="0.25">
      <c r="A336" s="2">
        <v>341</v>
      </c>
      <c r="B336" s="2" t="s">
        <v>42</v>
      </c>
      <c r="D336" s="9">
        <v>25862706.620000001</v>
      </c>
      <c r="F336" s="36">
        <v>9242822.28295625</v>
      </c>
      <c r="H336" s="9">
        <v>7372945</v>
      </c>
      <c r="J336" s="85">
        <f t="shared" ref="J336:J342" si="10">+F336-H336</f>
        <v>1869877.28295625</v>
      </c>
      <c r="K336" s="11"/>
    </row>
    <row r="337" spans="1:12" x14ac:dyDescent="0.25">
      <c r="A337" s="2">
        <v>342</v>
      </c>
      <c r="B337" s="2" t="s">
        <v>87</v>
      </c>
      <c r="D337" s="9">
        <v>12403564.17</v>
      </c>
      <c r="F337" s="36">
        <v>4361291.7001024997</v>
      </c>
      <c r="H337" s="9">
        <v>3606382</v>
      </c>
      <c r="J337" s="85">
        <f t="shared" si="10"/>
        <v>754909.70010249969</v>
      </c>
      <c r="K337" s="11"/>
    </row>
    <row r="338" spans="1:12" x14ac:dyDescent="0.25">
      <c r="A338" s="2">
        <v>343</v>
      </c>
      <c r="B338" s="2" t="s">
        <v>88</v>
      </c>
      <c r="D338" s="9">
        <v>308994245.61000001</v>
      </c>
      <c r="F338" s="36">
        <v>45987971.942990899</v>
      </c>
      <c r="H338" s="9">
        <v>70835254</v>
      </c>
      <c r="J338" s="85">
        <f t="shared" si="10"/>
        <v>-24847282.057009101</v>
      </c>
      <c r="K338" s="11"/>
    </row>
    <row r="339" spans="1:12" s="16" customFormat="1" x14ac:dyDescent="0.25">
      <c r="A339" s="2">
        <v>343.2</v>
      </c>
      <c r="B339" s="2" t="s">
        <v>290</v>
      </c>
      <c r="D339" s="9">
        <v>222610261.13</v>
      </c>
      <c r="E339" s="2"/>
      <c r="F339" s="36">
        <v>21583383.109436035</v>
      </c>
      <c r="G339" s="33"/>
      <c r="H339" s="9">
        <v>33244876</v>
      </c>
      <c r="I339" s="2"/>
      <c r="J339" s="85">
        <f t="shared" si="10"/>
        <v>-11661492.890563965</v>
      </c>
      <c r="K339" s="11"/>
      <c r="L339" s="2"/>
    </row>
    <row r="340" spans="1:12" x14ac:dyDescent="0.25">
      <c r="A340" s="2">
        <v>344</v>
      </c>
      <c r="B340" s="2" t="s">
        <v>89</v>
      </c>
      <c r="D340" s="9">
        <v>44713507.439999998</v>
      </c>
      <c r="F340" s="36">
        <v>14666540.888582502</v>
      </c>
      <c r="H340" s="9">
        <v>13026475</v>
      </c>
      <c r="J340" s="85">
        <f t="shared" si="10"/>
        <v>1640065.8885825016</v>
      </c>
      <c r="K340" s="11"/>
    </row>
    <row r="341" spans="1:12" s="16" customFormat="1" x14ac:dyDescent="0.25">
      <c r="A341" s="2">
        <v>345</v>
      </c>
      <c r="B341" s="2" t="s">
        <v>45</v>
      </c>
      <c r="D341" s="9">
        <v>56238775.219999999</v>
      </c>
      <c r="E341" s="2"/>
      <c r="F341" s="36">
        <v>19041201.984584995</v>
      </c>
      <c r="G341" s="33"/>
      <c r="H341" s="9">
        <v>16565463</v>
      </c>
      <c r="I341" s="2"/>
      <c r="J341" s="85">
        <f t="shared" si="10"/>
        <v>2475738.9845849946</v>
      </c>
      <c r="K341" s="11"/>
      <c r="L341" s="2"/>
    </row>
    <row r="342" spans="1:12" x14ac:dyDescent="0.25">
      <c r="A342" s="2">
        <v>346</v>
      </c>
      <c r="B342" s="33" t="s">
        <v>291</v>
      </c>
      <c r="D342" s="12">
        <v>5333643.99</v>
      </c>
      <c r="F342" s="32">
        <v>1899934.1639950003</v>
      </c>
      <c r="H342" s="12">
        <v>1487317</v>
      </c>
      <c r="J342" s="86">
        <f t="shared" si="10"/>
        <v>412617.1639950003</v>
      </c>
      <c r="K342" s="30"/>
      <c r="L342" s="16"/>
    </row>
    <row r="343" spans="1:12" x14ac:dyDescent="0.25">
      <c r="A343" s="2" t="s">
        <v>6</v>
      </c>
      <c r="B343" s="16" t="s">
        <v>109</v>
      </c>
      <c r="D343" s="23">
        <f>+SUBTOTAL(9,D336:D342)</f>
        <v>676156704.18000007</v>
      </c>
      <c r="E343" s="16"/>
      <c r="F343" s="23">
        <f>+SUBTOTAL(9,F336:F342)</f>
        <v>116783146.07264817</v>
      </c>
      <c r="G343" s="38"/>
      <c r="H343" s="23">
        <f>+SUBTOTAL(9,H336:H342)</f>
        <v>146138712</v>
      </c>
      <c r="I343" s="16"/>
      <c r="J343" s="83">
        <f>+SUBTOTAL(9,J336:J342)</f>
        <v>-29355565.927351817</v>
      </c>
      <c r="K343" s="24"/>
    </row>
    <row r="344" spans="1:12" s="33" customFormat="1" x14ac:dyDescent="0.25">
      <c r="B344" s="38" t="s">
        <v>6</v>
      </c>
      <c r="D344" s="24"/>
      <c r="E344" s="38"/>
      <c r="F344" s="24"/>
      <c r="G344" s="38"/>
      <c r="H344" s="24"/>
      <c r="I344" s="38"/>
      <c r="J344" s="88"/>
      <c r="K344" s="24"/>
    </row>
    <row r="345" spans="1:12" x14ac:dyDescent="0.25">
      <c r="A345" s="25" t="s">
        <v>197</v>
      </c>
      <c r="B345" s="16"/>
      <c r="D345" s="27">
        <f>+SUBTOTAL(9,D306:D343)</f>
        <v>1379200537.3499999</v>
      </c>
      <c r="E345" s="16"/>
      <c r="F345" s="27">
        <f>+SUBTOTAL(9,F306:F343)</f>
        <v>367481372.87649012</v>
      </c>
      <c r="G345" s="38"/>
      <c r="H345" s="27">
        <f>+SUBTOTAL(9,H306:H343)</f>
        <v>400599444</v>
      </c>
      <c r="I345" s="16"/>
      <c r="J345" s="121">
        <f>+SUBTOTAL(9,J306:J343)</f>
        <v>-33118071.123509888</v>
      </c>
      <c r="K345" s="27"/>
    </row>
    <row r="346" spans="1:12" x14ac:dyDescent="0.25">
      <c r="A346" s="25"/>
      <c r="B346" s="16" t="s">
        <v>6</v>
      </c>
      <c r="D346" s="18"/>
      <c r="E346" s="16"/>
      <c r="F346" s="18"/>
      <c r="G346" s="38"/>
      <c r="H346" s="18"/>
      <c r="I346" s="16"/>
      <c r="J346" s="65"/>
      <c r="K346" s="18"/>
    </row>
    <row r="347" spans="1:12" x14ac:dyDescent="0.25">
      <c r="A347" s="25" t="s">
        <v>198</v>
      </c>
      <c r="B347" s="16"/>
      <c r="D347" s="18"/>
      <c r="E347" s="16"/>
      <c r="F347" s="18"/>
      <c r="G347" s="38"/>
      <c r="H347" s="18"/>
      <c r="I347" s="16"/>
      <c r="J347" s="65"/>
      <c r="K347" s="18"/>
    </row>
    <row r="348" spans="1:12" x14ac:dyDescent="0.25">
      <c r="A348" s="2" t="s">
        <v>6</v>
      </c>
      <c r="B348" s="2" t="s">
        <v>6</v>
      </c>
      <c r="L348" s="16"/>
    </row>
    <row r="349" spans="1:12" s="16" customFormat="1" x14ac:dyDescent="0.25">
      <c r="A349" s="16" t="s">
        <v>6</v>
      </c>
      <c r="B349" s="16" t="s">
        <v>110</v>
      </c>
      <c r="D349" s="9"/>
      <c r="E349" s="2"/>
      <c r="F349" s="2"/>
      <c r="G349" s="33"/>
      <c r="H349" s="9"/>
      <c r="I349" s="2"/>
      <c r="J349" s="117"/>
      <c r="K349" s="10"/>
    </row>
    <row r="350" spans="1:12" x14ac:dyDescent="0.25">
      <c r="A350" s="2">
        <v>341</v>
      </c>
      <c r="B350" s="2" t="s">
        <v>42</v>
      </c>
      <c r="D350" s="9">
        <v>73652635.859999999</v>
      </c>
      <c r="F350" s="36">
        <v>31568526.817531254</v>
      </c>
      <c r="H350" s="9">
        <v>28353255</v>
      </c>
      <c r="J350" s="85">
        <f t="shared" ref="J350:J355" si="11">+F350-H350</f>
        <v>3215271.8175312541</v>
      </c>
      <c r="K350" s="11"/>
    </row>
    <row r="351" spans="1:12" s="16" customFormat="1" x14ac:dyDescent="0.25">
      <c r="A351" s="2">
        <v>342</v>
      </c>
      <c r="B351" s="2" t="s">
        <v>87</v>
      </c>
      <c r="D351" s="9">
        <v>91440.69</v>
      </c>
      <c r="E351" s="2"/>
      <c r="F351" s="36">
        <v>45565.296630000004</v>
      </c>
      <c r="G351" s="33"/>
      <c r="H351" s="9">
        <v>32308</v>
      </c>
      <c r="I351" s="2"/>
      <c r="J351" s="85">
        <f t="shared" si="11"/>
        <v>13257.296630000004</v>
      </c>
      <c r="K351" s="11"/>
      <c r="L351" s="2"/>
    </row>
    <row r="352" spans="1:12" x14ac:dyDescent="0.25">
      <c r="A352" s="2">
        <v>343</v>
      </c>
      <c r="B352" s="2" t="s">
        <v>88</v>
      </c>
      <c r="D352" s="9">
        <v>6103661.1299999999</v>
      </c>
      <c r="F352" s="36">
        <v>-4506895.8657437498</v>
      </c>
      <c r="H352" s="9">
        <v>1658874</v>
      </c>
      <c r="J352" s="85">
        <f t="shared" si="11"/>
        <v>-6165769.8657437498</v>
      </c>
      <c r="K352" s="11"/>
    </row>
    <row r="353" spans="1:12" x14ac:dyDescent="0.25">
      <c r="A353" s="2">
        <v>344</v>
      </c>
      <c r="B353" s="2" t="s">
        <v>89</v>
      </c>
      <c r="D353" s="36">
        <v>206289.15</v>
      </c>
      <c r="E353" s="33"/>
      <c r="F353" s="36">
        <v>41592.404732500007</v>
      </c>
      <c r="H353" s="36">
        <v>40072</v>
      </c>
      <c r="I353" s="33"/>
      <c r="J353" s="85">
        <f t="shared" si="11"/>
        <v>1520.4047325000065</v>
      </c>
      <c r="K353" s="11"/>
    </row>
    <row r="354" spans="1:12" x14ac:dyDescent="0.25">
      <c r="A354" s="2">
        <v>345</v>
      </c>
      <c r="B354" s="2" t="s">
        <v>45</v>
      </c>
      <c r="D354" s="9">
        <v>2204656.5699999998</v>
      </c>
      <c r="F354" s="36">
        <v>702455.57186000003</v>
      </c>
      <c r="H354" s="9">
        <v>699503</v>
      </c>
      <c r="J354" s="85">
        <f t="shared" si="11"/>
        <v>2952.5718600000255</v>
      </c>
      <c r="K354" s="11"/>
    </row>
    <row r="355" spans="1:12" x14ac:dyDescent="0.25">
      <c r="A355" s="2">
        <v>346</v>
      </c>
      <c r="B355" s="33" t="s">
        <v>291</v>
      </c>
      <c r="D355" s="12">
        <v>2298256.33</v>
      </c>
      <c r="F355" s="32">
        <v>883034.00066249992</v>
      </c>
      <c r="H355" s="12">
        <v>743435</v>
      </c>
      <c r="J355" s="86">
        <f t="shared" si="11"/>
        <v>139599.00066249992</v>
      </c>
      <c r="K355" s="30"/>
      <c r="L355" s="16"/>
    </row>
    <row r="356" spans="1:12" x14ac:dyDescent="0.25">
      <c r="A356" s="2" t="s">
        <v>6</v>
      </c>
      <c r="B356" s="16" t="s">
        <v>111</v>
      </c>
      <c r="D356" s="18">
        <f>+SUBTOTAL(9,D350:D355)</f>
        <v>84556939.729999989</v>
      </c>
      <c r="E356" s="16"/>
      <c r="F356" s="18">
        <f>+SUBTOTAL(9,F350:F355)</f>
        <v>28734278.225672502</v>
      </c>
      <c r="G356" s="38"/>
      <c r="H356" s="18">
        <f>+SUBTOTAL(9,H350:H355)</f>
        <v>31527447</v>
      </c>
      <c r="I356" s="16"/>
      <c r="J356" s="65">
        <f>+SUBTOTAL(9,J350:J355)</f>
        <v>-2793168.7743274951</v>
      </c>
      <c r="K356" s="18"/>
    </row>
    <row r="357" spans="1:12" x14ac:dyDescent="0.25">
      <c r="A357" s="2" t="s">
        <v>6</v>
      </c>
      <c r="B357" s="2" t="s">
        <v>6</v>
      </c>
      <c r="L357" s="16"/>
    </row>
    <row r="358" spans="1:12" x14ac:dyDescent="0.25">
      <c r="A358" s="16" t="s">
        <v>6</v>
      </c>
      <c r="B358" s="16" t="s">
        <v>112</v>
      </c>
      <c r="D358" s="9"/>
      <c r="H358" s="9"/>
      <c r="J358" s="117"/>
      <c r="K358" s="10"/>
      <c r="L358" s="16"/>
    </row>
    <row r="359" spans="1:12" x14ac:dyDescent="0.25">
      <c r="A359" s="2">
        <v>341</v>
      </c>
      <c r="B359" s="2" t="s">
        <v>42</v>
      </c>
      <c r="C359" s="16"/>
      <c r="D359" s="9">
        <v>7638978.5099999998</v>
      </c>
      <c r="F359" s="36">
        <v>3326983.9462624998</v>
      </c>
      <c r="H359" s="9">
        <v>3232220</v>
      </c>
      <c r="J359" s="85">
        <f t="shared" ref="J359:J365" si="12">+F359-H359</f>
        <v>94763.946262499783</v>
      </c>
      <c r="K359" s="11"/>
    </row>
    <row r="360" spans="1:12" x14ac:dyDescent="0.25">
      <c r="A360" s="2">
        <v>342</v>
      </c>
      <c r="B360" s="2" t="s">
        <v>87</v>
      </c>
      <c r="D360" s="9">
        <v>1855794.6</v>
      </c>
      <c r="F360" s="36">
        <v>846703.85171249998</v>
      </c>
      <c r="H360" s="9">
        <v>628581</v>
      </c>
      <c r="J360" s="85">
        <f t="shared" si="12"/>
        <v>218122.85171249998</v>
      </c>
      <c r="K360" s="11"/>
    </row>
    <row r="361" spans="1:12" x14ac:dyDescent="0.25">
      <c r="A361" s="2">
        <v>343</v>
      </c>
      <c r="B361" s="2" t="s">
        <v>88</v>
      </c>
      <c r="C361" s="16"/>
      <c r="D361" s="9">
        <v>215835489.88999999</v>
      </c>
      <c r="F361" s="36">
        <v>32420005.41593644</v>
      </c>
      <c r="H361" s="9">
        <v>60029860</v>
      </c>
      <c r="J361" s="85">
        <f t="shared" si="12"/>
        <v>-27609854.58406356</v>
      </c>
      <c r="K361" s="11"/>
    </row>
    <row r="362" spans="1:12" x14ac:dyDescent="0.25">
      <c r="A362" s="2">
        <v>343.2</v>
      </c>
      <c r="B362" s="2" t="s">
        <v>290</v>
      </c>
      <c r="D362" s="9">
        <v>183294116.47</v>
      </c>
      <c r="F362" s="36">
        <v>13739688.665372115</v>
      </c>
      <c r="H362" s="9">
        <v>25440822</v>
      </c>
      <c r="J362" s="85">
        <f t="shared" si="12"/>
        <v>-11701133.334627885</v>
      </c>
      <c r="K362" s="11"/>
    </row>
    <row r="363" spans="1:12" x14ac:dyDescent="0.25">
      <c r="A363" s="2">
        <v>344</v>
      </c>
      <c r="B363" s="2" t="s">
        <v>89</v>
      </c>
      <c r="D363" s="9">
        <v>33768064.969999999</v>
      </c>
      <c r="F363" s="36">
        <v>11149618.254629998</v>
      </c>
      <c r="H363" s="9">
        <v>10548014</v>
      </c>
      <c r="J363" s="85">
        <f t="shared" si="12"/>
        <v>601604.25462999754</v>
      </c>
      <c r="K363" s="11"/>
    </row>
    <row r="364" spans="1:12" x14ac:dyDescent="0.25">
      <c r="A364" s="2">
        <v>345</v>
      </c>
      <c r="B364" s="2" t="s">
        <v>45</v>
      </c>
      <c r="D364" s="9">
        <v>36216823.270000003</v>
      </c>
      <c r="F364" s="36">
        <v>15889429.857402498</v>
      </c>
      <c r="H364" s="9">
        <v>13068412</v>
      </c>
      <c r="J364" s="85">
        <f t="shared" si="12"/>
        <v>2821017.8574024979</v>
      </c>
      <c r="K364" s="11"/>
    </row>
    <row r="365" spans="1:12" x14ac:dyDescent="0.25">
      <c r="A365" s="2">
        <v>346</v>
      </c>
      <c r="B365" s="33" t="s">
        <v>291</v>
      </c>
      <c r="D365" s="12">
        <v>3422701.98</v>
      </c>
      <c r="F365" s="32">
        <v>1509041.5971900001</v>
      </c>
      <c r="H365" s="12">
        <v>1209496</v>
      </c>
      <c r="J365" s="86">
        <f t="shared" si="12"/>
        <v>299545.59719000012</v>
      </c>
      <c r="K365" s="30"/>
      <c r="L365" s="16"/>
    </row>
    <row r="366" spans="1:12" x14ac:dyDescent="0.25">
      <c r="A366" s="2" t="s">
        <v>6</v>
      </c>
      <c r="B366" s="16" t="s">
        <v>113</v>
      </c>
      <c r="D366" s="18">
        <f>+SUBTOTAL(9,D359:D365)</f>
        <v>482031969.69000006</v>
      </c>
      <c r="E366" s="16"/>
      <c r="F366" s="18">
        <f>+SUBTOTAL(9,F359:F365)</f>
        <v>78881471.588506073</v>
      </c>
      <c r="G366" s="38"/>
      <c r="H366" s="18">
        <f>+SUBTOTAL(9,H359:H365)</f>
        <v>114157405</v>
      </c>
      <c r="I366" s="16"/>
      <c r="J366" s="65">
        <f>+SUBTOTAL(9,J359:J365)</f>
        <v>-35275933.41149395</v>
      </c>
      <c r="K366" s="18"/>
    </row>
    <row r="367" spans="1:12" x14ac:dyDescent="0.25">
      <c r="A367" s="2" t="s">
        <v>6</v>
      </c>
      <c r="B367" s="2" t="s">
        <v>6</v>
      </c>
      <c r="L367" s="16"/>
    </row>
    <row r="368" spans="1:12" x14ac:dyDescent="0.25">
      <c r="A368" s="16" t="s">
        <v>6</v>
      </c>
      <c r="B368" s="16" t="s">
        <v>114</v>
      </c>
      <c r="D368" s="9"/>
      <c r="H368" s="9"/>
      <c r="J368" s="117"/>
      <c r="K368" s="10"/>
      <c r="L368" s="16"/>
    </row>
    <row r="369" spans="1:12" x14ac:dyDescent="0.25">
      <c r="A369" s="2">
        <v>341</v>
      </c>
      <c r="B369" s="2" t="s">
        <v>42</v>
      </c>
      <c r="C369" s="16"/>
      <c r="D369" s="9">
        <v>7486028.9400000004</v>
      </c>
      <c r="F369" s="36">
        <v>3347396.0313875</v>
      </c>
      <c r="H369" s="9">
        <v>3162471</v>
      </c>
      <c r="J369" s="85">
        <f t="shared" ref="J369:J375" si="13">+F369-H369</f>
        <v>184925.0313875</v>
      </c>
      <c r="K369" s="11"/>
    </row>
    <row r="370" spans="1:12" x14ac:dyDescent="0.25">
      <c r="A370" s="2">
        <v>342</v>
      </c>
      <c r="B370" s="2" t="s">
        <v>87</v>
      </c>
      <c r="D370" s="9">
        <v>1867173.2</v>
      </c>
      <c r="F370" s="36">
        <v>917503.5728325001</v>
      </c>
      <c r="H370" s="9">
        <v>675541</v>
      </c>
      <c r="J370" s="85">
        <f t="shared" si="13"/>
        <v>241962.5728325001</v>
      </c>
      <c r="K370" s="11"/>
    </row>
    <row r="371" spans="1:12" x14ac:dyDescent="0.25">
      <c r="A371" s="2">
        <v>343</v>
      </c>
      <c r="B371" s="2" t="s">
        <v>88</v>
      </c>
      <c r="C371" s="16"/>
      <c r="D371" s="9">
        <v>233978162.78</v>
      </c>
      <c r="F371" s="36">
        <v>25427829.70121282</v>
      </c>
      <c r="H371" s="9">
        <v>66877610</v>
      </c>
      <c r="J371" s="85">
        <f t="shared" si="13"/>
        <v>-41449780.298787177</v>
      </c>
      <c r="K371" s="11"/>
    </row>
    <row r="372" spans="1:12" x14ac:dyDescent="0.25">
      <c r="A372" s="2">
        <v>343.2</v>
      </c>
      <c r="B372" s="2" t="s">
        <v>290</v>
      </c>
      <c r="D372" s="9">
        <v>169584346.44</v>
      </c>
      <c r="F372" s="36">
        <v>8563875.1622726284</v>
      </c>
      <c r="H372" s="9">
        <v>22523806</v>
      </c>
      <c r="J372" s="85">
        <f t="shared" si="13"/>
        <v>-13959930.837727372</v>
      </c>
      <c r="K372" s="11"/>
    </row>
    <row r="373" spans="1:12" x14ac:dyDescent="0.25">
      <c r="A373" s="2">
        <v>344</v>
      </c>
      <c r="B373" s="2" t="s">
        <v>89</v>
      </c>
      <c r="D373" s="9">
        <v>33575007.140000001</v>
      </c>
      <c r="F373" s="36">
        <v>12550118.9162475</v>
      </c>
      <c r="H373" s="9">
        <v>11276057</v>
      </c>
      <c r="J373" s="85">
        <f t="shared" si="13"/>
        <v>1274061.9162475001</v>
      </c>
      <c r="K373" s="11"/>
    </row>
    <row r="374" spans="1:12" x14ac:dyDescent="0.25">
      <c r="A374" s="2">
        <v>345</v>
      </c>
      <c r="B374" s="2" t="s">
        <v>45</v>
      </c>
      <c r="D374" s="9">
        <v>35686944.619999997</v>
      </c>
      <c r="F374" s="36">
        <v>15778236.693359999</v>
      </c>
      <c r="H374" s="9">
        <v>13290115</v>
      </c>
      <c r="J374" s="85">
        <f t="shared" si="13"/>
        <v>2488121.693359999</v>
      </c>
      <c r="K374" s="11"/>
    </row>
    <row r="375" spans="1:12" x14ac:dyDescent="0.25">
      <c r="A375" s="2">
        <v>346</v>
      </c>
      <c r="B375" s="33" t="s">
        <v>291</v>
      </c>
      <c r="D375" s="12">
        <v>2983621.73</v>
      </c>
      <c r="F375" s="32">
        <v>1325320.5443450001</v>
      </c>
      <c r="H375" s="12">
        <v>1086883</v>
      </c>
      <c r="J375" s="86">
        <f t="shared" si="13"/>
        <v>238437.54434500006</v>
      </c>
      <c r="K375" s="30"/>
      <c r="L375" s="16"/>
    </row>
    <row r="376" spans="1:12" s="16" customFormat="1" x14ac:dyDescent="0.25">
      <c r="A376" s="2" t="s">
        <v>6</v>
      </c>
      <c r="B376" s="16" t="s">
        <v>115</v>
      </c>
      <c r="C376" s="2"/>
      <c r="D376" s="23">
        <f>+SUBTOTAL(9,D369:D375)</f>
        <v>485161284.85000002</v>
      </c>
      <c r="F376" s="23">
        <f>+SUBTOTAL(9,F369:F375)</f>
        <v>67910280.621657953</v>
      </c>
      <c r="G376" s="38"/>
      <c r="H376" s="23">
        <f>+SUBTOTAL(9,H369:H375)</f>
        <v>118892483</v>
      </c>
      <c r="J376" s="83">
        <f>+SUBTOTAL(9,J369:J375)</f>
        <v>-50982202.37834204</v>
      </c>
      <c r="K376" s="24"/>
      <c r="L376" s="2"/>
    </row>
    <row r="377" spans="1:12" s="16" customFormat="1" x14ac:dyDescent="0.25">
      <c r="A377" s="2"/>
      <c r="B377" s="16" t="s">
        <v>6</v>
      </c>
      <c r="C377" s="2"/>
      <c r="D377" s="18"/>
      <c r="F377" s="18"/>
      <c r="G377" s="38"/>
      <c r="H377" s="18"/>
      <c r="J377" s="65"/>
      <c r="K377" s="18"/>
      <c r="L377" s="2"/>
    </row>
    <row r="378" spans="1:12" s="16" customFormat="1" x14ac:dyDescent="0.25">
      <c r="A378" s="25" t="s">
        <v>199</v>
      </c>
      <c r="C378" s="2"/>
      <c r="D378" s="27">
        <f>+SUBTOTAL(9,D349:D377)</f>
        <v>1051750194.27</v>
      </c>
      <c r="E378" s="25"/>
      <c r="F378" s="27">
        <f>+SUBTOTAL(9,F349:F377)</f>
        <v>175526030.43583646</v>
      </c>
      <c r="G378" s="41"/>
      <c r="H378" s="27">
        <f>+SUBTOTAL(9,H349:H377)</f>
        <v>264577335</v>
      </c>
      <c r="I378" s="25"/>
      <c r="J378" s="121">
        <f>+SUBTOTAL(9,J349:J377)</f>
        <v>-89051304.564163476</v>
      </c>
      <c r="K378" s="27"/>
      <c r="L378" s="2"/>
    </row>
    <row r="379" spans="1:12" s="16" customFormat="1" x14ac:dyDescent="0.25">
      <c r="A379" s="25"/>
      <c r="B379" s="16" t="s">
        <v>6</v>
      </c>
      <c r="C379" s="2"/>
      <c r="D379" s="18"/>
      <c r="F379" s="18"/>
      <c r="G379" s="38"/>
      <c r="H379" s="18"/>
      <c r="J379" s="65"/>
      <c r="K379" s="18"/>
      <c r="L379" s="2"/>
    </row>
    <row r="380" spans="1:12" s="16" customFormat="1" x14ac:dyDescent="0.25">
      <c r="A380" s="25"/>
      <c r="B380" s="16" t="s">
        <v>6</v>
      </c>
      <c r="C380" s="2"/>
      <c r="D380" s="18"/>
      <c r="F380" s="18"/>
      <c r="G380" s="38"/>
      <c r="H380" s="18"/>
      <c r="J380" s="65"/>
      <c r="K380" s="18"/>
      <c r="L380" s="2"/>
    </row>
    <row r="381" spans="1:12" s="16" customFormat="1" x14ac:dyDescent="0.25">
      <c r="A381" s="25" t="s">
        <v>200</v>
      </c>
      <c r="C381" s="2"/>
      <c r="D381" s="18"/>
      <c r="F381" s="18"/>
      <c r="G381" s="38"/>
      <c r="H381" s="18"/>
      <c r="J381" s="65"/>
      <c r="K381" s="18"/>
      <c r="L381" s="2"/>
    </row>
    <row r="382" spans="1:12" x14ac:dyDescent="0.25">
      <c r="A382" s="2" t="s">
        <v>6</v>
      </c>
      <c r="B382" s="2" t="s">
        <v>6</v>
      </c>
      <c r="L382" s="16"/>
    </row>
    <row r="383" spans="1:12" s="16" customFormat="1" x14ac:dyDescent="0.25">
      <c r="A383" s="16" t="s">
        <v>6</v>
      </c>
      <c r="B383" s="16" t="s">
        <v>116</v>
      </c>
      <c r="D383" s="9"/>
      <c r="E383" s="2"/>
      <c r="F383" s="9"/>
      <c r="G383" s="33"/>
      <c r="H383" s="9"/>
      <c r="I383" s="2"/>
      <c r="J383" s="85"/>
      <c r="K383" s="11"/>
      <c r="L383" s="2"/>
    </row>
    <row r="384" spans="1:12" x14ac:dyDescent="0.25">
      <c r="A384" s="2">
        <v>341</v>
      </c>
      <c r="B384" s="2" t="s">
        <v>42</v>
      </c>
      <c r="D384" s="9">
        <v>34496252.609999999</v>
      </c>
      <c r="F384" s="36">
        <v>11955973.3231875</v>
      </c>
      <c r="H384" s="9">
        <v>8524418</v>
      </c>
      <c r="J384" s="85">
        <f t="shared" ref="J384:J390" si="14">+F384-H384</f>
        <v>3431555.3231875002</v>
      </c>
      <c r="K384" s="11"/>
    </row>
    <row r="385" spans="1:14" x14ac:dyDescent="0.25">
      <c r="A385" s="2">
        <v>342</v>
      </c>
      <c r="B385" s="2" t="s">
        <v>87</v>
      </c>
      <c r="D385" s="9">
        <v>13269835.26</v>
      </c>
      <c r="F385" s="36">
        <v>4563334.3019899996</v>
      </c>
      <c r="H385" s="9">
        <v>3264865</v>
      </c>
      <c r="J385" s="85">
        <f t="shared" si="14"/>
        <v>1298469.3019899996</v>
      </c>
      <c r="K385" s="11"/>
    </row>
    <row r="386" spans="1:14" x14ac:dyDescent="0.25">
      <c r="A386" s="2">
        <v>343</v>
      </c>
      <c r="B386" s="2" t="s">
        <v>88</v>
      </c>
      <c r="D386" s="9">
        <v>278605458.13999999</v>
      </c>
      <c r="F386" s="36">
        <v>45475533.034841709</v>
      </c>
      <c r="H386" s="9">
        <v>61223306</v>
      </c>
      <c r="J386" s="85">
        <f t="shared" si="14"/>
        <v>-15747772.965158291</v>
      </c>
      <c r="K386" s="11"/>
    </row>
    <row r="387" spans="1:14" x14ac:dyDescent="0.25">
      <c r="A387" s="2">
        <v>343.2</v>
      </c>
      <c r="B387" s="2" t="s">
        <v>290</v>
      </c>
      <c r="D387" s="9">
        <v>187989955.28</v>
      </c>
      <c r="F387" s="36">
        <v>16186257.774260754</v>
      </c>
      <c r="H387" s="9">
        <v>21791415</v>
      </c>
      <c r="J387" s="85">
        <f t="shared" si="14"/>
        <v>-5605157.2257392462</v>
      </c>
      <c r="K387" s="11"/>
    </row>
    <row r="388" spans="1:14" x14ac:dyDescent="0.25">
      <c r="A388" s="2">
        <v>344</v>
      </c>
      <c r="B388" s="2" t="s">
        <v>89</v>
      </c>
      <c r="D388" s="9">
        <v>44556175.359999999</v>
      </c>
      <c r="F388" s="36">
        <v>12477413.542127497</v>
      </c>
      <c r="H388" s="9">
        <v>11137861</v>
      </c>
      <c r="J388" s="85">
        <f t="shared" si="14"/>
        <v>1339552.5421274975</v>
      </c>
      <c r="K388" s="11"/>
    </row>
    <row r="389" spans="1:14" x14ac:dyDescent="0.25">
      <c r="A389" s="2">
        <v>345</v>
      </c>
      <c r="B389" s="2" t="s">
        <v>45</v>
      </c>
      <c r="D389" s="9">
        <v>55581392.030000001</v>
      </c>
      <c r="F389" s="36">
        <v>18204939.972665001</v>
      </c>
      <c r="H389" s="9">
        <v>14003324</v>
      </c>
      <c r="J389" s="85">
        <f t="shared" si="14"/>
        <v>4201615.9726650007</v>
      </c>
      <c r="K389" s="11"/>
    </row>
    <row r="390" spans="1:14" s="16" customFormat="1" x14ac:dyDescent="0.25">
      <c r="A390" s="2">
        <v>346</v>
      </c>
      <c r="B390" s="33" t="s">
        <v>291</v>
      </c>
      <c r="D390" s="12">
        <v>13295148.66</v>
      </c>
      <c r="E390" s="2"/>
      <c r="F390" s="32">
        <v>4022433.2824199996</v>
      </c>
      <c r="G390" s="33"/>
      <c r="H390" s="12">
        <v>3390715</v>
      </c>
      <c r="I390" s="2"/>
      <c r="J390" s="86">
        <f t="shared" si="14"/>
        <v>631718.2824199996</v>
      </c>
      <c r="K390" s="30"/>
    </row>
    <row r="391" spans="1:14" s="16" customFormat="1" x14ac:dyDescent="0.25">
      <c r="A391" s="2" t="s">
        <v>6</v>
      </c>
      <c r="B391" s="16" t="s">
        <v>117</v>
      </c>
      <c r="D391" s="23">
        <f>+SUBTOTAL(9,D384:D390)</f>
        <v>627794217.33999991</v>
      </c>
      <c r="F391" s="23">
        <f>+SUBTOTAL(9,F384:F390)</f>
        <v>112885885.23149246</v>
      </c>
      <c r="G391" s="38"/>
      <c r="H391" s="23">
        <f>+SUBTOTAL(9,H384:H390)</f>
        <v>123335904</v>
      </c>
      <c r="J391" s="83">
        <f>+SUBTOTAL(9,J384:J390)</f>
        <v>-10450018.76850754</v>
      </c>
      <c r="K391" s="24"/>
      <c r="L391" s="2"/>
    </row>
    <row r="392" spans="1:14" s="16" customFormat="1" x14ac:dyDescent="0.25">
      <c r="A392" s="2"/>
      <c r="B392" s="16" t="s">
        <v>6</v>
      </c>
      <c r="D392" s="24"/>
      <c r="F392" s="24"/>
      <c r="G392" s="38"/>
      <c r="H392" s="24"/>
      <c r="J392" s="88"/>
      <c r="K392" s="24"/>
      <c r="L392" s="2"/>
    </row>
    <row r="393" spans="1:14" s="16" customFormat="1" x14ac:dyDescent="0.25">
      <c r="A393" s="25" t="s">
        <v>201</v>
      </c>
      <c r="D393" s="43">
        <f>+SUBTOTAL(9,D384:D392)</f>
        <v>627794217.33999991</v>
      </c>
      <c r="E393" s="104"/>
      <c r="F393" s="43">
        <f>+SUBTOTAL(9,F384:F392)</f>
        <v>112885885.23149246</v>
      </c>
      <c r="G393" s="104"/>
      <c r="H393" s="43">
        <f>+SUBTOTAL(9,H384:H392)</f>
        <v>123335904</v>
      </c>
      <c r="I393" s="104"/>
      <c r="J393" s="87">
        <f>+SUBTOTAL(9,J384:J392)</f>
        <v>-10450018.76850754</v>
      </c>
      <c r="K393" s="31"/>
      <c r="L393" s="2"/>
    </row>
    <row r="394" spans="1:14" s="38" customFormat="1" x14ac:dyDescent="0.25">
      <c r="A394" s="41"/>
      <c r="B394" s="38" t="s">
        <v>6</v>
      </c>
      <c r="D394" s="43"/>
      <c r="F394" s="43"/>
      <c r="H394" s="43"/>
      <c r="J394" s="87"/>
      <c r="K394" s="43"/>
      <c r="L394" s="33"/>
    </row>
    <row r="395" spans="1:14" s="38" customFormat="1" x14ac:dyDescent="0.25">
      <c r="A395" s="41" t="s">
        <v>202</v>
      </c>
      <c r="D395" s="43"/>
      <c r="F395" s="43"/>
      <c r="H395" s="43"/>
      <c r="J395" s="87"/>
      <c r="K395" s="43"/>
      <c r="L395" s="33"/>
    </row>
    <row r="396" spans="1:14" s="38" customFormat="1" x14ac:dyDescent="0.25">
      <c r="A396" s="33" t="s">
        <v>6</v>
      </c>
      <c r="B396" s="33" t="s">
        <v>6</v>
      </c>
      <c r="D396" s="43"/>
      <c r="F396" s="43"/>
      <c r="H396" s="43"/>
      <c r="J396" s="87"/>
      <c r="K396" s="43"/>
      <c r="L396" s="33"/>
    </row>
    <row r="397" spans="1:14" s="38" customFormat="1" x14ac:dyDescent="0.25">
      <c r="B397" s="38" t="s">
        <v>118</v>
      </c>
      <c r="D397" s="43"/>
      <c r="F397" s="43"/>
      <c r="H397" s="43"/>
      <c r="J397" s="87"/>
      <c r="K397" s="43"/>
      <c r="L397" s="33"/>
    </row>
    <row r="398" spans="1:14" s="38" customFormat="1" x14ac:dyDescent="0.25">
      <c r="A398" s="33">
        <v>341</v>
      </c>
      <c r="B398" s="33" t="s">
        <v>42</v>
      </c>
      <c r="D398" s="36">
        <v>3122752.8</v>
      </c>
      <c r="E398" s="33"/>
      <c r="F398" s="36">
        <v>575485.49225875002</v>
      </c>
      <c r="G398" s="33"/>
      <c r="H398" s="36">
        <v>485059</v>
      </c>
      <c r="I398" s="33"/>
      <c r="J398" s="85">
        <f t="shared" ref="J398:J403" si="15">+F398-H398</f>
        <v>90426.492258750019</v>
      </c>
      <c r="K398" s="37"/>
      <c r="L398" s="33"/>
      <c r="M398" s="33"/>
      <c r="N398" s="33"/>
    </row>
    <row r="399" spans="1:14" s="38" customFormat="1" x14ac:dyDescent="0.25">
      <c r="A399" s="33">
        <v>342</v>
      </c>
      <c r="B399" s="33" t="s">
        <v>87</v>
      </c>
      <c r="D399" s="36">
        <v>450886.51</v>
      </c>
      <c r="E399" s="33"/>
      <c r="F399" s="36">
        <v>81426.848989999999</v>
      </c>
      <c r="G399" s="33"/>
      <c r="H399" s="36">
        <v>72625</v>
      </c>
      <c r="I399" s="33"/>
      <c r="J399" s="85">
        <f t="shared" si="15"/>
        <v>8801.8489899999986</v>
      </c>
      <c r="K399" s="37"/>
      <c r="L399" s="33"/>
      <c r="M399" s="33"/>
      <c r="N399" s="33"/>
    </row>
    <row r="400" spans="1:14" s="38" customFormat="1" x14ac:dyDescent="0.25">
      <c r="A400" s="33">
        <v>343</v>
      </c>
      <c r="B400" s="33" t="s">
        <v>88</v>
      </c>
      <c r="D400" s="36">
        <v>31305861.010000002</v>
      </c>
      <c r="E400" s="33"/>
      <c r="F400" s="36">
        <v>2151114.4078129558</v>
      </c>
      <c r="G400" s="33"/>
      <c r="H400" s="36">
        <v>2488667</v>
      </c>
      <c r="I400" s="33"/>
      <c r="J400" s="85">
        <f t="shared" si="15"/>
        <v>-337552.59218704421</v>
      </c>
      <c r="K400" s="37"/>
      <c r="L400" s="33"/>
      <c r="M400" s="33"/>
      <c r="N400" s="33"/>
    </row>
    <row r="401" spans="1:14" s="38" customFormat="1" x14ac:dyDescent="0.25">
      <c r="A401" s="33">
        <v>343.2</v>
      </c>
      <c r="B401" s="33" t="s">
        <v>290</v>
      </c>
      <c r="D401" s="36">
        <v>126771982.41</v>
      </c>
      <c r="E401" s="33"/>
      <c r="F401" s="36">
        <v>16665363.356645793</v>
      </c>
      <c r="G401" s="33"/>
      <c r="H401" s="36">
        <v>19280490</v>
      </c>
      <c r="I401" s="33"/>
      <c r="J401" s="85">
        <f t="shared" si="15"/>
        <v>-2615126.6433542073</v>
      </c>
      <c r="K401" s="37"/>
      <c r="L401" s="33"/>
      <c r="M401" s="33"/>
      <c r="N401" s="33"/>
    </row>
    <row r="402" spans="1:14" s="38" customFormat="1" x14ac:dyDescent="0.25">
      <c r="A402" s="33">
        <v>345</v>
      </c>
      <c r="B402" s="33" t="s">
        <v>45</v>
      </c>
      <c r="D402" s="36">
        <v>1292150.6100000001</v>
      </c>
      <c r="E402" s="33"/>
      <c r="F402" s="36">
        <v>145621.86123375001</v>
      </c>
      <c r="G402" s="33"/>
      <c r="H402" s="36">
        <v>144067</v>
      </c>
      <c r="I402" s="33"/>
      <c r="J402" s="85">
        <f t="shared" si="15"/>
        <v>1554.861233750009</v>
      </c>
      <c r="K402" s="37"/>
      <c r="L402" s="33"/>
      <c r="M402" s="33"/>
      <c r="N402" s="33"/>
    </row>
    <row r="403" spans="1:14" s="38" customFormat="1" x14ac:dyDescent="0.25">
      <c r="A403" s="33">
        <v>346</v>
      </c>
      <c r="B403" s="33" t="s">
        <v>291</v>
      </c>
      <c r="D403" s="32">
        <v>837057.12</v>
      </c>
      <c r="E403" s="33"/>
      <c r="F403" s="32">
        <v>136432.96448749999</v>
      </c>
      <c r="G403" s="33"/>
      <c r="H403" s="32">
        <v>124174</v>
      </c>
      <c r="I403" s="33"/>
      <c r="J403" s="86">
        <f t="shared" si="15"/>
        <v>12258.964487499994</v>
      </c>
      <c r="K403" s="30"/>
      <c r="M403" s="33"/>
      <c r="N403" s="33"/>
    </row>
    <row r="404" spans="1:14" s="38" customFormat="1" x14ac:dyDescent="0.25">
      <c r="A404" s="33" t="s">
        <v>6</v>
      </c>
      <c r="B404" s="38" t="s">
        <v>119</v>
      </c>
      <c r="D404" s="39">
        <f>+SUBTOTAL(9,D398:D403)</f>
        <v>163780690.46000001</v>
      </c>
      <c r="F404" s="39">
        <f>+SUBTOTAL(9,F398:F403)</f>
        <v>19755444.931428745</v>
      </c>
      <c r="H404" s="39">
        <f>+SUBTOTAL(9,H398:H403)</f>
        <v>22595082</v>
      </c>
      <c r="J404" s="65">
        <f>+SUBTOTAL(9,J398:J403)</f>
        <v>-2839637.0685712514</v>
      </c>
      <c r="K404" s="39"/>
      <c r="L404" s="33"/>
      <c r="M404" s="33"/>
      <c r="N404" s="33"/>
    </row>
    <row r="405" spans="1:14" s="38" customFormat="1" x14ac:dyDescent="0.25">
      <c r="A405" s="33" t="s">
        <v>6</v>
      </c>
      <c r="B405" s="33" t="s">
        <v>6</v>
      </c>
      <c r="D405" s="43"/>
      <c r="F405" s="43"/>
      <c r="H405" s="43"/>
      <c r="J405" s="87"/>
      <c r="K405" s="43"/>
      <c r="L405" s="33"/>
    </row>
    <row r="406" spans="1:14" s="38" customFormat="1" x14ac:dyDescent="0.25">
      <c r="A406" s="38" t="s">
        <v>6</v>
      </c>
      <c r="B406" s="38" t="s">
        <v>120</v>
      </c>
      <c r="D406" s="43"/>
      <c r="F406" s="43"/>
      <c r="H406" s="43"/>
      <c r="J406" s="87"/>
      <c r="K406" s="43"/>
      <c r="L406" s="33"/>
    </row>
    <row r="407" spans="1:14" s="38" customFormat="1" x14ac:dyDescent="0.25">
      <c r="A407" s="33">
        <v>341</v>
      </c>
      <c r="B407" s="33" t="s">
        <v>42</v>
      </c>
      <c r="D407" s="36">
        <v>109904545.72</v>
      </c>
      <c r="E407" s="33"/>
      <c r="F407" s="36">
        <v>23177166.973131251</v>
      </c>
      <c r="G407" s="33"/>
      <c r="H407" s="36">
        <v>22939489</v>
      </c>
      <c r="I407" s="33"/>
      <c r="J407" s="85">
        <f t="shared" ref="J407:J413" si="16">+F407-H407</f>
        <v>237677.97313125059</v>
      </c>
      <c r="K407" s="37"/>
      <c r="L407" s="33"/>
      <c r="M407" s="33"/>
      <c r="N407" s="33"/>
    </row>
    <row r="408" spans="1:14" s="38" customFormat="1" x14ac:dyDescent="0.25">
      <c r="A408" s="33">
        <v>342</v>
      </c>
      <c r="B408" s="33" t="s">
        <v>87</v>
      </c>
      <c r="D408" s="36">
        <v>21820106.289999999</v>
      </c>
      <c r="E408" s="33"/>
      <c r="F408" s="36">
        <v>3351288.8613550002</v>
      </c>
      <c r="G408" s="33"/>
      <c r="H408" s="36">
        <v>4461809</v>
      </c>
      <c r="I408" s="33"/>
      <c r="J408" s="85">
        <f t="shared" si="16"/>
        <v>-1110520.1386449998</v>
      </c>
      <c r="K408" s="37"/>
      <c r="L408" s="33"/>
      <c r="M408" s="33"/>
      <c r="N408" s="33"/>
    </row>
    <row r="409" spans="1:14" s="38" customFormat="1" x14ac:dyDescent="0.25">
      <c r="A409" s="33">
        <v>343</v>
      </c>
      <c r="B409" s="33" t="s">
        <v>88</v>
      </c>
      <c r="D409" s="36">
        <v>302831798.70999998</v>
      </c>
      <c r="E409" s="33"/>
      <c r="F409" s="36">
        <v>-12320142.256469244</v>
      </c>
      <c r="G409" s="33"/>
      <c r="H409" s="36">
        <v>57354160</v>
      </c>
      <c r="I409" s="33"/>
      <c r="J409" s="85">
        <f t="shared" si="16"/>
        <v>-69674302.25646925</v>
      </c>
      <c r="K409" s="37"/>
      <c r="L409" s="33"/>
      <c r="M409" s="33"/>
      <c r="N409" s="33"/>
    </row>
    <row r="410" spans="1:14" s="38" customFormat="1" x14ac:dyDescent="0.25">
      <c r="A410" s="33">
        <v>343.2</v>
      </c>
      <c r="B410" s="33" t="s">
        <v>290</v>
      </c>
      <c r="D410" s="36">
        <v>81978670.930000007</v>
      </c>
      <c r="E410" s="33"/>
      <c r="F410" s="36">
        <v>-3932249.8240407649</v>
      </c>
      <c r="G410" s="33"/>
      <c r="H410" s="36">
        <v>18305867</v>
      </c>
      <c r="I410" s="33"/>
      <c r="J410" s="85">
        <f t="shared" si="16"/>
        <v>-22238116.824040763</v>
      </c>
      <c r="K410" s="37"/>
      <c r="L410" s="33"/>
      <c r="M410" s="33"/>
      <c r="N410" s="33"/>
    </row>
    <row r="411" spans="1:14" s="38" customFormat="1" x14ac:dyDescent="0.25">
      <c r="A411" s="33">
        <v>344</v>
      </c>
      <c r="B411" s="33" t="s">
        <v>89</v>
      </c>
      <c r="D411" s="36">
        <v>49500092.460000001</v>
      </c>
      <c r="E411" s="33"/>
      <c r="F411" s="36">
        <v>9281825.7724137492</v>
      </c>
      <c r="G411" s="33"/>
      <c r="H411" s="36">
        <v>10522177</v>
      </c>
      <c r="I411" s="33"/>
      <c r="J411" s="85">
        <f t="shared" si="16"/>
        <v>-1240351.2275862508</v>
      </c>
      <c r="K411" s="37"/>
      <c r="L411" s="33"/>
      <c r="M411" s="33"/>
      <c r="N411" s="33"/>
    </row>
    <row r="412" spans="1:14" s="38" customFormat="1" x14ac:dyDescent="0.25">
      <c r="A412" s="33">
        <v>345</v>
      </c>
      <c r="B412" s="33" t="s">
        <v>45</v>
      </c>
      <c r="D412" s="36">
        <v>72345305.590000004</v>
      </c>
      <c r="E412" s="33"/>
      <c r="F412" s="36">
        <v>14355541.081542503</v>
      </c>
      <c r="G412" s="33"/>
      <c r="H412" s="36">
        <v>15635948</v>
      </c>
      <c r="I412" s="33"/>
      <c r="J412" s="85">
        <f t="shared" si="16"/>
        <v>-1280406.9184574969</v>
      </c>
      <c r="K412" s="37"/>
      <c r="L412" s="33"/>
      <c r="M412" s="33"/>
      <c r="N412" s="33"/>
    </row>
    <row r="413" spans="1:14" s="38" customFormat="1" x14ac:dyDescent="0.25">
      <c r="A413" s="33">
        <v>346</v>
      </c>
      <c r="B413" s="33" t="s">
        <v>291</v>
      </c>
      <c r="D413" s="32">
        <v>8047119.0899999999</v>
      </c>
      <c r="E413" s="33"/>
      <c r="F413" s="32">
        <v>1572875.46240375</v>
      </c>
      <c r="G413" s="33"/>
      <c r="H413" s="32">
        <v>1797945</v>
      </c>
      <c r="I413" s="33"/>
      <c r="J413" s="86">
        <f t="shared" si="16"/>
        <v>-225069.53759624995</v>
      </c>
      <c r="K413" s="30"/>
      <c r="M413" s="33"/>
      <c r="N413" s="33"/>
    </row>
    <row r="414" spans="1:14" s="38" customFormat="1" x14ac:dyDescent="0.25">
      <c r="A414" s="33" t="s">
        <v>6</v>
      </c>
      <c r="B414" s="38" t="s">
        <v>121</v>
      </c>
      <c r="D414" s="39">
        <f>+SUBTOTAL(9,D407:D413)</f>
        <v>646427638.79000008</v>
      </c>
      <c r="F414" s="39">
        <f>+SUBTOTAL(9,F407:F413)</f>
        <v>35486306.070336245</v>
      </c>
      <c r="H414" s="39">
        <f>+SUBTOTAL(9,H407:H413)</f>
        <v>131017395</v>
      </c>
      <c r="J414" s="65">
        <f>+SUBTOTAL(9,J407:J413)</f>
        <v>-95531088.929663777</v>
      </c>
      <c r="K414" s="39"/>
      <c r="L414" s="33"/>
      <c r="M414" s="33"/>
      <c r="N414" s="33"/>
    </row>
    <row r="415" spans="1:14" s="38" customFormat="1" x14ac:dyDescent="0.25">
      <c r="A415" s="33" t="s">
        <v>6</v>
      </c>
      <c r="B415" s="33" t="s">
        <v>6</v>
      </c>
      <c r="D415" s="43"/>
      <c r="F415" s="43"/>
      <c r="H415" s="43"/>
      <c r="J415" s="87"/>
      <c r="K415" s="43"/>
      <c r="L415" s="33"/>
    </row>
    <row r="416" spans="1:14" s="38" customFormat="1" x14ac:dyDescent="0.25">
      <c r="A416" s="38" t="s">
        <v>6</v>
      </c>
      <c r="B416" s="38" t="s">
        <v>122</v>
      </c>
      <c r="D416" s="43"/>
      <c r="F416" s="43"/>
      <c r="H416" s="43"/>
      <c r="J416" s="87"/>
      <c r="K416" s="43"/>
      <c r="L416" s="33"/>
    </row>
    <row r="417" spans="1:14" s="38" customFormat="1" x14ac:dyDescent="0.25">
      <c r="A417" s="33">
        <v>341</v>
      </c>
      <c r="B417" s="33" t="s">
        <v>42</v>
      </c>
      <c r="D417" s="36">
        <v>39684489</v>
      </c>
      <c r="E417" s="33"/>
      <c r="F417" s="36">
        <v>7347094.0433487492</v>
      </c>
      <c r="G417" s="33"/>
      <c r="H417" s="36">
        <v>8282730</v>
      </c>
      <c r="I417" s="33"/>
      <c r="J417" s="85">
        <f t="shared" ref="J417:J423" si="17">+F417-H417</f>
        <v>-935635.95665125083</v>
      </c>
      <c r="K417" s="37"/>
      <c r="L417" s="33"/>
      <c r="M417" s="33"/>
      <c r="N417" s="33"/>
    </row>
    <row r="418" spans="1:14" s="38" customFormat="1" x14ac:dyDescent="0.25">
      <c r="A418" s="33">
        <v>342</v>
      </c>
      <c r="B418" s="33" t="s">
        <v>87</v>
      </c>
      <c r="D418" s="36">
        <v>7476137.1699999999</v>
      </c>
      <c r="E418" s="33"/>
      <c r="F418" s="36">
        <v>504445.93343249999</v>
      </c>
      <c r="G418" s="33"/>
      <c r="H418" s="36">
        <v>1444100</v>
      </c>
      <c r="I418" s="33"/>
      <c r="J418" s="85">
        <f t="shared" si="17"/>
        <v>-939654.06656750001</v>
      </c>
      <c r="K418" s="37"/>
      <c r="L418" s="33"/>
      <c r="M418" s="33"/>
      <c r="N418" s="33"/>
    </row>
    <row r="419" spans="1:14" s="38" customFormat="1" x14ac:dyDescent="0.25">
      <c r="A419" s="33">
        <v>343</v>
      </c>
      <c r="B419" s="33" t="s">
        <v>88</v>
      </c>
      <c r="D419" s="36">
        <v>257772575.63</v>
      </c>
      <c r="E419" s="33"/>
      <c r="F419" s="36">
        <v>25698199.36135203</v>
      </c>
      <c r="G419" s="33"/>
      <c r="H419" s="36">
        <v>49415723</v>
      </c>
      <c r="I419" s="33"/>
      <c r="J419" s="85">
        <f t="shared" si="17"/>
        <v>-23717523.63864797</v>
      </c>
      <c r="K419" s="37"/>
      <c r="L419" s="33"/>
      <c r="M419" s="33"/>
      <c r="N419" s="33"/>
    </row>
    <row r="420" spans="1:14" s="38" customFormat="1" x14ac:dyDescent="0.25">
      <c r="A420" s="33">
        <v>343.2</v>
      </c>
      <c r="B420" s="33" t="s">
        <v>290</v>
      </c>
      <c r="D420" s="36">
        <v>149902839.40000001</v>
      </c>
      <c r="E420" s="33"/>
      <c r="F420" s="36">
        <v>17807451.146825466</v>
      </c>
      <c r="G420" s="33"/>
      <c r="H420" s="36">
        <v>34242402</v>
      </c>
      <c r="I420" s="33"/>
      <c r="J420" s="85">
        <f t="shared" si="17"/>
        <v>-16434950.853174534</v>
      </c>
      <c r="K420" s="37"/>
      <c r="L420" s="33"/>
      <c r="M420" s="33"/>
      <c r="N420" s="33"/>
    </row>
    <row r="421" spans="1:14" s="38" customFormat="1" x14ac:dyDescent="0.25">
      <c r="A421" s="33">
        <v>344</v>
      </c>
      <c r="B421" s="33" t="s">
        <v>89</v>
      </c>
      <c r="D421" s="36">
        <v>43626333.68</v>
      </c>
      <c r="E421" s="33"/>
      <c r="F421" s="36">
        <v>7941201.8131237514</v>
      </c>
      <c r="G421" s="33"/>
      <c r="H421" s="36">
        <v>9219705</v>
      </c>
      <c r="I421" s="33"/>
      <c r="J421" s="85">
        <f t="shared" si="17"/>
        <v>-1278503.1868762486</v>
      </c>
      <c r="K421" s="37"/>
      <c r="L421" s="33"/>
      <c r="M421" s="33"/>
      <c r="N421" s="33"/>
    </row>
    <row r="422" spans="1:14" s="38" customFormat="1" x14ac:dyDescent="0.25">
      <c r="A422" s="33">
        <v>345</v>
      </c>
      <c r="B422" s="33" t="s">
        <v>45</v>
      </c>
      <c r="D422" s="36">
        <v>33197917.960000001</v>
      </c>
      <c r="E422" s="33"/>
      <c r="F422" s="36">
        <v>6310126.7721624998</v>
      </c>
      <c r="G422" s="33"/>
      <c r="H422" s="36">
        <v>7177087</v>
      </c>
      <c r="I422" s="33"/>
      <c r="J422" s="85">
        <f t="shared" si="17"/>
        <v>-866960.22783750016</v>
      </c>
      <c r="K422" s="37"/>
      <c r="L422" s="33"/>
      <c r="M422" s="33"/>
      <c r="N422" s="33"/>
    </row>
    <row r="423" spans="1:14" s="38" customFormat="1" x14ac:dyDescent="0.25">
      <c r="A423" s="33">
        <v>346</v>
      </c>
      <c r="B423" s="33" t="s">
        <v>291</v>
      </c>
      <c r="D423" s="32">
        <v>11900801.24</v>
      </c>
      <c r="E423" s="33"/>
      <c r="F423" s="32">
        <v>2070824.6399925</v>
      </c>
      <c r="G423" s="33"/>
      <c r="H423" s="32">
        <v>2435448</v>
      </c>
      <c r="I423" s="33"/>
      <c r="J423" s="86">
        <f t="shared" si="17"/>
        <v>-364623.36000750004</v>
      </c>
      <c r="K423" s="30"/>
      <c r="M423" s="33"/>
      <c r="N423" s="33"/>
    </row>
    <row r="424" spans="1:14" s="38" customFormat="1" x14ac:dyDescent="0.25">
      <c r="A424" s="33" t="s">
        <v>6</v>
      </c>
      <c r="B424" s="38" t="s">
        <v>123</v>
      </c>
      <c r="D424" s="39">
        <f>+SUBTOTAL(9,D417:D423)</f>
        <v>543561094.08000004</v>
      </c>
      <c r="F424" s="39">
        <f>+SUBTOTAL(9,F417:F423)</f>
        <v>67679343.710237503</v>
      </c>
      <c r="H424" s="39">
        <f>+SUBTOTAL(9,H417:H423)</f>
        <v>112217195</v>
      </c>
      <c r="J424" s="65">
        <f>+SUBTOTAL(9,J417:J423)</f>
        <v>-44537851.289762504</v>
      </c>
      <c r="K424" s="39"/>
      <c r="L424" s="33"/>
      <c r="M424" s="33"/>
      <c r="N424" s="33"/>
    </row>
    <row r="425" spans="1:14" s="38" customFormat="1" x14ac:dyDescent="0.25">
      <c r="A425" s="33" t="s">
        <v>6</v>
      </c>
      <c r="B425" s="38" t="s">
        <v>6</v>
      </c>
      <c r="D425" s="43"/>
      <c r="F425" s="43"/>
      <c r="H425" s="43"/>
      <c r="J425" s="87"/>
      <c r="K425" s="43"/>
      <c r="L425" s="33"/>
    </row>
    <row r="426" spans="1:14" s="38" customFormat="1" x14ac:dyDescent="0.25">
      <c r="A426" s="33" t="s">
        <v>6</v>
      </c>
      <c r="B426" s="38" t="s">
        <v>124</v>
      </c>
      <c r="D426" s="43"/>
      <c r="F426" s="43"/>
      <c r="H426" s="43"/>
      <c r="J426" s="87"/>
      <c r="K426" s="43"/>
      <c r="L426" s="33"/>
    </row>
    <row r="427" spans="1:14" s="38" customFormat="1" x14ac:dyDescent="0.25">
      <c r="A427" s="33">
        <v>341</v>
      </c>
      <c r="B427" s="33" t="s">
        <v>42</v>
      </c>
      <c r="D427" s="36">
        <v>58787837.530000001</v>
      </c>
      <c r="E427" s="33"/>
      <c r="F427" s="36">
        <v>10329482.7596425</v>
      </c>
      <c r="G427" s="33"/>
      <c r="H427" s="36">
        <v>9430210</v>
      </c>
      <c r="I427" s="33"/>
      <c r="J427" s="85">
        <f t="shared" ref="J427:J433" si="18">+F427-H427</f>
        <v>899272.75964250043</v>
      </c>
      <c r="K427" s="37"/>
      <c r="L427" s="33"/>
      <c r="M427" s="33"/>
      <c r="N427" s="33"/>
    </row>
    <row r="428" spans="1:14" s="38" customFormat="1" x14ac:dyDescent="0.25">
      <c r="A428" s="33">
        <v>342</v>
      </c>
      <c r="B428" s="33" t="s">
        <v>87</v>
      </c>
      <c r="D428" s="36">
        <v>10963087.279999999</v>
      </c>
      <c r="E428" s="33"/>
      <c r="F428" s="36">
        <v>1082170.33681875</v>
      </c>
      <c r="G428" s="33"/>
      <c r="H428" s="36">
        <v>1688723</v>
      </c>
      <c r="I428" s="33"/>
      <c r="J428" s="85">
        <f t="shared" si="18"/>
        <v>-606552.66318124998</v>
      </c>
      <c r="K428" s="37"/>
      <c r="L428" s="33"/>
      <c r="M428" s="33"/>
      <c r="N428" s="33"/>
    </row>
    <row r="429" spans="1:14" s="38" customFormat="1" x14ac:dyDescent="0.25">
      <c r="A429" s="33">
        <v>343</v>
      </c>
      <c r="B429" s="33" t="s">
        <v>88</v>
      </c>
      <c r="D429" s="36">
        <v>506388398.27999997</v>
      </c>
      <c r="E429" s="33"/>
      <c r="F429" s="36">
        <v>29212173.0556865</v>
      </c>
      <c r="G429" s="33"/>
      <c r="H429" s="36">
        <v>75068403</v>
      </c>
      <c r="I429" s="33"/>
      <c r="J429" s="85">
        <f t="shared" si="18"/>
        <v>-45856229.944313496</v>
      </c>
      <c r="K429" s="37"/>
      <c r="L429" s="33"/>
      <c r="M429" s="33"/>
      <c r="N429" s="33"/>
    </row>
    <row r="430" spans="1:14" s="38" customFormat="1" x14ac:dyDescent="0.25">
      <c r="A430" s="33">
        <v>343.2</v>
      </c>
      <c r="B430" s="33" t="s">
        <v>290</v>
      </c>
      <c r="D430" s="36">
        <v>84037287.540000007</v>
      </c>
      <c r="E430" s="33"/>
      <c r="F430" s="36">
        <v>4966775.9005684927</v>
      </c>
      <c r="G430" s="33"/>
      <c r="H430" s="36">
        <v>12763444</v>
      </c>
      <c r="I430" s="33"/>
      <c r="J430" s="85">
        <f t="shared" si="18"/>
        <v>-7796668.0994315073</v>
      </c>
      <c r="K430" s="37"/>
      <c r="L430" s="33"/>
      <c r="M430" s="33"/>
      <c r="N430" s="33"/>
    </row>
    <row r="431" spans="1:14" s="38" customFormat="1" x14ac:dyDescent="0.25">
      <c r="A431" s="33">
        <v>344</v>
      </c>
      <c r="B431" s="33" t="s">
        <v>89</v>
      </c>
      <c r="D431" s="36">
        <v>65774579.289999999</v>
      </c>
      <c r="E431" s="33"/>
      <c r="F431" s="36">
        <v>11214181.459521247</v>
      </c>
      <c r="G431" s="33"/>
      <c r="H431" s="36">
        <v>10609026</v>
      </c>
      <c r="I431" s="33"/>
      <c r="J431" s="85">
        <f t="shared" si="18"/>
        <v>605155.45952124707</v>
      </c>
      <c r="K431" s="37"/>
      <c r="L431" s="33"/>
      <c r="M431" s="33"/>
      <c r="N431" s="33"/>
    </row>
    <row r="432" spans="1:14" s="38" customFormat="1" x14ac:dyDescent="0.25">
      <c r="A432" s="33">
        <v>345</v>
      </c>
      <c r="B432" s="33" t="s">
        <v>45</v>
      </c>
      <c r="D432" s="36">
        <v>49186847.380000003</v>
      </c>
      <c r="E432" s="33"/>
      <c r="F432" s="36">
        <v>8844925.0394675005</v>
      </c>
      <c r="G432" s="33"/>
      <c r="H432" s="36">
        <v>8185971</v>
      </c>
      <c r="I432" s="33"/>
      <c r="J432" s="85">
        <f t="shared" si="18"/>
        <v>658954.03946750052</v>
      </c>
      <c r="K432" s="37"/>
      <c r="L432" s="33"/>
      <c r="M432" s="33"/>
      <c r="N432" s="33"/>
    </row>
    <row r="433" spans="1:14" s="38" customFormat="1" x14ac:dyDescent="0.25">
      <c r="A433" s="33">
        <v>346</v>
      </c>
      <c r="B433" s="33" t="s">
        <v>291</v>
      </c>
      <c r="D433" s="32">
        <v>12695601.689999999</v>
      </c>
      <c r="E433" s="33"/>
      <c r="F433" s="32">
        <v>8125669.0355062494</v>
      </c>
      <c r="G433" s="33"/>
      <c r="H433" s="32">
        <v>2206656</v>
      </c>
      <c r="I433" s="33"/>
      <c r="J433" s="86">
        <f t="shared" si="18"/>
        <v>5919013.0355062494</v>
      </c>
      <c r="K433" s="30"/>
      <c r="M433" s="33"/>
      <c r="N433" s="33"/>
    </row>
    <row r="434" spans="1:14" s="38" customFormat="1" x14ac:dyDescent="0.25">
      <c r="A434" s="33" t="s">
        <v>6</v>
      </c>
      <c r="B434" s="38" t="s">
        <v>125</v>
      </c>
      <c r="D434" s="23">
        <f>+SUBTOTAL(9,D427:D433)</f>
        <v>787833638.98999989</v>
      </c>
      <c r="F434" s="23">
        <f>+SUBTOTAL(9,F427:F433)</f>
        <v>73775377.587211251</v>
      </c>
      <c r="H434" s="23">
        <f>+SUBTOTAL(9,H427:H433)</f>
        <v>119952433</v>
      </c>
      <c r="J434" s="83">
        <f>+SUBTOTAL(9,J427:J433)</f>
        <v>-46177055.412788756</v>
      </c>
      <c r="K434" s="39"/>
      <c r="L434" s="33"/>
      <c r="M434" s="33"/>
      <c r="N434" s="33"/>
    </row>
    <row r="435" spans="1:14" s="38" customFormat="1" x14ac:dyDescent="0.25">
      <c r="A435" s="33" t="s">
        <v>6</v>
      </c>
      <c r="B435" s="38" t="s">
        <v>6</v>
      </c>
      <c r="D435" s="43"/>
      <c r="F435" s="43"/>
      <c r="H435" s="43"/>
      <c r="J435" s="87"/>
      <c r="K435" s="43"/>
      <c r="L435" s="33"/>
    </row>
    <row r="436" spans="1:14" s="38" customFormat="1" x14ac:dyDescent="0.25">
      <c r="A436" s="41" t="s">
        <v>203</v>
      </c>
      <c r="D436" s="43">
        <f>+SUBTOTAL(9,D397:D435)</f>
        <v>2141603062.3200004</v>
      </c>
      <c r="F436" s="43">
        <f>+SUBTOTAL(9,F397:F435)</f>
        <v>196696472.29921374</v>
      </c>
      <c r="H436" s="43">
        <f>+SUBTOTAL(9,H397:H435)</f>
        <v>385782105</v>
      </c>
      <c r="J436" s="87">
        <f>+SUBTOTAL(9,J397:J435)</f>
        <v>-189085632.70078626</v>
      </c>
      <c r="K436" s="43"/>
      <c r="L436" s="33"/>
    </row>
    <row r="437" spans="1:14" s="38" customFormat="1" x14ac:dyDescent="0.25">
      <c r="A437" s="41"/>
      <c r="B437" s="38" t="s">
        <v>6</v>
      </c>
      <c r="D437" s="43"/>
      <c r="F437" s="43"/>
      <c r="H437" s="43"/>
      <c r="J437" s="87"/>
      <c r="K437" s="43"/>
      <c r="L437" s="33"/>
    </row>
    <row r="438" spans="1:14" s="38" customFormat="1" x14ac:dyDescent="0.25">
      <c r="A438" s="41"/>
      <c r="B438" s="38" t="s">
        <v>6</v>
      </c>
      <c r="D438" s="43"/>
      <c r="F438" s="43"/>
      <c r="H438" s="43"/>
      <c r="J438" s="87"/>
      <c r="K438" s="43"/>
      <c r="L438" s="33"/>
    </row>
    <row r="439" spans="1:14" s="38" customFormat="1" x14ac:dyDescent="0.25">
      <c r="A439" s="41" t="s">
        <v>204</v>
      </c>
      <c r="D439" s="43"/>
      <c r="F439" s="43"/>
      <c r="H439" s="43"/>
      <c r="J439" s="87"/>
      <c r="K439" s="43"/>
      <c r="L439" s="33"/>
    </row>
    <row r="440" spans="1:14" s="38" customFormat="1" x14ac:dyDescent="0.25">
      <c r="A440" s="41"/>
      <c r="B440" s="38" t="s">
        <v>6</v>
      </c>
      <c r="D440" s="43"/>
      <c r="F440" s="43"/>
      <c r="H440" s="43"/>
      <c r="J440" s="87"/>
      <c r="K440" s="43"/>
      <c r="L440" s="33"/>
    </row>
    <row r="441" spans="1:14" s="38" customFormat="1" x14ac:dyDescent="0.25">
      <c r="A441" s="33" t="s">
        <v>6</v>
      </c>
      <c r="B441" s="38" t="s">
        <v>126</v>
      </c>
      <c r="D441" s="43"/>
      <c r="F441" s="43"/>
      <c r="H441" s="43"/>
      <c r="J441" s="87"/>
      <c r="K441" s="43"/>
      <c r="L441" s="33"/>
    </row>
    <row r="442" spans="1:14" s="38" customFormat="1" x14ac:dyDescent="0.25">
      <c r="A442" s="33">
        <v>341</v>
      </c>
      <c r="B442" s="33" t="s">
        <v>42</v>
      </c>
      <c r="D442" s="36">
        <v>84193534.709999993</v>
      </c>
      <c r="E442" s="33"/>
      <c r="F442" s="36">
        <v>9244880.0708987489</v>
      </c>
      <c r="G442" s="33"/>
      <c r="H442" s="36">
        <v>9122382</v>
      </c>
      <c r="I442" s="33"/>
      <c r="J442" s="85">
        <f t="shared" ref="J442:J448" si="19">+F442-H442</f>
        <v>122498.07089874893</v>
      </c>
      <c r="K442" s="37"/>
      <c r="L442" s="33"/>
      <c r="M442" s="33"/>
      <c r="N442" s="33"/>
    </row>
    <row r="443" spans="1:14" s="38" customFormat="1" x14ac:dyDescent="0.25">
      <c r="A443" s="33">
        <v>342</v>
      </c>
      <c r="B443" s="33" t="s">
        <v>87</v>
      </c>
      <c r="D443" s="36">
        <v>48944925.170000002</v>
      </c>
      <c r="E443" s="33"/>
      <c r="F443" s="36">
        <v>5183870.1967075001</v>
      </c>
      <c r="G443" s="33"/>
      <c r="H443" s="36">
        <v>5328691</v>
      </c>
      <c r="I443" s="33"/>
      <c r="J443" s="85">
        <f t="shared" si="19"/>
        <v>-144820.80329249986</v>
      </c>
      <c r="K443" s="37"/>
      <c r="L443" s="33"/>
      <c r="M443" s="33"/>
      <c r="N443" s="33"/>
    </row>
    <row r="444" spans="1:14" s="38" customFormat="1" x14ac:dyDescent="0.25">
      <c r="A444" s="33">
        <v>343</v>
      </c>
      <c r="B444" s="33" t="s">
        <v>88</v>
      </c>
      <c r="D444" s="36">
        <v>400913907.58999997</v>
      </c>
      <c r="E444" s="33"/>
      <c r="F444" s="36">
        <v>38175123.844268896</v>
      </c>
      <c r="G444" s="33"/>
      <c r="H444" s="36">
        <v>42512362</v>
      </c>
      <c r="I444" s="33"/>
      <c r="J444" s="85">
        <f t="shared" si="19"/>
        <v>-4337238.1557311043</v>
      </c>
      <c r="K444" s="37"/>
      <c r="L444" s="33"/>
      <c r="M444" s="33"/>
      <c r="N444" s="33"/>
    </row>
    <row r="445" spans="1:14" s="38" customFormat="1" x14ac:dyDescent="0.25">
      <c r="A445" s="33">
        <v>343.2</v>
      </c>
      <c r="B445" s="33" t="s">
        <v>290</v>
      </c>
      <c r="D445" s="36">
        <v>229372194.33000001</v>
      </c>
      <c r="E445" s="33"/>
      <c r="F445" s="36">
        <v>25648251.123331137</v>
      </c>
      <c r="G445" s="33"/>
      <c r="H445" s="36">
        <v>28562258</v>
      </c>
      <c r="I445" s="33"/>
      <c r="J445" s="85">
        <f t="shared" si="19"/>
        <v>-2914006.876668863</v>
      </c>
      <c r="K445" s="37"/>
      <c r="L445" s="33"/>
      <c r="M445" s="33"/>
      <c r="N445" s="33"/>
    </row>
    <row r="446" spans="1:14" s="38" customFormat="1" x14ac:dyDescent="0.25">
      <c r="A446" s="33">
        <v>344</v>
      </c>
      <c r="B446" s="33" t="s">
        <v>89</v>
      </c>
      <c r="D446" s="36">
        <v>72067369.810000002</v>
      </c>
      <c r="E446" s="33"/>
      <c r="F446" s="36">
        <v>7623244.7813524986</v>
      </c>
      <c r="G446" s="33"/>
      <c r="H446" s="36">
        <v>8136879</v>
      </c>
      <c r="I446" s="33"/>
      <c r="J446" s="85">
        <f t="shared" si="19"/>
        <v>-513634.21864750143</v>
      </c>
      <c r="K446" s="37"/>
      <c r="L446" s="33"/>
      <c r="M446" s="33"/>
      <c r="N446" s="33"/>
    </row>
    <row r="447" spans="1:14" s="38" customFormat="1" x14ac:dyDescent="0.25">
      <c r="A447" s="33">
        <v>345</v>
      </c>
      <c r="B447" s="33" t="s">
        <v>45</v>
      </c>
      <c r="D447" s="36">
        <v>114551904.63</v>
      </c>
      <c r="E447" s="33"/>
      <c r="F447" s="36">
        <v>12158692.945062501</v>
      </c>
      <c r="G447" s="33"/>
      <c r="H447" s="36">
        <v>13000433</v>
      </c>
      <c r="I447" s="33"/>
      <c r="J447" s="85">
        <f t="shared" si="19"/>
        <v>-841740.05493749864</v>
      </c>
      <c r="K447" s="37"/>
      <c r="L447" s="33"/>
      <c r="M447" s="33"/>
      <c r="N447" s="33"/>
    </row>
    <row r="448" spans="1:14" s="38" customFormat="1" x14ac:dyDescent="0.25">
      <c r="A448" s="33">
        <v>346</v>
      </c>
      <c r="B448" s="33" t="s">
        <v>291</v>
      </c>
      <c r="D448" s="32">
        <v>10573301.27</v>
      </c>
      <c r="E448" s="33"/>
      <c r="F448" s="32">
        <v>1080694.3081887502</v>
      </c>
      <c r="G448" s="33"/>
      <c r="H448" s="32">
        <v>1281087</v>
      </c>
      <c r="I448" s="33"/>
      <c r="J448" s="86">
        <f t="shared" si="19"/>
        <v>-200392.69181124982</v>
      </c>
      <c r="K448" s="30"/>
      <c r="M448" s="33"/>
      <c r="N448" s="33"/>
    </row>
    <row r="449" spans="1:14" s="38" customFormat="1" x14ac:dyDescent="0.25">
      <c r="A449" s="33" t="s">
        <v>6</v>
      </c>
      <c r="B449" s="38" t="s">
        <v>127</v>
      </c>
      <c r="D449" s="23">
        <f>+SUBTOTAL(9,D442:D448)</f>
        <v>960617137.50999987</v>
      </c>
      <c r="F449" s="23">
        <f>+SUBTOTAL(9,F442:F448)</f>
        <v>99114757.269810036</v>
      </c>
      <c r="H449" s="23">
        <f>+SUBTOTAL(9,H442:H448)</f>
        <v>107944092</v>
      </c>
      <c r="J449" s="83">
        <f>+SUBTOTAL(9,J442:J448)</f>
        <v>-8829334.7301899698</v>
      </c>
      <c r="K449" s="59"/>
      <c r="L449" s="33"/>
      <c r="M449" s="33"/>
      <c r="N449" s="33"/>
    </row>
    <row r="450" spans="1:14" s="38" customFormat="1" x14ac:dyDescent="0.25">
      <c r="A450" s="33"/>
      <c r="B450" s="38" t="s">
        <v>6</v>
      </c>
      <c r="D450" s="43"/>
      <c r="F450" s="43"/>
      <c r="H450" s="43"/>
      <c r="J450" s="87"/>
      <c r="K450" s="43"/>
      <c r="L450" s="33"/>
    </row>
    <row r="451" spans="1:14" s="38" customFormat="1" x14ac:dyDescent="0.25">
      <c r="A451" s="41" t="s">
        <v>205</v>
      </c>
      <c r="D451" s="43">
        <f>+SUBTOTAL(9,D441:D450)</f>
        <v>960617137.50999987</v>
      </c>
      <c r="E451" s="104"/>
      <c r="F451" s="43">
        <f>+SUBTOTAL(9,F441:F450)</f>
        <v>99114757.269810036</v>
      </c>
      <c r="G451" s="104"/>
      <c r="H451" s="43">
        <f>+SUBTOTAL(9,H441:H450)</f>
        <v>107944092</v>
      </c>
      <c r="I451" s="104"/>
      <c r="J451" s="87">
        <f>+SUBTOTAL(9,J441:J450)</f>
        <v>-8829334.7301899698</v>
      </c>
      <c r="K451" s="43"/>
      <c r="L451" s="33"/>
    </row>
    <row r="452" spans="1:14" s="38" customFormat="1" x14ac:dyDescent="0.25">
      <c r="A452" s="41"/>
      <c r="B452" s="38" t="s">
        <v>6</v>
      </c>
      <c r="D452" s="43"/>
      <c r="F452" s="43"/>
      <c r="H452" s="43"/>
      <c r="J452" s="87"/>
      <c r="K452" s="43"/>
      <c r="L452" s="33"/>
    </row>
    <row r="453" spans="1:14" s="38" customFormat="1" x14ac:dyDescent="0.25">
      <c r="A453" s="41"/>
      <c r="B453" s="38" t="s">
        <v>6</v>
      </c>
      <c r="D453" s="43"/>
      <c r="F453" s="43"/>
      <c r="H453" s="43"/>
      <c r="J453" s="87"/>
      <c r="K453" s="43"/>
      <c r="L453" s="33"/>
    </row>
    <row r="454" spans="1:14" s="38" customFormat="1" x14ac:dyDescent="0.25">
      <c r="A454" s="41" t="s">
        <v>206</v>
      </c>
      <c r="D454" s="43"/>
      <c r="F454" s="43"/>
      <c r="H454" s="43"/>
      <c r="J454" s="87"/>
      <c r="K454" s="43"/>
      <c r="L454" s="33"/>
    </row>
    <row r="455" spans="1:14" s="38" customFormat="1" x14ac:dyDescent="0.25">
      <c r="A455" s="41"/>
      <c r="B455" s="38" t="s">
        <v>6</v>
      </c>
      <c r="D455" s="43"/>
      <c r="F455" s="43"/>
      <c r="H455" s="43"/>
      <c r="J455" s="87"/>
      <c r="K455" s="43"/>
      <c r="L455" s="33"/>
    </row>
    <row r="456" spans="1:14" s="38" customFormat="1" x14ac:dyDescent="0.25">
      <c r="A456" s="33" t="s">
        <v>6</v>
      </c>
      <c r="B456" s="38" t="s">
        <v>128</v>
      </c>
      <c r="D456" s="43"/>
      <c r="F456" s="43"/>
      <c r="H456" s="43"/>
      <c r="J456" s="87"/>
      <c r="K456" s="43"/>
      <c r="L456" s="33"/>
    </row>
    <row r="457" spans="1:14" s="38" customFormat="1" x14ac:dyDescent="0.25">
      <c r="A457" s="33">
        <v>341</v>
      </c>
      <c r="B457" s="33" t="s">
        <v>42</v>
      </c>
      <c r="D457" s="36">
        <v>81600590.5</v>
      </c>
      <c r="E457" s="33"/>
      <c r="F457" s="36">
        <v>10055516.327776249</v>
      </c>
      <c r="G457" s="33"/>
      <c r="H457" s="36">
        <v>7531444</v>
      </c>
      <c r="I457" s="33"/>
      <c r="J457" s="85">
        <f t="shared" ref="J457:J463" si="20">+F457-H457</f>
        <v>2524072.3277762495</v>
      </c>
      <c r="K457" s="37"/>
      <c r="L457" s="33"/>
      <c r="M457" s="33"/>
      <c r="N457" s="33"/>
    </row>
    <row r="458" spans="1:14" s="38" customFormat="1" x14ac:dyDescent="0.25">
      <c r="A458" s="33">
        <v>342</v>
      </c>
      <c r="B458" s="33" t="s">
        <v>87</v>
      </c>
      <c r="D458" s="36">
        <v>219919230.56999999</v>
      </c>
      <c r="E458" s="33"/>
      <c r="F458" s="36">
        <v>25605492.480872501</v>
      </c>
      <c r="G458" s="33"/>
      <c r="H458" s="36">
        <v>19047021</v>
      </c>
      <c r="I458" s="33"/>
      <c r="J458" s="85">
        <f t="shared" si="20"/>
        <v>6558471.4808725007</v>
      </c>
      <c r="K458" s="37"/>
      <c r="L458" s="33"/>
      <c r="M458" s="33"/>
      <c r="N458" s="33"/>
    </row>
    <row r="459" spans="1:14" s="38" customFormat="1" x14ac:dyDescent="0.25">
      <c r="A459" s="33">
        <v>343</v>
      </c>
      <c r="B459" s="33" t="s">
        <v>88</v>
      </c>
      <c r="D459" s="36">
        <v>533780143.66000003</v>
      </c>
      <c r="E459" s="33"/>
      <c r="F459" s="36">
        <v>51780097.252200983</v>
      </c>
      <c r="G459" s="33"/>
      <c r="H459" s="36">
        <v>44774235</v>
      </c>
      <c r="I459" s="33"/>
      <c r="J459" s="85">
        <f t="shared" si="20"/>
        <v>7005862.2522009835</v>
      </c>
      <c r="K459" s="37"/>
      <c r="L459" s="33"/>
      <c r="M459" s="33"/>
      <c r="N459" s="33"/>
    </row>
    <row r="460" spans="1:14" s="38" customFormat="1" x14ac:dyDescent="0.25">
      <c r="A460" s="33">
        <v>343.2</v>
      </c>
      <c r="B460" s="33" t="s">
        <v>290</v>
      </c>
      <c r="D460" s="36">
        <v>139524960.78999999</v>
      </c>
      <c r="E460" s="33"/>
      <c r="F460" s="36">
        <v>21969264.952092759</v>
      </c>
      <c r="G460" s="33"/>
      <c r="H460" s="36">
        <v>18996817</v>
      </c>
      <c r="I460" s="33"/>
      <c r="J460" s="85">
        <f t="shared" si="20"/>
        <v>2972447.9520927593</v>
      </c>
      <c r="K460" s="37"/>
      <c r="L460" s="33"/>
      <c r="M460" s="33"/>
      <c r="N460" s="33"/>
    </row>
    <row r="461" spans="1:14" s="38" customFormat="1" x14ac:dyDescent="0.25">
      <c r="A461" s="33">
        <v>344</v>
      </c>
      <c r="B461" s="33" t="s">
        <v>89</v>
      </c>
      <c r="D461" s="36">
        <v>80939003.280000001</v>
      </c>
      <c r="E461" s="33"/>
      <c r="F461" s="36">
        <v>8455775.3447500002</v>
      </c>
      <c r="G461" s="33"/>
      <c r="H461" s="36">
        <v>7198158</v>
      </c>
      <c r="I461" s="33"/>
      <c r="J461" s="85">
        <f t="shared" si="20"/>
        <v>1257617.3447500002</v>
      </c>
      <c r="K461" s="37"/>
      <c r="L461" s="33"/>
      <c r="M461" s="33"/>
      <c r="N461" s="33"/>
    </row>
    <row r="462" spans="1:14" s="38" customFormat="1" x14ac:dyDescent="0.25">
      <c r="A462" s="33">
        <v>345</v>
      </c>
      <c r="B462" s="33" t="s">
        <v>45</v>
      </c>
      <c r="D462" s="36">
        <v>83796291.620000005</v>
      </c>
      <c r="E462" s="33"/>
      <c r="F462" s="36">
        <v>9527697.5421387497</v>
      </c>
      <c r="G462" s="33"/>
      <c r="H462" s="36">
        <v>7725674</v>
      </c>
      <c r="I462" s="33"/>
      <c r="J462" s="85">
        <f t="shared" si="20"/>
        <v>1802023.5421387497</v>
      </c>
      <c r="K462" s="37"/>
      <c r="L462" s="33"/>
      <c r="M462" s="33"/>
      <c r="N462" s="33"/>
    </row>
    <row r="463" spans="1:14" s="38" customFormat="1" x14ac:dyDescent="0.25">
      <c r="A463" s="33">
        <v>346</v>
      </c>
      <c r="B463" s="33" t="s">
        <v>291</v>
      </c>
      <c r="D463" s="32">
        <v>11584212.449999999</v>
      </c>
      <c r="E463" s="33"/>
      <c r="F463" s="32">
        <v>2033992.5181500001</v>
      </c>
      <c r="G463" s="33"/>
      <c r="H463" s="32">
        <v>1109648</v>
      </c>
      <c r="I463" s="33"/>
      <c r="J463" s="86">
        <f t="shared" si="20"/>
        <v>924344.51815000013</v>
      </c>
      <c r="K463" s="30"/>
      <c r="M463" s="33"/>
      <c r="N463" s="33"/>
    </row>
    <row r="464" spans="1:14" s="38" customFormat="1" x14ac:dyDescent="0.25">
      <c r="A464" s="33" t="s">
        <v>6</v>
      </c>
      <c r="B464" s="38" t="s">
        <v>129</v>
      </c>
      <c r="D464" s="23">
        <f>+SUBTOTAL(9,D457:D463)</f>
        <v>1151144432.8700001</v>
      </c>
      <c r="F464" s="23">
        <f>+SUBTOTAL(9,F457:F463)</f>
        <v>129427836.41798125</v>
      </c>
      <c r="H464" s="23">
        <f>+SUBTOTAL(9,H457:H463)</f>
        <v>106382997</v>
      </c>
      <c r="J464" s="83">
        <f>+SUBTOTAL(9,J457:J463)</f>
        <v>23044839.417981245</v>
      </c>
      <c r="K464" s="59"/>
      <c r="L464" s="33"/>
      <c r="M464" s="33"/>
      <c r="N464" s="33"/>
    </row>
    <row r="465" spans="1:14" s="38" customFormat="1" x14ac:dyDescent="0.25">
      <c r="A465" s="33" t="s">
        <v>6</v>
      </c>
      <c r="B465" s="38" t="s">
        <v>6</v>
      </c>
      <c r="D465" s="43"/>
      <c r="F465" s="43"/>
      <c r="H465" s="43"/>
      <c r="J465" s="87"/>
      <c r="K465" s="43"/>
      <c r="L465" s="33"/>
    </row>
    <row r="466" spans="1:14" s="38" customFormat="1" x14ac:dyDescent="0.25">
      <c r="A466" s="41" t="s">
        <v>207</v>
      </c>
      <c r="D466" s="43">
        <f>+SUBTOTAL(9,D456:D465)</f>
        <v>1151144432.8700001</v>
      </c>
      <c r="E466" s="104"/>
      <c r="F466" s="43">
        <f>+SUBTOTAL(9,F456:F465)</f>
        <v>129427836.41798125</v>
      </c>
      <c r="G466" s="104"/>
      <c r="H466" s="43">
        <f>+SUBTOTAL(9,H456:H465)</f>
        <v>106382997</v>
      </c>
      <c r="I466" s="104"/>
      <c r="J466" s="87">
        <f>+SUBTOTAL(9,J456:J465)</f>
        <v>23044839.417981245</v>
      </c>
      <c r="K466" s="43"/>
      <c r="L466" s="33"/>
    </row>
    <row r="467" spans="1:14" s="38" customFormat="1" x14ac:dyDescent="0.25">
      <c r="A467" s="41"/>
      <c r="B467" s="38" t="s">
        <v>6</v>
      </c>
      <c r="D467" s="43"/>
      <c r="F467" s="43"/>
      <c r="H467" s="43"/>
      <c r="J467" s="87"/>
      <c r="K467" s="43"/>
      <c r="L467" s="33"/>
    </row>
    <row r="468" spans="1:14" s="38" customFormat="1" x14ac:dyDescent="0.25">
      <c r="A468" s="41"/>
      <c r="B468" s="38" t="s">
        <v>6</v>
      </c>
      <c r="D468" s="43"/>
      <c r="F468" s="43"/>
      <c r="H468" s="43"/>
      <c r="J468" s="87"/>
      <c r="K468" s="43"/>
      <c r="L468" s="33"/>
    </row>
    <row r="469" spans="1:14" s="38" customFormat="1" x14ac:dyDescent="0.25">
      <c r="A469" s="41" t="s">
        <v>208</v>
      </c>
      <c r="D469" s="43"/>
      <c r="F469" s="43"/>
      <c r="H469" s="43"/>
      <c r="J469" s="87"/>
      <c r="K469" s="43"/>
      <c r="L469" s="33"/>
    </row>
    <row r="470" spans="1:14" s="38" customFormat="1" x14ac:dyDescent="0.25">
      <c r="A470" s="41"/>
      <c r="B470" s="38" t="s">
        <v>6</v>
      </c>
      <c r="D470" s="43"/>
      <c r="F470" s="87"/>
      <c r="H470" s="43"/>
      <c r="J470" s="87"/>
      <c r="K470" s="43"/>
      <c r="L470" s="33"/>
    </row>
    <row r="471" spans="1:14" s="38" customFormat="1" x14ac:dyDescent="0.25">
      <c r="A471" s="33" t="s">
        <v>6</v>
      </c>
      <c r="B471" s="38" t="s">
        <v>130</v>
      </c>
      <c r="D471" s="43"/>
      <c r="E471" s="43"/>
      <c r="F471" s="87"/>
      <c r="G471" s="43"/>
      <c r="H471" s="43"/>
      <c r="I471" s="43"/>
      <c r="J471" s="87"/>
      <c r="K471" s="43"/>
      <c r="L471" s="33"/>
    </row>
    <row r="472" spans="1:14" s="38" customFormat="1" x14ac:dyDescent="0.25">
      <c r="A472" s="33">
        <v>341</v>
      </c>
      <c r="B472" s="33" t="s">
        <v>42</v>
      </c>
      <c r="D472" s="36">
        <v>101725228.06999999</v>
      </c>
      <c r="E472" s="33"/>
      <c r="F472" s="63">
        <v>5413540.2227553716</v>
      </c>
      <c r="G472" s="33"/>
      <c r="H472" s="36">
        <v>3906348</v>
      </c>
      <c r="I472" s="33"/>
      <c r="J472" s="85">
        <f t="shared" ref="J472:J478" si="21">+F472-H472</f>
        <v>1507192.2227553716</v>
      </c>
      <c r="K472" s="37"/>
      <c r="L472" s="33"/>
      <c r="M472" s="33"/>
      <c r="N472" s="33"/>
    </row>
    <row r="473" spans="1:14" s="38" customFormat="1" x14ac:dyDescent="0.25">
      <c r="A473" s="33">
        <v>342</v>
      </c>
      <c r="B473" s="33" t="s">
        <v>87</v>
      </c>
      <c r="D473" s="36">
        <v>59665117.359999999</v>
      </c>
      <c r="E473" s="33"/>
      <c r="F473" s="63">
        <v>3175215.419536978</v>
      </c>
      <c r="G473" s="33"/>
      <c r="H473" s="36">
        <v>2302107</v>
      </c>
      <c r="I473" s="33"/>
      <c r="J473" s="85">
        <f t="shared" si="21"/>
        <v>873108.41953697801</v>
      </c>
      <c r="K473" s="37"/>
      <c r="L473" s="33"/>
      <c r="M473" s="33"/>
      <c r="N473" s="33"/>
    </row>
    <row r="474" spans="1:14" s="38" customFormat="1" x14ac:dyDescent="0.25">
      <c r="A474" s="33">
        <v>343</v>
      </c>
      <c r="B474" s="33" t="s">
        <v>88</v>
      </c>
      <c r="D474" s="36">
        <v>518622216.98000002</v>
      </c>
      <c r="E474" s="33"/>
      <c r="F474" s="36">
        <v>21854510.592000898</v>
      </c>
      <c r="G474" s="33"/>
      <c r="H474" s="36">
        <v>18772300</v>
      </c>
      <c r="I474" s="33"/>
      <c r="J474" s="85">
        <f t="shared" si="21"/>
        <v>3082210.592000898</v>
      </c>
      <c r="K474" s="37"/>
      <c r="L474" s="33"/>
      <c r="M474" s="33"/>
      <c r="N474" s="33"/>
    </row>
    <row r="475" spans="1:14" s="38" customFormat="1" x14ac:dyDescent="0.25">
      <c r="A475" s="33">
        <v>343.2</v>
      </c>
      <c r="B475" s="33" t="s">
        <v>290</v>
      </c>
      <c r="D475" s="36">
        <v>191363195.91</v>
      </c>
      <c r="E475" s="33"/>
      <c r="F475" s="36">
        <v>15928983.858409677</v>
      </c>
      <c r="G475" s="33"/>
      <c r="H475" s="36">
        <v>13682469</v>
      </c>
      <c r="I475" s="33"/>
      <c r="J475" s="85">
        <f t="shared" si="21"/>
        <v>2246514.8584096767</v>
      </c>
      <c r="K475" s="37"/>
      <c r="L475" s="33"/>
      <c r="M475" s="33"/>
      <c r="N475" s="33"/>
    </row>
    <row r="476" spans="1:14" s="38" customFormat="1" x14ac:dyDescent="0.25">
      <c r="A476" s="33">
        <v>344</v>
      </c>
      <c r="B476" s="33" t="s">
        <v>89</v>
      </c>
      <c r="D476" s="36">
        <v>87208138.849999994</v>
      </c>
      <c r="E476" s="33"/>
      <c r="F476" s="63">
        <v>4640980.1813493278</v>
      </c>
      <c r="G476" s="33"/>
      <c r="H476" s="36">
        <v>3397158</v>
      </c>
      <c r="I476" s="33"/>
      <c r="J476" s="85">
        <f t="shared" si="21"/>
        <v>1243822.1813493278</v>
      </c>
      <c r="K476" s="37"/>
      <c r="L476" s="33"/>
      <c r="M476" s="33"/>
      <c r="N476" s="33"/>
    </row>
    <row r="477" spans="1:14" s="38" customFormat="1" x14ac:dyDescent="0.25">
      <c r="A477" s="33">
        <v>345</v>
      </c>
      <c r="B477" s="33" t="s">
        <v>45</v>
      </c>
      <c r="D477" s="36">
        <v>138483955.50999999</v>
      </c>
      <c r="E477" s="33"/>
      <c r="F477" s="63">
        <v>7369739.8136455258</v>
      </c>
      <c r="G477" s="33"/>
      <c r="H477" s="36">
        <v>5503242</v>
      </c>
      <c r="I477" s="33"/>
      <c r="J477" s="85">
        <f t="shared" si="21"/>
        <v>1866497.8136455258</v>
      </c>
      <c r="K477" s="37"/>
      <c r="L477" s="33"/>
      <c r="M477" s="33"/>
      <c r="N477" s="33"/>
    </row>
    <row r="478" spans="1:14" s="38" customFormat="1" x14ac:dyDescent="0.25">
      <c r="A478" s="33">
        <v>346</v>
      </c>
      <c r="B478" s="33" t="s">
        <v>291</v>
      </c>
      <c r="D478" s="32">
        <v>12795087.470000001</v>
      </c>
      <c r="E478" s="33"/>
      <c r="F478" s="64">
        <v>680919.78741845523</v>
      </c>
      <c r="G478" s="33"/>
      <c r="H478" s="32">
        <v>544748</v>
      </c>
      <c r="I478" s="33"/>
      <c r="J478" s="86">
        <f t="shared" si="21"/>
        <v>136171.78741845523</v>
      </c>
      <c r="K478" s="30"/>
      <c r="M478" s="33"/>
      <c r="N478" s="33"/>
    </row>
    <row r="479" spans="1:14" s="38" customFormat="1" x14ac:dyDescent="0.25">
      <c r="A479" s="33" t="s">
        <v>6</v>
      </c>
      <c r="B479" s="38" t="s">
        <v>131</v>
      </c>
      <c r="D479" s="23">
        <f>+SUBTOTAL(9,D472:D478)</f>
        <v>1109862940.1500001</v>
      </c>
      <c r="F479" s="23">
        <f>+SUBTOTAL(9,F472:F478)</f>
        <v>59063889.875116237</v>
      </c>
      <c r="H479" s="23">
        <f>+SUBTOTAL(9,H472:H478)</f>
        <v>48108372</v>
      </c>
      <c r="J479" s="83">
        <f>+SUBTOTAL(9,J472:J478)</f>
        <v>10955517.875116233</v>
      </c>
      <c r="K479" s="59"/>
      <c r="L479" s="33"/>
      <c r="M479" s="33"/>
      <c r="N479" s="33"/>
    </row>
    <row r="480" spans="1:14" s="38" customFormat="1" x14ac:dyDescent="0.25">
      <c r="A480" s="33" t="s">
        <v>6</v>
      </c>
      <c r="B480" s="38" t="s">
        <v>6</v>
      </c>
      <c r="D480" s="43"/>
      <c r="F480" s="43"/>
      <c r="H480" s="43"/>
      <c r="J480" s="87"/>
      <c r="K480" s="43"/>
      <c r="L480" s="33"/>
    </row>
    <row r="481" spans="1:12" s="38" customFormat="1" x14ac:dyDescent="0.25">
      <c r="A481" s="41" t="s">
        <v>209</v>
      </c>
      <c r="D481" s="28">
        <f>+SUBTOTAL(9,D471:D480)</f>
        <v>1109862940.1500001</v>
      </c>
      <c r="F481" s="28">
        <f>+SUBTOTAL(9,F471:F480)</f>
        <v>59063889.875116237</v>
      </c>
      <c r="H481" s="28">
        <f>+SUBTOTAL(9,H471:H480)</f>
        <v>48108372</v>
      </c>
      <c r="J481" s="175">
        <f>+SUBTOTAL(9,J471:J480)</f>
        <v>10955517.875116233</v>
      </c>
      <c r="K481" s="43"/>
      <c r="L481" s="33"/>
    </row>
    <row r="482" spans="1:12" s="38" customFormat="1" x14ac:dyDescent="0.25">
      <c r="A482" s="41"/>
      <c r="B482" s="38" t="s">
        <v>6</v>
      </c>
      <c r="D482" s="43"/>
      <c r="F482" s="43"/>
      <c r="H482" s="43"/>
      <c r="J482" s="87"/>
      <c r="K482" s="43"/>
      <c r="L482" s="33"/>
    </row>
    <row r="483" spans="1:12" ht="13.8" thickBot="1" x14ac:dyDescent="0.3">
      <c r="A483" s="8" t="s">
        <v>10</v>
      </c>
      <c r="D483" s="15">
        <f>+SUBTOTAL(9,D222:D482)</f>
        <v>10884506010.900002</v>
      </c>
      <c r="F483" s="15">
        <f>+SUBTOTAL(9,F222:F482)</f>
        <v>1766287393.4869287</v>
      </c>
      <c r="H483" s="15">
        <f>+SUBTOTAL(9,H222:H482)</f>
        <v>2090595054</v>
      </c>
      <c r="J483" s="90">
        <f>+SUBTOTAL(9,J222:J482)</f>
        <v>-324307660.51307166</v>
      </c>
      <c r="K483" s="26"/>
      <c r="L483" s="69"/>
    </row>
    <row r="484" spans="1:12" ht="13.8" thickTop="1" x14ac:dyDescent="0.25">
      <c r="B484" s="2" t="s">
        <v>6</v>
      </c>
    </row>
    <row r="485" spans="1:12" x14ac:dyDescent="0.25">
      <c r="B485" s="2" t="s">
        <v>6</v>
      </c>
    </row>
    <row r="486" spans="1:12" x14ac:dyDescent="0.25">
      <c r="A486" s="8" t="s">
        <v>264</v>
      </c>
    </row>
    <row r="487" spans="1:12" x14ac:dyDescent="0.25">
      <c r="B487" s="2" t="s">
        <v>6</v>
      </c>
      <c r="D487" s="16"/>
      <c r="E487" s="16"/>
      <c r="F487" s="16"/>
      <c r="G487" s="38"/>
      <c r="H487" s="16"/>
      <c r="I487" s="16"/>
      <c r="J487" s="73"/>
      <c r="K487" s="16"/>
    </row>
    <row r="488" spans="1:12" s="16" customFormat="1" x14ac:dyDescent="0.25">
      <c r="A488" s="16" t="s">
        <v>6</v>
      </c>
      <c r="B488" s="16" t="s">
        <v>132</v>
      </c>
      <c r="C488" s="2"/>
      <c r="D488" s="9"/>
      <c r="E488" s="2"/>
      <c r="F488" s="2"/>
      <c r="G488" s="33"/>
      <c r="H488" s="9"/>
      <c r="I488" s="2"/>
      <c r="J488" s="117"/>
      <c r="K488" s="10"/>
    </row>
    <row r="489" spans="1:12" x14ac:dyDescent="0.25">
      <c r="A489" s="2">
        <v>341</v>
      </c>
      <c r="B489" s="2" t="s">
        <v>42</v>
      </c>
      <c r="C489" s="16"/>
      <c r="D489" s="36">
        <v>601221.5</v>
      </c>
      <c r="E489" s="33"/>
      <c r="F489" s="36">
        <v>330321.73522000009</v>
      </c>
      <c r="H489" s="36">
        <v>402141</v>
      </c>
      <c r="I489" s="33"/>
      <c r="J489" s="85">
        <f t="shared" ref="J489:J495" si="22">+F489-H489</f>
        <v>-71819.26477999991</v>
      </c>
      <c r="K489" s="11"/>
    </row>
    <row r="490" spans="1:12" x14ac:dyDescent="0.25">
      <c r="A490" s="2">
        <v>342</v>
      </c>
      <c r="B490" s="2" t="s">
        <v>87</v>
      </c>
      <c r="D490" s="36">
        <v>194416.91</v>
      </c>
      <c r="E490" s="33"/>
      <c r="F490" s="36">
        <v>102092.6630855556</v>
      </c>
      <c r="H490" s="36">
        <v>129782</v>
      </c>
      <c r="I490" s="33"/>
      <c r="J490" s="85">
        <f t="shared" si="22"/>
        <v>-27689.3369144444</v>
      </c>
      <c r="K490" s="11"/>
    </row>
    <row r="491" spans="1:12" x14ac:dyDescent="0.25">
      <c r="A491" s="2">
        <v>343</v>
      </c>
      <c r="B491" s="2" t="s">
        <v>88</v>
      </c>
      <c r="C491" s="16"/>
      <c r="D491" s="36">
        <v>14841925.279999999</v>
      </c>
      <c r="E491" s="33"/>
      <c r="F491" s="36">
        <v>2188183.7755663302</v>
      </c>
      <c r="H491" s="36">
        <v>3031649</v>
      </c>
      <c r="I491" s="33"/>
      <c r="J491" s="85">
        <f t="shared" si="22"/>
        <v>-843465.22443366982</v>
      </c>
      <c r="K491" s="11"/>
    </row>
    <row r="492" spans="1:12" x14ac:dyDescent="0.25">
      <c r="A492" s="2">
        <v>343.2</v>
      </c>
      <c r="B492" s="2" t="s">
        <v>290</v>
      </c>
      <c r="D492" s="36">
        <v>1858778.65</v>
      </c>
      <c r="E492" s="33"/>
      <c r="F492" s="36">
        <v>571426.05007311457</v>
      </c>
      <c r="H492" s="36">
        <v>791690</v>
      </c>
      <c r="I492" s="33"/>
      <c r="J492" s="85">
        <f t="shared" si="22"/>
        <v>-220263.94992688543</v>
      </c>
      <c r="K492" s="11"/>
    </row>
    <row r="493" spans="1:12" x14ac:dyDescent="0.25">
      <c r="A493" s="2">
        <v>344</v>
      </c>
      <c r="B493" s="2" t="s">
        <v>89</v>
      </c>
      <c r="D493" s="36">
        <v>1748135.45</v>
      </c>
      <c r="E493" s="33"/>
      <c r="F493" s="36">
        <v>750004.79137333413</v>
      </c>
      <c r="H493" s="36">
        <v>1379424</v>
      </c>
      <c r="I493" s="33"/>
      <c r="J493" s="85">
        <f t="shared" si="22"/>
        <v>-629419.20862666587</v>
      </c>
      <c r="K493" s="11"/>
    </row>
    <row r="494" spans="1:12" x14ac:dyDescent="0.25">
      <c r="A494" s="2">
        <v>345</v>
      </c>
      <c r="B494" s="2" t="s">
        <v>45</v>
      </c>
      <c r="D494" s="36">
        <v>420107.13</v>
      </c>
      <c r="E494" s="33"/>
      <c r="F494" s="36">
        <v>174656.81642166671</v>
      </c>
      <c r="H494" s="36">
        <v>319938</v>
      </c>
      <c r="I494" s="33"/>
      <c r="J494" s="85">
        <f t="shared" si="22"/>
        <v>-145281.18357833329</v>
      </c>
      <c r="K494" s="11"/>
    </row>
    <row r="495" spans="1:12" s="16" customFormat="1" x14ac:dyDescent="0.25">
      <c r="A495" s="2">
        <v>346</v>
      </c>
      <c r="B495" s="33" t="s">
        <v>291</v>
      </c>
      <c r="C495" s="2"/>
      <c r="D495" s="32">
        <v>20934.61</v>
      </c>
      <c r="E495" s="33"/>
      <c r="F495" s="32">
        <v>8569.5999233333496</v>
      </c>
      <c r="G495" s="33"/>
      <c r="H495" s="32">
        <v>16745</v>
      </c>
      <c r="I495" s="33"/>
      <c r="J495" s="86">
        <f t="shared" si="22"/>
        <v>-8175.4000766666504</v>
      </c>
      <c r="K495" s="30"/>
    </row>
    <row r="496" spans="1:12" x14ac:dyDescent="0.25">
      <c r="A496" s="2" t="s">
        <v>6</v>
      </c>
      <c r="B496" s="16" t="s">
        <v>133</v>
      </c>
      <c r="D496" s="24">
        <f>+SUBTOTAL(9,D489:D495)</f>
        <v>19685519.529999997</v>
      </c>
      <c r="E496" s="104"/>
      <c r="F496" s="24">
        <f>+SUBTOTAL(9,F489:F495)</f>
        <v>4125255.4316633348</v>
      </c>
      <c r="G496" s="104"/>
      <c r="H496" s="24">
        <f>+SUBTOTAL(9,H489:H495)</f>
        <v>6071369</v>
      </c>
      <c r="I496" s="104"/>
      <c r="J496" s="88">
        <f>+SUBTOTAL(9,J489:J495)</f>
        <v>-1946113.5683366654</v>
      </c>
      <c r="K496" s="18"/>
    </row>
    <row r="497" spans="1:12" s="16" customFormat="1" x14ac:dyDescent="0.25">
      <c r="A497" s="2" t="s">
        <v>6</v>
      </c>
      <c r="B497" s="2" t="s">
        <v>6</v>
      </c>
      <c r="C497" s="2"/>
      <c r="D497" s="2"/>
      <c r="E497" s="2"/>
      <c r="F497" s="2"/>
      <c r="G497" s="33"/>
      <c r="H497" s="2"/>
      <c r="I497" s="2"/>
      <c r="J497" s="58"/>
      <c r="K497" s="2"/>
    </row>
    <row r="498" spans="1:12" x14ac:dyDescent="0.25">
      <c r="A498" s="16" t="s">
        <v>6</v>
      </c>
      <c r="B498" s="16" t="s">
        <v>134</v>
      </c>
      <c r="D498" s="9"/>
      <c r="H498" s="9"/>
      <c r="J498" s="117"/>
      <c r="K498" s="10"/>
      <c r="L498" s="16"/>
    </row>
    <row r="499" spans="1:12" x14ac:dyDescent="0.25">
      <c r="A499" s="2">
        <v>341</v>
      </c>
      <c r="B499" s="2" t="s">
        <v>42</v>
      </c>
      <c r="C499" s="16"/>
      <c r="D499" s="36">
        <v>941092.66</v>
      </c>
      <c r="E499" s="33"/>
      <c r="F499" s="36">
        <v>199921.37560083548</v>
      </c>
      <c r="H499" s="36">
        <v>353144</v>
      </c>
      <c r="I499" s="33"/>
      <c r="J499" s="85">
        <f t="shared" ref="J499:J505" si="23">+F499-H499</f>
        <v>-153222.62439916452</v>
      </c>
      <c r="K499" s="11"/>
    </row>
    <row r="500" spans="1:12" x14ac:dyDescent="0.25">
      <c r="A500" s="2">
        <v>342</v>
      </c>
      <c r="B500" s="2" t="s">
        <v>87</v>
      </c>
      <c r="D500" s="36">
        <v>724317.88</v>
      </c>
      <c r="E500" s="33"/>
      <c r="F500" s="36">
        <v>139689.39757729124</v>
      </c>
      <c r="H500" s="36">
        <v>269749</v>
      </c>
      <c r="I500" s="33"/>
      <c r="J500" s="85">
        <f t="shared" si="23"/>
        <v>-130059.60242270876</v>
      </c>
      <c r="K500" s="11"/>
    </row>
    <row r="501" spans="1:12" x14ac:dyDescent="0.25">
      <c r="A501" s="2">
        <v>343</v>
      </c>
      <c r="B501" s="2" t="s">
        <v>88</v>
      </c>
      <c r="C501" s="16"/>
      <c r="D501" s="36">
        <v>10218902.539999999</v>
      </c>
      <c r="E501" s="33"/>
      <c r="F501" s="36">
        <v>1769583.5911101266</v>
      </c>
      <c r="H501" s="36">
        <v>2139638</v>
      </c>
      <c r="I501" s="33"/>
      <c r="J501" s="85">
        <f t="shared" si="23"/>
        <v>-370054.40888987342</v>
      </c>
      <c r="K501" s="11"/>
    </row>
    <row r="502" spans="1:12" x14ac:dyDescent="0.25">
      <c r="A502" s="2">
        <v>343.2</v>
      </c>
      <c r="B502" s="2" t="s">
        <v>290</v>
      </c>
      <c r="D502" s="36">
        <v>2807095.36</v>
      </c>
      <c r="E502" s="33"/>
      <c r="F502" s="36">
        <v>1209852.3085479857</v>
      </c>
      <c r="H502" s="36">
        <v>1462856</v>
      </c>
      <c r="I502" s="33"/>
      <c r="J502" s="85">
        <f t="shared" si="23"/>
        <v>-253003.69145201426</v>
      </c>
      <c r="K502" s="11"/>
    </row>
    <row r="503" spans="1:12" x14ac:dyDescent="0.25">
      <c r="A503" s="2">
        <v>344</v>
      </c>
      <c r="B503" s="2" t="s">
        <v>89</v>
      </c>
      <c r="D503" s="36">
        <v>4602021.84</v>
      </c>
      <c r="E503" s="33"/>
      <c r="F503" s="36">
        <v>652682.94027096475</v>
      </c>
      <c r="H503" s="36">
        <v>1755151</v>
      </c>
      <c r="I503" s="33"/>
      <c r="J503" s="85">
        <f t="shared" si="23"/>
        <v>-1102468.0597290352</v>
      </c>
      <c r="K503" s="11"/>
    </row>
    <row r="504" spans="1:12" s="16" customFormat="1" x14ac:dyDescent="0.25">
      <c r="A504" s="2">
        <v>345</v>
      </c>
      <c r="B504" s="2" t="s">
        <v>45</v>
      </c>
      <c r="C504" s="2"/>
      <c r="D504" s="36">
        <v>3450437.53</v>
      </c>
      <c r="E504" s="33"/>
      <c r="F504" s="36">
        <v>576559.85641460388</v>
      </c>
      <c r="G504" s="33"/>
      <c r="H504" s="36">
        <v>1083206</v>
      </c>
      <c r="I504" s="33"/>
      <c r="J504" s="85">
        <f t="shared" si="23"/>
        <v>-506646.14358539612</v>
      </c>
      <c r="K504" s="11"/>
      <c r="L504" s="2"/>
    </row>
    <row r="505" spans="1:12" x14ac:dyDescent="0.25">
      <c r="A505" s="2">
        <v>346</v>
      </c>
      <c r="B505" s="33" t="s">
        <v>291</v>
      </c>
      <c r="D505" s="32">
        <v>20936.09</v>
      </c>
      <c r="E505" s="33"/>
      <c r="F505" s="32">
        <v>3116.9766706915188</v>
      </c>
      <c r="H505" s="32">
        <v>8378</v>
      </c>
      <c r="I505" s="33"/>
      <c r="J505" s="86">
        <f t="shared" si="23"/>
        <v>-5261.0233293084812</v>
      </c>
      <c r="K505" s="30"/>
      <c r="L505" s="16"/>
    </row>
    <row r="506" spans="1:12" x14ac:dyDescent="0.25">
      <c r="A506" s="2" t="s">
        <v>6</v>
      </c>
      <c r="B506" s="16" t="s">
        <v>135</v>
      </c>
      <c r="D506" s="24">
        <f>+SUBTOTAL(9,D499:D505)</f>
        <v>22764803.899999999</v>
      </c>
      <c r="E506" s="104"/>
      <c r="F506" s="24">
        <f>+SUBTOTAL(9,F499:F505)</f>
        <v>4551406.4461924993</v>
      </c>
      <c r="G506" s="104"/>
      <c r="H506" s="24">
        <f>+SUBTOTAL(9,H499:H505)</f>
        <v>7072122</v>
      </c>
      <c r="I506" s="104"/>
      <c r="J506" s="88">
        <f>+SUBTOTAL(9,J499:J505)</f>
        <v>-2520715.5538075007</v>
      </c>
      <c r="K506" s="18"/>
    </row>
    <row r="507" spans="1:12" s="33" customFormat="1" x14ac:dyDescent="0.25">
      <c r="B507" s="38"/>
      <c r="D507" s="24"/>
      <c r="E507" s="104"/>
      <c r="F507" s="24"/>
      <c r="G507" s="104"/>
      <c r="H507" s="24"/>
      <c r="I507" s="104"/>
      <c r="J507" s="88"/>
      <c r="K507" s="39"/>
    </row>
    <row r="508" spans="1:12" s="33" customFormat="1" x14ac:dyDescent="0.25">
      <c r="A508" s="38" t="s">
        <v>6</v>
      </c>
      <c r="B508" s="38" t="s">
        <v>300</v>
      </c>
      <c r="D508" s="36"/>
      <c r="F508" s="58"/>
      <c r="H508" s="36"/>
      <c r="J508" s="117"/>
      <c r="K508" s="10"/>
      <c r="L508" s="38"/>
    </row>
    <row r="509" spans="1:12" s="33" customFormat="1" x14ac:dyDescent="0.25">
      <c r="A509" s="58">
        <v>341</v>
      </c>
      <c r="B509" s="58" t="s">
        <v>42</v>
      </c>
      <c r="C509" s="73"/>
      <c r="D509" s="63">
        <v>43805885.75</v>
      </c>
      <c r="E509" s="58"/>
      <c r="F509" s="63">
        <v>1507491.880663194</v>
      </c>
      <c r="G509" s="58"/>
      <c r="H509" s="63">
        <v>1667532</v>
      </c>
      <c r="I509" s="58"/>
      <c r="J509" s="85">
        <f t="shared" ref="J509:J515" si="24">+F509-H509</f>
        <v>-160040.119336806</v>
      </c>
      <c r="K509" s="37"/>
    </row>
    <row r="510" spans="1:12" s="33" customFormat="1" x14ac:dyDescent="0.25">
      <c r="A510" s="58">
        <v>342</v>
      </c>
      <c r="B510" s="58" t="s">
        <v>87</v>
      </c>
      <c r="C510" s="58"/>
      <c r="D510" s="63">
        <v>26150084.739999998</v>
      </c>
      <c r="E510" s="58"/>
      <c r="F510" s="63">
        <v>899902.82696668187</v>
      </c>
      <c r="G510" s="58"/>
      <c r="H510" s="63">
        <v>1008970</v>
      </c>
      <c r="I510" s="58"/>
      <c r="J510" s="85">
        <f t="shared" si="24"/>
        <v>-109067.17303331813</v>
      </c>
      <c r="K510" s="37"/>
    </row>
    <row r="511" spans="1:12" s="33" customFormat="1" x14ac:dyDescent="0.25">
      <c r="A511" s="58">
        <v>343</v>
      </c>
      <c r="B511" s="58" t="s">
        <v>88</v>
      </c>
      <c r="C511" s="73"/>
      <c r="D511" s="63">
        <v>226797341.74000001</v>
      </c>
      <c r="E511" s="58"/>
      <c r="F511" s="36">
        <v>8026196.0414384641</v>
      </c>
      <c r="G511" s="58"/>
      <c r="H511" s="63">
        <v>8067323</v>
      </c>
      <c r="I511" s="58"/>
      <c r="J511" s="85">
        <f t="shared" si="24"/>
        <v>-41126.958561535925</v>
      </c>
      <c r="K511" s="37"/>
    </row>
    <row r="512" spans="1:12" s="33" customFormat="1" x14ac:dyDescent="0.25">
      <c r="A512" s="58">
        <v>343.2</v>
      </c>
      <c r="B512" s="58" t="s">
        <v>290</v>
      </c>
      <c r="C512" s="58"/>
      <c r="D512" s="63">
        <v>83870826.980000004</v>
      </c>
      <c r="E512" s="58"/>
      <c r="F512" s="36">
        <v>2664827.1831268165</v>
      </c>
      <c r="G512" s="58"/>
      <c r="H512" s="63">
        <v>2678482</v>
      </c>
      <c r="I512" s="58"/>
      <c r="J512" s="85">
        <f t="shared" si="24"/>
        <v>-13654.816873183474</v>
      </c>
      <c r="K512" s="37"/>
    </row>
    <row r="513" spans="1:12" s="33" customFormat="1" x14ac:dyDescent="0.25">
      <c r="A513" s="58">
        <v>344</v>
      </c>
      <c r="B513" s="58" t="s">
        <v>89</v>
      </c>
      <c r="C513" s="58"/>
      <c r="D513" s="63">
        <v>38221666.560000002</v>
      </c>
      <c r="E513" s="58"/>
      <c r="F513" s="63">
        <v>1315322.154046752</v>
      </c>
      <c r="G513" s="58"/>
      <c r="H513" s="63">
        <v>1488910</v>
      </c>
      <c r="I513" s="58"/>
      <c r="J513" s="85">
        <f t="shared" si="24"/>
        <v>-173587.84595324798</v>
      </c>
      <c r="K513" s="37"/>
    </row>
    <row r="514" spans="1:12" s="33" customFormat="1" x14ac:dyDescent="0.25">
      <c r="A514" s="58">
        <v>345</v>
      </c>
      <c r="B514" s="58" t="s">
        <v>45</v>
      </c>
      <c r="C514" s="58"/>
      <c r="D514" s="63">
        <v>60694880.549999997</v>
      </c>
      <c r="E514" s="58"/>
      <c r="F514" s="63">
        <v>2088692.8334041825</v>
      </c>
      <c r="G514" s="58"/>
      <c r="H514" s="63">
        <v>2411966</v>
      </c>
      <c r="I514" s="58"/>
      <c r="J514" s="85">
        <f t="shared" si="24"/>
        <v>-323273.16659581754</v>
      </c>
      <c r="K514" s="37"/>
    </row>
    <row r="515" spans="1:12" s="33" customFormat="1" x14ac:dyDescent="0.25">
      <c r="A515" s="58">
        <v>346</v>
      </c>
      <c r="B515" s="33" t="s">
        <v>291</v>
      </c>
      <c r="C515" s="58"/>
      <c r="D515" s="64">
        <v>5607843.1799999997</v>
      </c>
      <c r="E515" s="58"/>
      <c r="F515" s="64">
        <v>192982.698948907</v>
      </c>
      <c r="G515" s="58"/>
      <c r="H515" s="64">
        <v>238753</v>
      </c>
      <c r="I515" s="58"/>
      <c r="J515" s="86">
        <f t="shared" si="24"/>
        <v>-45770.301051093003</v>
      </c>
      <c r="K515" s="30"/>
      <c r="L515" s="38"/>
    </row>
    <row r="516" spans="1:12" s="33" customFormat="1" x14ac:dyDescent="0.25">
      <c r="A516" s="58" t="s">
        <v>6</v>
      </c>
      <c r="B516" s="73" t="s">
        <v>302</v>
      </c>
      <c r="C516" s="58"/>
      <c r="D516" s="83">
        <f>+SUBTOTAL(9,D509:D515)</f>
        <v>485148529.50000006</v>
      </c>
      <c r="E516" s="73"/>
      <c r="F516" s="83">
        <f>+SUBTOTAL(9,F509:F515)</f>
        <v>16695415.618594998</v>
      </c>
      <c r="G516" s="73"/>
      <c r="H516" s="83">
        <f>+SUBTOTAL(9,H509:H515)</f>
        <v>17561936</v>
      </c>
      <c r="I516" s="73"/>
      <c r="J516" s="83">
        <f>+SUBTOTAL(9,J509:J515)</f>
        <v>-866520.38140500209</v>
      </c>
      <c r="K516" s="24"/>
    </row>
    <row r="517" spans="1:12" s="33" customFormat="1" x14ac:dyDescent="0.25">
      <c r="A517" s="58" t="s">
        <v>6</v>
      </c>
      <c r="B517" s="73"/>
      <c r="C517" s="58"/>
      <c r="D517" s="88"/>
      <c r="E517" s="73"/>
      <c r="F517" s="88"/>
      <c r="G517" s="73"/>
      <c r="H517" s="88"/>
      <c r="I517" s="73"/>
      <c r="J517" s="88"/>
      <c r="K517" s="24"/>
    </row>
    <row r="518" spans="1:12" ht="13.8" thickBot="1" x14ac:dyDescent="0.3">
      <c r="A518" s="89" t="s">
        <v>265</v>
      </c>
      <c r="B518" s="58"/>
      <c r="C518" s="58"/>
      <c r="D518" s="90">
        <f>+SUBTOTAL(9,D489:D517)</f>
        <v>527598852.93000007</v>
      </c>
      <c r="E518" s="58"/>
      <c r="F518" s="90">
        <f>+SUBTOTAL(9,F489:F517)</f>
        <v>25372077.49645083</v>
      </c>
      <c r="G518" s="58"/>
      <c r="H518" s="90">
        <f>+SUBTOTAL(9,H489:H517)</f>
        <v>30705427</v>
      </c>
      <c r="I518" s="58"/>
      <c r="J518" s="90">
        <f>+SUBTOTAL(9,J489:J517)</f>
        <v>-5333349.5035491688</v>
      </c>
      <c r="K518" s="26"/>
      <c r="L518" s="69"/>
    </row>
    <row r="519" spans="1:12" s="33" customFormat="1" ht="13.8" thickTop="1" x14ac:dyDescent="0.25">
      <c r="A519" s="35"/>
      <c r="D519" s="42"/>
      <c r="F519" s="42"/>
      <c r="H519" s="42"/>
      <c r="J519" s="84"/>
      <c r="K519" s="42"/>
    </row>
    <row r="520" spans="1:12" s="33" customFormat="1" x14ac:dyDescent="0.25">
      <c r="A520" s="35"/>
      <c r="D520" s="42"/>
      <c r="F520" s="42"/>
      <c r="H520" s="42"/>
      <c r="J520" s="84"/>
      <c r="K520" s="42"/>
    </row>
    <row r="521" spans="1:12" s="33" customFormat="1" x14ac:dyDescent="0.25">
      <c r="A521" s="35" t="s">
        <v>13</v>
      </c>
      <c r="D521" s="42"/>
      <c r="F521" s="42"/>
      <c r="H521" s="42"/>
      <c r="J521" s="84"/>
      <c r="K521" s="42"/>
    </row>
    <row r="522" spans="1:12" s="33" customFormat="1" x14ac:dyDescent="0.25">
      <c r="A522" s="35"/>
      <c r="B522" s="33" t="s">
        <v>6</v>
      </c>
      <c r="D522" s="42"/>
      <c r="F522" s="42"/>
      <c r="H522" s="42"/>
      <c r="J522" s="84"/>
      <c r="K522" s="42"/>
    </row>
    <row r="523" spans="1:12" s="33" customFormat="1" x14ac:dyDescent="0.25">
      <c r="A523" s="41"/>
      <c r="B523" s="38" t="s">
        <v>136</v>
      </c>
      <c r="D523" s="42"/>
      <c r="F523" s="42"/>
      <c r="H523" s="42"/>
      <c r="J523" s="84"/>
      <c r="K523" s="42"/>
    </row>
    <row r="524" spans="1:12" s="33" customFormat="1" x14ac:dyDescent="0.25">
      <c r="A524" s="33">
        <v>341</v>
      </c>
      <c r="B524" s="33" t="s">
        <v>42</v>
      </c>
      <c r="D524" s="36">
        <v>4651944.47</v>
      </c>
      <c r="F524" s="36">
        <v>1140422.4955350002</v>
      </c>
      <c r="H524" s="36">
        <v>1241311</v>
      </c>
      <c r="J524" s="85">
        <f>+F524-H524</f>
        <v>-100888.50446499977</v>
      </c>
      <c r="K524" s="37"/>
      <c r="L524" s="37"/>
    </row>
    <row r="525" spans="1:12" s="33" customFormat="1" x14ac:dyDescent="0.25">
      <c r="A525" s="33">
        <v>343</v>
      </c>
      <c r="B525" s="33" t="s">
        <v>88</v>
      </c>
      <c r="D525" s="36">
        <v>119117666.36</v>
      </c>
      <c r="F525" s="36">
        <v>32672680.641079996</v>
      </c>
      <c r="H525" s="36">
        <v>32969029</v>
      </c>
      <c r="J525" s="85">
        <f>+F525-H525</f>
        <v>-296348.35892000422</v>
      </c>
      <c r="K525" s="37"/>
      <c r="L525" s="37"/>
    </row>
    <row r="526" spans="1:12" s="33" customFormat="1" x14ac:dyDescent="0.25">
      <c r="A526" s="33">
        <v>345</v>
      </c>
      <c r="B526" s="33" t="s">
        <v>45</v>
      </c>
      <c r="D526" s="32">
        <v>27632355.41</v>
      </c>
      <c r="F526" s="32">
        <v>5776622.9478925001</v>
      </c>
      <c r="H526" s="32">
        <v>7599493</v>
      </c>
      <c r="J526" s="86">
        <f>+F526-H526</f>
        <v>-1822870.0521074999</v>
      </c>
      <c r="K526" s="37"/>
      <c r="L526" s="37"/>
    </row>
    <row r="527" spans="1:12" s="33" customFormat="1" x14ac:dyDescent="0.25">
      <c r="B527" s="38" t="s">
        <v>137</v>
      </c>
      <c r="D527" s="39">
        <f>+SUBTOTAL(9,D522:D526)</f>
        <v>151401966.24000001</v>
      </c>
      <c r="E527" s="38"/>
      <c r="F527" s="39">
        <f>+SUBTOTAL(9,F522:F526)</f>
        <v>39589726.084507495</v>
      </c>
      <c r="G527" s="38"/>
      <c r="H527" s="39">
        <f>+SUBTOTAL(9,H522:H526)</f>
        <v>41809833</v>
      </c>
      <c r="I527" s="38"/>
      <c r="J527" s="65">
        <f>+SUBTOTAL(9,J522:J526)</f>
        <v>-2220106.9154925039</v>
      </c>
      <c r="K527" s="39"/>
      <c r="L527" s="37"/>
    </row>
    <row r="528" spans="1:12" s="33" customFormat="1" x14ac:dyDescent="0.25">
      <c r="B528" s="33" t="s">
        <v>6</v>
      </c>
      <c r="D528" s="39"/>
      <c r="E528" s="38"/>
      <c r="F528" s="39"/>
      <c r="G528" s="38"/>
      <c r="H528" s="39"/>
      <c r="I528" s="38"/>
      <c r="J528" s="65"/>
      <c r="K528" s="39"/>
      <c r="L528" s="37"/>
    </row>
    <row r="529" spans="1:12" s="33" customFormat="1" x14ac:dyDescent="0.25">
      <c r="A529" s="38"/>
      <c r="B529" s="38" t="s">
        <v>138</v>
      </c>
      <c r="D529" s="42"/>
      <c r="F529" s="42"/>
      <c r="H529" s="42"/>
      <c r="J529" s="84"/>
      <c r="K529" s="42"/>
      <c r="L529" s="37"/>
    </row>
    <row r="530" spans="1:12" s="33" customFormat="1" x14ac:dyDescent="0.25">
      <c r="A530" s="33">
        <v>341</v>
      </c>
      <c r="B530" s="33" t="s">
        <v>42</v>
      </c>
      <c r="D530" s="36">
        <v>3995821.4</v>
      </c>
      <c r="F530" s="36">
        <v>877822.96292249986</v>
      </c>
      <c r="H530" s="36">
        <v>980281</v>
      </c>
      <c r="J530" s="85">
        <f>+F530-H530</f>
        <v>-102458.03707750014</v>
      </c>
      <c r="K530" s="37"/>
      <c r="L530" s="37"/>
    </row>
    <row r="531" spans="1:12" s="33" customFormat="1" x14ac:dyDescent="0.25">
      <c r="A531" s="33">
        <v>343</v>
      </c>
      <c r="B531" s="33" t="s">
        <v>88</v>
      </c>
      <c r="D531" s="36">
        <v>52975941.5</v>
      </c>
      <c r="F531" s="36">
        <v>13541798.970190002</v>
      </c>
      <c r="H531" s="36">
        <v>12996412</v>
      </c>
      <c r="J531" s="85">
        <f>+F531-H531</f>
        <v>545386.97019000165</v>
      </c>
      <c r="K531" s="37"/>
      <c r="L531" s="37"/>
    </row>
    <row r="532" spans="1:12" s="33" customFormat="1" x14ac:dyDescent="0.25">
      <c r="A532" s="33">
        <v>345</v>
      </c>
      <c r="B532" s="33" t="s">
        <v>45</v>
      </c>
      <c r="D532" s="32">
        <v>6295428.5</v>
      </c>
      <c r="F532" s="32">
        <v>1295516.33027</v>
      </c>
      <c r="H532" s="32">
        <v>1544436</v>
      </c>
      <c r="J532" s="86">
        <f>+F532-H532</f>
        <v>-248919.66972999997</v>
      </c>
      <c r="K532" s="37"/>
      <c r="L532" s="37"/>
    </row>
    <row r="533" spans="1:12" s="33" customFormat="1" x14ac:dyDescent="0.25">
      <c r="B533" s="38" t="s">
        <v>139</v>
      </c>
      <c r="D533" s="39">
        <f>+SUBTOTAL(9,D528:D532)</f>
        <v>63267191.399999999</v>
      </c>
      <c r="E533" s="38"/>
      <c r="F533" s="39">
        <f>+SUBTOTAL(9,F528:F532)</f>
        <v>15715138.263382502</v>
      </c>
      <c r="G533" s="38"/>
      <c r="H533" s="39">
        <f>+SUBTOTAL(9,H528:H532)</f>
        <v>15521129</v>
      </c>
      <c r="I533" s="38"/>
      <c r="J533" s="65">
        <f>+SUBTOTAL(9,J528:J532)</f>
        <v>194009.26338250155</v>
      </c>
      <c r="K533" s="39"/>
      <c r="L533" s="37"/>
    </row>
    <row r="534" spans="1:12" s="33" customFormat="1" x14ac:dyDescent="0.25">
      <c r="B534" s="33" t="s">
        <v>6</v>
      </c>
      <c r="D534" s="39"/>
      <c r="E534" s="38"/>
      <c r="F534" s="39"/>
      <c r="G534" s="38"/>
      <c r="H534" s="39"/>
      <c r="I534" s="38"/>
      <c r="J534" s="65"/>
      <c r="K534" s="39"/>
      <c r="L534" s="37"/>
    </row>
    <row r="535" spans="1:12" s="33" customFormat="1" x14ac:dyDescent="0.25">
      <c r="A535" s="38"/>
      <c r="B535" s="38" t="s">
        <v>140</v>
      </c>
      <c r="D535" s="42"/>
      <c r="F535" s="42"/>
      <c r="H535" s="42"/>
      <c r="J535" s="84"/>
      <c r="K535" s="42"/>
      <c r="L535" s="37"/>
    </row>
    <row r="536" spans="1:12" s="33" customFormat="1" x14ac:dyDescent="0.25">
      <c r="A536" s="33">
        <v>341</v>
      </c>
      <c r="B536" s="33" t="s">
        <v>42</v>
      </c>
      <c r="D536" s="36">
        <v>21390960.23</v>
      </c>
      <c r="F536" s="36">
        <v>3831142.9163124994</v>
      </c>
      <c r="H536" s="36">
        <v>4372998</v>
      </c>
      <c r="J536" s="85">
        <f>+F536-H536</f>
        <v>-541855.08368750056</v>
      </c>
      <c r="K536" s="37"/>
      <c r="L536" s="37"/>
    </row>
    <row r="537" spans="1:12" s="33" customFormat="1" x14ac:dyDescent="0.25">
      <c r="A537" s="33">
        <v>343</v>
      </c>
      <c r="B537" s="33" t="s">
        <v>88</v>
      </c>
      <c r="D537" s="36">
        <v>407102089.06999999</v>
      </c>
      <c r="F537" s="36">
        <v>85750894.695528761</v>
      </c>
      <c r="H537" s="36">
        <v>83330388</v>
      </c>
      <c r="J537" s="85">
        <f>+F537-H537</f>
        <v>2420506.6955287606</v>
      </c>
      <c r="K537" s="37"/>
      <c r="L537" s="37"/>
    </row>
    <row r="538" spans="1:12" s="33" customFormat="1" x14ac:dyDescent="0.25">
      <c r="A538" s="33">
        <v>345</v>
      </c>
      <c r="B538" s="33" t="s">
        <v>45</v>
      </c>
      <c r="D538" s="36">
        <v>4253317.4400000004</v>
      </c>
      <c r="F538" s="36">
        <v>765959.53364375001</v>
      </c>
      <c r="H538" s="36">
        <v>886407</v>
      </c>
      <c r="J538" s="85">
        <f>+F538-H538</f>
        <v>-120447.46635624999</v>
      </c>
      <c r="K538" s="37"/>
      <c r="L538" s="37"/>
    </row>
    <row r="539" spans="1:12" s="33" customFormat="1" x14ac:dyDescent="0.25">
      <c r="A539" s="33">
        <v>346</v>
      </c>
      <c r="B539" s="33" t="s">
        <v>291</v>
      </c>
      <c r="D539" s="32">
        <v>1339.75</v>
      </c>
      <c r="F539" s="32">
        <v>298.56988250000001</v>
      </c>
      <c r="H539" s="32">
        <v>280</v>
      </c>
      <c r="J539" s="86">
        <f>+F539-H539</f>
        <v>18.569882500000006</v>
      </c>
      <c r="K539" s="30"/>
      <c r="L539" s="37"/>
    </row>
    <row r="540" spans="1:12" s="33" customFormat="1" x14ac:dyDescent="0.25">
      <c r="B540" s="38" t="s">
        <v>141</v>
      </c>
      <c r="D540" s="39">
        <f>+SUBTOTAL(9,D534:D539)</f>
        <v>432747706.49000001</v>
      </c>
      <c r="E540" s="38"/>
      <c r="F540" s="39">
        <f>+SUBTOTAL(9,F534:F539)</f>
        <v>90348295.715367511</v>
      </c>
      <c r="G540" s="38"/>
      <c r="H540" s="39">
        <f>+SUBTOTAL(9,H534:H539)</f>
        <v>88590073</v>
      </c>
      <c r="I540" s="38"/>
      <c r="J540" s="65">
        <f>+SUBTOTAL(9,J534:J539)</f>
        <v>1758222.71536751</v>
      </c>
      <c r="K540" s="39"/>
      <c r="L540" s="37"/>
    </row>
    <row r="541" spans="1:12" s="33" customFormat="1" x14ac:dyDescent="0.25">
      <c r="B541" s="38" t="s">
        <v>6</v>
      </c>
      <c r="D541" s="39"/>
      <c r="E541" s="38"/>
      <c r="F541" s="39"/>
      <c r="G541" s="38"/>
      <c r="H541" s="39"/>
      <c r="I541" s="38"/>
      <c r="J541" s="65"/>
      <c r="K541" s="39"/>
      <c r="L541" s="37"/>
    </row>
    <row r="542" spans="1:12" s="33" customFormat="1" x14ac:dyDescent="0.25">
      <c r="A542" s="38"/>
      <c r="B542" s="38" t="s">
        <v>320</v>
      </c>
      <c r="D542" s="42"/>
      <c r="F542" s="42"/>
      <c r="H542" s="42"/>
      <c r="J542" s="84"/>
      <c r="K542" s="42"/>
      <c r="L542" s="37"/>
    </row>
    <row r="543" spans="1:12" s="33" customFormat="1" x14ac:dyDescent="0.25">
      <c r="A543" s="33">
        <v>341</v>
      </c>
      <c r="B543" s="33" t="s">
        <v>42</v>
      </c>
      <c r="D543" s="63">
        <v>4078183.73</v>
      </c>
      <c r="E543" s="58"/>
      <c r="F543" s="63">
        <v>151546.75376098501</v>
      </c>
      <c r="G543" s="58"/>
      <c r="H543" s="63">
        <v>203909</v>
      </c>
      <c r="I543" s="58"/>
      <c r="J543" s="85">
        <f>+F543-H543</f>
        <v>-52362.246239014989</v>
      </c>
      <c r="K543" s="37"/>
      <c r="L543" s="37"/>
    </row>
    <row r="544" spans="1:12" s="33" customFormat="1" x14ac:dyDescent="0.25">
      <c r="A544" s="33">
        <v>343</v>
      </c>
      <c r="B544" s="33" t="s">
        <v>88</v>
      </c>
      <c r="D544" s="63">
        <v>104431380.3</v>
      </c>
      <c r="E544" s="58"/>
      <c r="F544" s="63">
        <v>3880707.1292111403</v>
      </c>
      <c r="G544" s="58"/>
      <c r="H544" s="63">
        <v>5211309</v>
      </c>
      <c r="I544" s="58"/>
      <c r="J544" s="85">
        <f>+F544-H544</f>
        <v>-1330601.8707888597</v>
      </c>
      <c r="K544" s="37"/>
      <c r="L544" s="37"/>
    </row>
    <row r="545" spans="1:12" s="33" customFormat="1" x14ac:dyDescent="0.25">
      <c r="A545" s="33">
        <v>345</v>
      </c>
      <c r="B545" s="33" t="s">
        <v>45</v>
      </c>
      <c r="D545" s="64">
        <v>24224241.09</v>
      </c>
      <c r="E545" s="58"/>
      <c r="F545" s="64">
        <v>900181.39018787292</v>
      </c>
      <c r="G545" s="58"/>
      <c r="H545" s="64">
        <v>1211212</v>
      </c>
      <c r="I545" s="58"/>
      <c r="J545" s="86">
        <f>+F545-H545</f>
        <v>-311030.60981212708</v>
      </c>
      <c r="K545" s="37"/>
      <c r="L545" s="37"/>
    </row>
    <row r="546" spans="1:12" s="33" customFormat="1" x14ac:dyDescent="0.25">
      <c r="B546" s="38" t="s">
        <v>321</v>
      </c>
      <c r="D546" s="39">
        <f>+SUBTOTAL(9,D541:D545)</f>
        <v>132733805.12</v>
      </c>
      <c r="E546" s="38"/>
      <c r="F546" s="39">
        <f>+SUBTOTAL(9,F541:F545)</f>
        <v>4932435.2731599985</v>
      </c>
      <c r="G546" s="38"/>
      <c r="H546" s="39">
        <f>+SUBTOTAL(9,H541:H545)</f>
        <v>6626430</v>
      </c>
      <c r="I546" s="38"/>
      <c r="J546" s="65">
        <f>+SUBTOTAL(9,J541:J545)</f>
        <v>-1693994.7268400015</v>
      </c>
      <c r="K546" s="39"/>
      <c r="L546" s="37"/>
    </row>
    <row r="547" spans="1:12" s="33" customFormat="1" x14ac:dyDescent="0.25">
      <c r="B547" s="33" t="s">
        <v>6</v>
      </c>
      <c r="D547" s="39"/>
      <c r="E547" s="38"/>
      <c r="F547" s="39"/>
      <c r="G547" s="38"/>
      <c r="H547" s="39"/>
      <c r="I547" s="38"/>
      <c r="J547" s="65"/>
      <c r="K547" s="39"/>
      <c r="L547" s="37"/>
    </row>
    <row r="548" spans="1:12" s="33" customFormat="1" x14ac:dyDescent="0.25">
      <c r="A548" s="38"/>
      <c r="B548" s="38" t="s">
        <v>142</v>
      </c>
      <c r="D548" s="84"/>
      <c r="E548" s="58"/>
      <c r="F548" s="84"/>
      <c r="G548" s="58"/>
      <c r="H548" s="84"/>
      <c r="I548" s="58"/>
      <c r="J548" s="84"/>
      <c r="K548" s="42"/>
      <c r="L548" s="37"/>
    </row>
    <row r="549" spans="1:12" s="33" customFormat="1" x14ac:dyDescent="0.25">
      <c r="A549" s="33">
        <v>341</v>
      </c>
      <c r="B549" s="33" t="s">
        <v>42</v>
      </c>
      <c r="D549" s="63">
        <v>4118678.93</v>
      </c>
      <c r="E549" s="58"/>
      <c r="F549" s="63">
        <v>142042.10528323136</v>
      </c>
      <c r="G549" s="58"/>
      <c r="H549" s="63">
        <v>205934</v>
      </c>
      <c r="I549" s="58"/>
      <c r="J549" s="85">
        <f>+F549-H549</f>
        <v>-63891.894716768642</v>
      </c>
      <c r="K549" s="37"/>
      <c r="L549" s="37"/>
    </row>
    <row r="550" spans="1:12" s="33" customFormat="1" x14ac:dyDescent="0.25">
      <c r="A550" s="33">
        <v>343</v>
      </c>
      <c r="B550" s="33" t="s">
        <v>88</v>
      </c>
      <c r="D550" s="63">
        <v>105468354.02</v>
      </c>
      <c r="E550" s="58"/>
      <c r="F550" s="63">
        <v>3637318.4946848857</v>
      </c>
      <c r="G550" s="58"/>
      <c r="H550" s="63">
        <v>5265419</v>
      </c>
      <c r="I550" s="58"/>
      <c r="J550" s="85">
        <f>+F550-H550</f>
        <v>-1628100.5053151143</v>
      </c>
      <c r="K550" s="37"/>
      <c r="L550" s="37"/>
    </row>
    <row r="551" spans="1:12" s="33" customFormat="1" x14ac:dyDescent="0.25">
      <c r="A551" s="33">
        <v>345</v>
      </c>
      <c r="B551" s="33" t="s">
        <v>45</v>
      </c>
      <c r="D551" s="64">
        <v>24464780.879999999</v>
      </c>
      <c r="E551" s="58"/>
      <c r="F551" s="64">
        <v>843724.17480188119</v>
      </c>
      <c r="G551" s="58"/>
      <c r="H551" s="64">
        <v>1223239</v>
      </c>
      <c r="I551" s="58"/>
      <c r="J551" s="86">
        <f>+F551-H551</f>
        <v>-379514.82519811881</v>
      </c>
      <c r="K551" s="37"/>
      <c r="L551" s="37"/>
    </row>
    <row r="552" spans="1:12" s="33" customFormat="1" x14ac:dyDescent="0.25">
      <c r="B552" s="38" t="s">
        <v>143</v>
      </c>
      <c r="D552" s="65">
        <f>+SUBTOTAL(9,D547:D551)</f>
        <v>134051813.83</v>
      </c>
      <c r="E552" s="73"/>
      <c r="F552" s="65">
        <f>+SUBTOTAL(9,F547:F551)</f>
        <v>4623084.7747699982</v>
      </c>
      <c r="G552" s="73"/>
      <c r="H552" s="65">
        <f>+SUBTOTAL(9,H547:H551)</f>
        <v>6694592</v>
      </c>
      <c r="I552" s="73"/>
      <c r="J552" s="65">
        <f>+SUBTOTAL(9,J547:J551)</f>
        <v>-2071507.2252300016</v>
      </c>
      <c r="K552" s="39"/>
      <c r="L552" s="37"/>
    </row>
    <row r="553" spans="1:12" s="33" customFormat="1" x14ac:dyDescent="0.25">
      <c r="A553" s="35"/>
      <c r="B553" s="33" t="s">
        <v>6</v>
      </c>
      <c r="D553" s="65"/>
      <c r="E553" s="73"/>
      <c r="F553" s="65"/>
      <c r="G553" s="73"/>
      <c r="H553" s="65"/>
      <c r="I553" s="73"/>
      <c r="J553" s="65"/>
      <c r="K553" s="39"/>
      <c r="L553" s="37"/>
    </row>
    <row r="554" spans="1:12" s="33" customFormat="1" x14ac:dyDescent="0.25">
      <c r="A554" s="38"/>
      <c r="B554" s="38" t="s">
        <v>322</v>
      </c>
      <c r="D554" s="84"/>
      <c r="E554" s="58"/>
      <c r="F554" s="84"/>
      <c r="G554" s="58"/>
      <c r="H554" s="84"/>
      <c r="I554" s="58"/>
      <c r="J554" s="84"/>
      <c r="K554" s="42"/>
      <c r="L554" s="37"/>
    </row>
    <row r="555" spans="1:12" s="33" customFormat="1" x14ac:dyDescent="0.25">
      <c r="A555" s="33">
        <v>341</v>
      </c>
      <c r="B555" s="33" t="s">
        <v>42</v>
      </c>
      <c r="D555" s="63">
        <v>4207181.04</v>
      </c>
      <c r="E555" s="58"/>
      <c r="F555" s="63">
        <v>156213.68168965142</v>
      </c>
      <c r="G555" s="58"/>
      <c r="H555" s="63">
        <v>210359</v>
      </c>
      <c r="I555" s="58"/>
      <c r="J555" s="85">
        <f>+F555-H555</f>
        <v>-54145.318310348579</v>
      </c>
      <c r="K555" s="37"/>
      <c r="L555" s="37"/>
    </row>
    <row r="556" spans="1:12" s="33" customFormat="1" x14ac:dyDescent="0.25">
      <c r="A556" s="33">
        <v>343</v>
      </c>
      <c r="B556" s="33" t="s">
        <v>88</v>
      </c>
      <c r="D556" s="63">
        <v>107734656.63</v>
      </c>
      <c r="E556" s="58"/>
      <c r="F556" s="63">
        <v>4000214.6800278206</v>
      </c>
      <c r="G556" s="58"/>
      <c r="H556" s="63">
        <v>5370863</v>
      </c>
      <c r="I556" s="58"/>
      <c r="J556" s="85">
        <f>+F556-H556</f>
        <v>-1370648.3199721794</v>
      </c>
      <c r="K556" s="37"/>
      <c r="L556" s="37"/>
    </row>
    <row r="557" spans="1:12" s="33" customFormat="1" x14ac:dyDescent="0.25">
      <c r="A557" s="33">
        <v>345</v>
      </c>
      <c r="B557" s="33" t="s">
        <v>45</v>
      </c>
      <c r="D557" s="64">
        <v>24990479.77</v>
      </c>
      <c r="E557" s="58"/>
      <c r="F557" s="64">
        <v>927902.74888252805</v>
      </c>
      <c r="G557" s="58"/>
      <c r="H557" s="64">
        <v>1249524</v>
      </c>
      <c r="I557" s="58"/>
      <c r="J557" s="86">
        <f>+F557-H557</f>
        <v>-321621.25111747195</v>
      </c>
      <c r="K557" s="37"/>
      <c r="L557" s="37"/>
    </row>
    <row r="558" spans="1:12" s="33" customFormat="1" x14ac:dyDescent="0.25">
      <c r="B558" s="38" t="s">
        <v>323</v>
      </c>
      <c r="D558" s="83">
        <f>+SUBTOTAL(9,D553:D557)</f>
        <v>136932317.44</v>
      </c>
      <c r="E558" s="73"/>
      <c r="F558" s="83">
        <f>+SUBTOTAL(9,F553:F557)</f>
        <v>5084331.1106000002</v>
      </c>
      <c r="G558" s="73"/>
      <c r="H558" s="83">
        <f>+SUBTOTAL(9,H553:H557)</f>
        <v>6830746</v>
      </c>
      <c r="I558" s="73"/>
      <c r="J558" s="83">
        <f>+SUBTOTAL(9,J553:J557)</f>
        <v>-1746414.8893999998</v>
      </c>
      <c r="K558" s="39"/>
      <c r="L558" s="37"/>
    </row>
    <row r="559" spans="1:12" s="33" customFormat="1" x14ac:dyDescent="0.25">
      <c r="A559" s="35"/>
      <c r="D559" s="39"/>
      <c r="E559" s="38"/>
      <c r="F559" s="39"/>
      <c r="G559" s="38"/>
      <c r="H559" s="39"/>
      <c r="I559" s="38"/>
      <c r="J559" s="65"/>
      <c r="K559" s="39"/>
    </row>
    <row r="560" spans="1:12" s="33" customFormat="1" x14ac:dyDescent="0.25">
      <c r="A560" s="35" t="s">
        <v>16</v>
      </c>
      <c r="D560" s="14">
        <f>+SUBTOTAL(9,D524:D559)</f>
        <v>1051134800.52</v>
      </c>
      <c r="F560" s="14">
        <f>+SUBTOTAL(9,F524:F559)</f>
        <v>160293011.22178748</v>
      </c>
      <c r="H560" s="14">
        <f>+SUBTOTAL(9,H524:H559)</f>
        <v>166072803</v>
      </c>
      <c r="J560" s="179">
        <f>+SUBTOTAL(9,J524:J559)</f>
        <v>-5779791.7782124951</v>
      </c>
      <c r="K560" s="42"/>
      <c r="L560" s="69"/>
    </row>
    <row r="561" spans="1:13" s="33" customFormat="1" x14ac:dyDescent="0.25">
      <c r="A561" s="35"/>
      <c r="B561" s="33" t="s">
        <v>6</v>
      </c>
      <c r="D561" s="42"/>
      <c r="F561" s="42"/>
      <c r="H561" s="42"/>
      <c r="J561" s="84"/>
      <c r="K561" s="42"/>
    </row>
    <row r="562" spans="1:13" ht="13.8" thickBot="1" x14ac:dyDescent="0.3">
      <c r="A562" s="8" t="s">
        <v>14</v>
      </c>
      <c r="D562" s="15">
        <f>+SUBTOTAL(9,D12:D561)</f>
        <v>23528808008.330017</v>
      </c>
      <c r="F562" s="15">
        <f>+SUBTOTAL(9,F12:F561)</f>
        <v>5984853374.8645096</v>
      </c>
      <c r="H562" s="15">
        <f>+SUBTOTAL(9,H12:H561)</f>
        <v>6723321431</v>
      </c>
      <c r="J562" s="90">
        <f>+SUBTOTAL(9,J12:J561)</f>
        <v>-738468056.13549125</v>
      </c>
      <c r="K562" s="26"/>
      <c r="L562" s="69"/>
    </row>
    <row r="563" spans="1:13" ht="13.8" thickTop="1" x14ac:dyDescent="0.25">
      <c r="B563" s="2" t="s">
        <v>6</v>
      </c>
    </row>
    <row r="564" spans="1:13" x14ac:dyDescent="0.25">
      <c r="J564" s="85"/>
      <c r="K564" s="11"/>
      <c r="M564" s="40"/>
    </row>
    <row r="565" spans="1:13" x14ac:dyDescent="0.25">
      <c r="A565" s="8" t="s">
        <v>11</v>
      </c>
      <c r="D565" s="7"/>
      <c r="E565" s="7"/>
      <c r="F565" s="7"/>
      <c r="G565" s="7"/>
      <c r="H565" s="7"/>
      <c r="I565" s="7"/>
      <c r="J565" s="173"/>
      <c r="K565" s="7"/>
    </row>
    <row r="566" spans="1:13" x14ac:dyDescent="0.25">
      <c r="B566" s="2" t="s">
        <v>6</v>
      </c>
      <c r="D566" s="7"/>
      <c r="E566" s="7"/>
      <c r="F566" s="7"/>
      <c r="G566" s="7"/>
      <c r="H566" s="7"/>
      <c r="I566" s="7"/>
      <c r="J566" s="173"/>
      <c r="K566" s="7"/>
    </row>
    <row r="567" spans="1:13" x14ac:dyDescent="0.25">
      <c r="A567" s="8"/>
      <c r="B567" s="8" t="s">
        <v>144</v>
      </c>
    </row>
    <row r="568" spans="1:13" x14ac:dyDescent="0.25">
      <c r="A568" s="2">
        <v>350.2</v>
      </c>
      <c r="B568" s="2" t="s">
        <v>145</v>
      </c>
      <c r="D568" s="9">
        <v>256062200.68000001</v>
      </c>
      <c r="F568" s="9">
        <v>83384302.848000005</v>
      </c>
      <c r="H568" s="9">
        <v>73583080</v>
      </c>
      <c r="J568" s="85">
        <f t="shared" ref="J568:J577" si="25">+F568-H568</f>
        <v>9801222.8480000049</v>
      </c>
      <c r="K568" s="11"/>
      <c r="L568" s="22"/>
    </row>
    <row r="569" spans="1:13" x14ac:dyDescent="0.25">
      <c r="A569" s="2">
        <v>352</v>
      </c>
      <c r="B569" s="2" t="s">
        <v>42</v>
      </c>
      <c r="D569" s="9">
        <v>164509018.69</v>
      </c>
      <c r="F569" s="9">
        <v>42940285.587999992</v>
      </c>
      <c r="H569" s="9">
        <v>36800446</v>
      </c>
      <c r="J569" s="85">
        <f t="shared" si="25"/>
        <v>6139839.5879999921</v>
      </c>
      <c r="K569" s="11"/>
      <c r="L569" s="22"/>
    </row>
    <row r="570" spans="1:13" x14ac:dyDescent="0.25">
      <c r="A570" s="2">
        <v>353</v>
      </c>
      <c r="B570" s="2" t="s">
        <v>146</v>
      </c>
      <c r="D570" s="9">
        <v>1836156315.26</v>
      </c>
      <c r="F570" s="9">
        <v>535313220.12125248</v>
      </c>
      <c r="H570" s="9">
        <v>429560595</v>
      </c>
      <c r="J570" s="85">
        <f t="shared" si="25"/>
        <v>105752625.12125248</v>
      </c>
      <c r="K570" s="11"/>
      <c r="L570" s="22"/>
    </row>
    <row r="571" spans="1:13" x14ac:dyDescent="0.25">
      <c r="A571" s="2">
        <v>353.1</v>
      </c>
      <c r="B571" s="2" t="s">
        <v>147</v>
      </c>
      <c r="D571" s="9">
        <v>416112312.94999999</v>
      </c>
      <c r="F571" s="9">
        <v>69487768.060000002</v>
      </c>
      <c r="H571" s="9">
        <v>90007733</v>
      </c>
      <c r="J571" s="85">
        <f t="shared" si="25"/>
        <v>-20519964.939999998</v>
      </c>
      <c r="K571" s="11"/>
      <c r="L571" s="22"/>
    </row>
    <row r="572" spans="1:13" x14ac:dyDescent="0.25">
      <c r="A572" s="2">
        <v>354</v>
      </c>
      <c r="B572" s="2" t="s">
        <v>148</v>
      </c>
      <c r="D572" s="9">
        <v>371412402.08999997</v>
      </c>
      <c r="F572" s="9">
        <v>232954144.354</v>
      </c>
      <c r="H572" s="9">
        <v>181551806</v>
      </c>
      <c r="J572" s="85">
        <f t="shared" si="25"/>
        <v>51402338.354000002</v>
      </c>
      <c r="K572" s="11"/>
      <c r="L572" s="22"/>
    </row>
    <row r="573" spans="1:13" x14ac:dyDescent="0.25">
      <c r="A573" s="2">
        <v>355</v>
      </c>
      <c r="B573" s="2" t="s">
        <v>149</v>
      </c>
      <c r="D573" s="9">
        <v>1315959900.5599999</v>
      </c>
      <c r="F573" s="9">
        <v>448901389.57800001</v>
      </c>
      <c r="H573" s="9">
        <v>404792602</v>
      </c>
      <c r="J573" s="85">
        <f t="shared" si="25"/>
        <v>44108787.578000009</v>
      </c>
      <c r="K573" s="11"/>
      <c r="L573" s="22"/>
    </row>
    <row r="574" spans="1:13" x14ac:dyDescent="0.25">
      <c r="A574" s="2">
        <v>356</v>
      </c>
      <c r="B574" s="2" t="s">
        <v>150</v>
      </c>
      <c r="D574" s="9">
        <v>905131018.38999999</v>
      </c>
      <c r="F574" s="9">
        <v>382405934.912</v>
      </c>
      <c r="H574" s="9">
        <v>312380054</v>
      </c>
      <c r="J574" s="85">
        <f t="shared" si="25"/>
        <v>70025880.912</v>
      </c>
      <c r="K574" s="11"/>
      <c r="L574" s="22"/>
    </row>
    <row r="575" spans="1:13" x14ac:dyDescent="0.25">
      <c r="A575" s="2">
        <v>357</v>
      </c>
      <c r="B575" s="2" t="s">
        <v>151</v>
      </c>
      <c r="D575" s="9">
        <v>80295444.120000005</v>
      </c>
      <c r="F575" s="9">
        <v>27751731.549999997</v>
      </c>
      <c r="H575" s="9">
        <v>23894995</v>
      </c>
      <c r="J575" s="85">
        <f t="shared" si="25"/>
        <v>3856736.549999997</v>
      </c>
      <c r="K575" s="11"/>
      <c r="L575" s="22"/>
    </row>
    <row r="576" spans="1:13" x14ac:dyDescent="0.25">
      <c r="A576" s="2">
        <v>358</v>
      </c>
      <c r="B576" s="2" t="s">
        <v>152</v>
      </c>
      <c r="D576" s="9">
        <v>111203910.44</v>
      </c>
      <c r="F576" s="9">
        <v>31010192.599999998</v>
      </c>
      <c r="H576" s="9">
        <v>31999289</v>
      </c>
      <c r="J576" s="85">
        <f t="shared" si="25"/>
        <v>-989096.40000000224</v>
      </c>
      <c r="K576" s="11"/>
      <c r="L576" s="22"/>
    </row>
    <row r="577" spans="1:16" x14ac:dyDescent="0.25">
      <c r="A577" s="2">
        <v>359</v>
      </c>
      <c r="B577" s="2" t="s">
        <v>153</v>
      </c>
      <c r="D577" s="12">
        <v>120783299.18000001</v>
      </c>
      <c r="F577" s="12">
        <v>44431827.413000003</v>
      </c>
      <c r="H577" s="12">
        <v>35929717</v>
      </c>
      <c r="J577" s="86">
        <f t="shared" si="25"/>
        <v>8502110.4130000025</v>
      </c>
      <c r="K577" s="30"/>
      <c r="L577" s="22"/>
    </row>
    <row r="578" spans="1:16" x14ac:dyDescent="0.25">
      <c r="B578" s="2" t="s">
        <v>6</v>
      </c>
    </row>
    <row r="579" spans="1:16" x14ac:dyDescent="0.25">
      <c r="A579" s="8"/>
      <c r="B579" s="8" t="s">
        <v>154</v>
      </c>
      <c r="D579" s="13">
        <f>+SUBTOTAL(9,D568:D578)</f>
        <v>5577625822.3599997</v>
      </c>
      <c r="F579" s="13">
        <f>+SUBTOTAL(9,F568:F578)</f>
        <v>1898580797.0242522</v>
      </c>
      <c r="H579" s="13">
        <f>+SUBTOTAL(9,H568:H578)</f>
        <v>1620500317</v>
      </c>
      <c r="J579" s="180">
        <f>+SUBTOTAL(9,J568:J578)</f>
        <v>278080480.02425247</v>
      </c>
      <c r="K579" s="62"/>
      <c r="L579" s="69"/>
    </row>
    <row r="580" spans="1:16" x14ac:dyDescent="0.25">
      <c r="A580" s="8"/>
      <c r="B580" s="8" t="s">
        <v>6</v>
      </c>
    </row>
    <row r="581" spans="1:16" x14ac:dyDescent="0.25">
      <c r="A581" s="8"/>
      <c r="B581" s="8" t="s">
        <v>155</v>
      </c>
    </row>
    <row r="582" spans="1:16" x14ac:dyDescent="0.25">
      <c r="A582" s="2">
        <v>361</v>
      </c>
      <c r="B582" s="2" t="s">
        <v>42</v>
      </c>
      <c r="D582" s="9">
        <v>205508712.61000001</v>
      </c>
      <c r="F582" s="9">
        <v>58619127.831</v>
      </c>
      <c r="H582" s="9">
        <v>56112608</v>
      </c>
      <c r="J582" s="85">
        <f>+F582-H582</f>
        <v>2506519.8310000002</v>
      </c>
      <c r="K582" s="11"/>
      <c r="L582" s="22"/>
    </row>
    <row r="583" spans="1:16" x14ac:dyDescent="0.25">
      <c r="A583" s="2">
        <v>362</v>
      </c>
      <c r="B583" s="2" t="s">
        <v>146</v>
      </c>
      <c r="D583" s="9">
        <v>1911232118.75</v>
      </c>
      <c r="F583" s="9">
        <v>565016144.5940001</v>
      </c>
      <c r="H583" s="9">
        <v>512607347</v>
      </c>
      <c r="J583" s="85">
        <f>+F583-H583</f>
        <v>52408797.594000101</v>
      </c>
      <c r="K583" s="11"/>
      <c r="L583" s="22"/>
    </row>
    <row r="584" spans="1:16" s="33" customFormat="1" x14ac:dyDescent="0.25">
      <c r="A584" s="33">
        <v>364.1</v>
      </c>
      <c r="B584" s="33" t="s">
        <v>156</v>
      </c>
      <c r="D584" s="36">
        <v>1152547582.3699999</v>
      </c>
      <c r="F584" s="36">
        <v>511487607.57485461</v>
      </c>
      <c r="H584" s="36">
        <v>638761516</v>
      </c>
      <c r="J584" s="85">
        <f>+F584-H584</f>
        <v>-127273908.42514539</v>
      </c>
      <c r="K584" s="37"/>
      <c r="L584" s="40"/>
    </row>
    <row r="585" spans="1:16" s="33" customFormat="1" x14ac:dyDescent="0.25">
      <c r="A585" s="33">
        <v>364.2</v>
      </c>
      <c r="B585" s="33" t="s">
        <v>157</v>
      </c>
      <c r="D585" s="54">
        <v>931675387.74000001</v>
      </c>
      <c r="E585" s="107"/>
      <c r="F585" s="36">
        <v>118841771.20514533</v>
      </c>
      <c r="G585" s="107"/>
      <c r="H585" s="54">
        <v>148413273</v>
      </c>
      <c r="J585" s="85">
        <f>+F585-H585</f>
        <v>-29571501.794854671</v>
      </c>
      <c r="K585" s="37"/>
      <c r="L585" s="40"/>
    </row>
    <row r="586" spans="1:16" x14ac:dyDescent="0.25">
      <c r="A586" s="2">
        <v>365</v>
      </c>
      <c r="B586" s="2" t="s">
        <v>150</v>
      </c>
      <c r="D586" s="9">
        <v>2233914471.5</v>
      </c>
      <c r="F586" s="9">
        <v>797691076.36000001</v>
      </c>
      <c r="H586" s="9">
        <v>734510309</v>
      </c>
      <c r="J586" s="85">
        <f t="shared" ref="J586:J597" si="26">+F586-H586</f>
        <v>63180767.360000014</v>
      </c>
      <c r="K586" s="11"/>
      <c r="L586" s="22"/>
    </row>
    <row r="587" spans="1:16" x14ac:dyDescent="0.25">
      <c r="A587" s="2">
        <v>366.6</v>
      </c>
      <c r="B587" s="2" t="s">
        <v>158</v>
      </c>
      <c r="D587" s="9">
        <v>1527417261.03</v>
      </c>
      <c r="F587" s="9">
        <v>361940007.14999998</v>
      </c>
      <c r="H587" s="9">
        <v>355090708</v>
      </c>
      <c r="J587" s="85">
        <f t="shared" si="26"/>
        <v>6849299.1499999762</v>
      </c>
      <c r="K587" s="11"/>
      <c r="L587" s="22"/>
    </row>
    <row r="588" spans="1:16" x14ac:dyDescent="0.25">
      <c r="A588" s="2">
        <v>366.7</v>
      </c>
      <c r="B588" s="2" t="s">
        <v>159</v>
      </c>
      <c r="D588" s="9">
        <v>287479643.85000002</v>
      </c>
      <c r="F588" s="9">
        <v>31128709.419999994</v>
      </c>
      <c r="H588" s="9">
        <v>31683060</v>
      </c>
      <c r="J588" s="85">
        <f t="shared" si="26"/>
        <v>-554350.58000000566</v>
      </c>
      <c r="K588" s="11"/>
      <c r="L588" s="22"/>
      <c r="P588" s="21"/>
    </row>
    <row r="589" spans="1:16" x14ac:dyDescent="0.25">
      <c r="A589" s="2">
        <v>367.6</v>
      </c>
      <c r="B589" s="2" t="s">
        <v>325</v>
      </c>
      <c r="D589" s="9">
        <v>1707263746.8399999</v>
      </c>
      <c r="F589" s="9">
        <v>490906532.10000002</v>
      </c>
      <c r="H589" s="9">
        <v>459888069</v>
      </c>
      <c r="J589" s="85">
        <f t="shared" si="26"/>
        <v>31018463.100000024</v>
      </c>
      <c r="K589" s="11"/>
      <c r="L589" s="22"/>
    </row>
    <row r="590" spans="1:16" x14ac:dyDescent="0.25">
      <c r="A590" s="2">
        <v>367.7</v>
      </c>
      <c r="B590" s="2" t="s">
        <v>326</v>
      </c>
      <c r="D590" s="9">
        <v>936987533.87</v>
      </c>
      <c r="F590" s="9">
        <v>309852422.01999998</v>
      </c>
      <c r="H590" s="9">
        <v>265425835</v>
      </c>
      <c r="J590" s="85">
        <f t="shared" si="26"/>
        <v>44426587.019999981</v>
      </c>
      <c r="K590" s="11"/>
      <c r="L590" s="22"/>
    </row>
    <row r="591" spans="1:16" x14ac:dyDescent="0.25">
      <c r="A591" s="2">
        <v>368</v>
      </c>
      <c r="B591" s="2" t="s">
        <v>162</v>
      </c>
      <c r="D591" s="9">
        <v>2222715382.7600002</v>
      </c>
      <c r="F591" s="9">
        <v>1015547475.5999999</v>
      </c>
      <c r="H591" s="9">
        <v>800233471</v>
      </c>
      <c r="J591" s="85">
        <f t="shared" si="26"/>
        <v>215314004.5999999</v>
      </c>
      <c r="K591" s="69"/>
      <c r="L591" s="22"/>
    </row>
    <row r="592" spans="1:16" x14ac:dyDescent="0.25">
      <c r="A592" s="2">
        <v>369.1</v>
      </c>
      <c r="B592" s="2" t="s">
        <v>163</v>
      </c>
      <c r="D592" s="9">
        <v>583179472.33000004</v>
      </c>
      <c r="F592" s="9">
        <v>132503973.38999999</v>
      </c>
      <c r="H592" s="9">
        <v>144290671</v>
      </c>
      <c r="J592" s="85">
        <f t="shared" si="26"/>
        <v>-11786697.610000014</v>
      </c>
      <c r="K592" s="11"/>
      <c r="L592" s="22"/>
    </row>
    <row r="593" spans="1:16" x14ac:dyDescent="0.25">
      <c r="A593" s="2">
        <v>369.6</v>
      </c>
      <c r="B593" s="2" t="s">
        <v>164</v>
      </c>
      <c r="D593" s="9">
        <v>815647717.33000004</v>
      </c>
      <c r="F593" s="9">
        <v>334839861.48000002</v>
      </c>
      <c r="H593" s="9">
        <v>292923320</v>
      </c>
      <c r="J593" s="85">
        <f t="shared" si="26"/>
        <v>41916541.480000019</v>
      </c>
      <c r="K593" s="11"/>
      <c r="L593" s="22"/>
    </row>
    <row r="594" spans="1:16" x14ac:dyDescent="0.25">
      <c r="A594" s="2">
        <v>370</v>
      </c>
      <c r="B594" s="2" t="s">
        <v>165</v>
      </c>
      <c r="D594" s="9">
        <v>90547257.879999995</v>
      </c>
      <c r="F594" s="36">
        <v>66395671.999999963</v>
      </c>
      <c r="H594" s="9">
        <v>66395672</v>
      </c>
      <c r="J594" s="85">
        <f t="shared" si="26"/>
        <v>0</v>
      </c>
      <c r="K594" s="11"/>
      <c r="L594" s="22"/>
      <c r="P594" s="37">
        <f>H594-F594</f>
        <v>0</v>
      </c>
    </row>
    <row r="595" spans="1:16" x14ac:dyDescent="0.25">
      <c r="A595" s="2">
        <v>370.1</v>
      </c>
      <c r="B595" s="2" t="s">
        <v>166</v>
      </c>
      <c r="D595" s="9">
        <v>840946337.94000006</v>
      </c>
      <c r="F595" s="36">
        <v>234993270.98549029</v>
      </c>
      <c r="H595" s="9">
        <v>257646454</v>
      </c>
      <c r="J595" s="85">
        <f t="shared" si="26"/>
        <v>-22653183.014509708</v>
      </c>
      <c r="K595" s="11"/>
      <c r="L595" s="22"/>
    </row>
    <row r="596" spans="1:16" x14ac:dyDescent="0.25">
      <c r="A596" s="2">
        <v>371</v>
      </c>
      <c r="B596" s="33" t="s">
        <v>324</v>
      </c>
      <c r="D596" s="9">
        <v>82197777.310000002</v>
      </c>
      <c r="F596" s="9">
        <v>34707238.769999996</v>
      </c>
      <c r="H596" s="9">
        <v>25041832</v>
      </c>
      <c r="J596" s="85">
        <f t="shared" si="26"/>
        <v>9665406.7699999958</v>
      </c>
      <c r="K596" s="11"/>
      <c r="L596" s="22"/>
    </row>
    <row r="597" spans="1:16" x14ac:dyDescent="0.25">
      <c r="A597" s="2">
        <v>373</v>
      </c>
      <c r="B597" s="2" t="s">
        <v>167</v>
      </c>
      <c r="D597" s="12">
        <v>486691167.85000002</v>
      </c>
      <c r="F597" s="12">
        <v>185439324.44999999</v>
      </c>
      <c r="H597" s="12">
        <v>121907338</v>
      </c>
      <c r="J597" s="86">
        <f t="shared" si="26"/>
        <v>63531986.449999988</v>
      </c>
      <c r="K597" s="30"/>
      <c r="L597" s="22"/>
    </row>
    <row r="598" spans="1:16" x14ac:dyDescent="0.25">
      <c r="B598" s="2" t="s">
        <v>6</v>
      </c>
    </row>
    <row r="599" spans="1:16" x14ac:dyDescent="0.25">
      <c r="A599" s="8"/>
      <c r="B599" s="8" t="s">
        <v>168</v>
      </c>
      <c r="D599" s="13">
        <f>+SUBTOTAL(9,D582:D598)</f>
        <v>16015951571.960001</v>
      </c>
      <c r="F599" s="13">
        <f>+SUBTOTAL(9,F582:F598)</f>
        <v>5249910214.9304905</v>
      </c>
      <c r="H599" s="13">
        <f>+SUBTOTAL(9,H582:H598)</f>
        <v>4910931483</v>
      </c>
      <c r="J599" s="180">
        <f>+SUBTOTAL(9,J582:J598)</f>
        <v>338978731.9304902</v>
      </c>
      <c r="K599" s="62"/>
      <c r="L599" s="69"/>
    </row>
    <row r="600" spans="1:16" x14ac:dyDescent="0.25">
      <c r="A600" s="8"/>
      <c r="B600" s="8" t="s">
        <v>6</v>
      </c>
    </row>
    <row r="601" spans="1:16" x14ac:dyDescent="0.25">
      <c r="A601" s="8"/>
      <c r="B601" s="8" t="s">
        <v>169</v>
      </c>
    </row>
    <row r="602" spans="1:16" x14ac:dyDescent="0.25">
      <c r="A602" s="2">
        <v>390</v>
      </c>
      <c r="B602" s="2" t="s">
        <v>42</v>
      </c>
      <c r="D602" s="9">
        <v>498029542.85000002</v>
      </c>
      <c r="F602" s="9">
        <v>128926295.48</v>
      </c>
      <c r="H602" s="9">
        <v>125999040</v>
      </c>
      <c r="J602" s="85">
        <f t="shared" ref="J602:J609" si="27">+F602-H602</f>
        <v>2927255.4800000042</v>
      </c>
      <c r="K602" s="11"/>
      <c r="L602" s="22"/>
    </row>
    <row r="603" spans="1:16" x14ac:dyDescent="0.25">
      <c r="A603" s="2">
        <v>392.1</v>
      </c>
      <c r="B603" s="2" t="s">
        <v>170</v>
      </c>
      <c r="D603" s="9">
        <v>9553997.9000000004</v>
      </c>
      <c r="F603" s="9">
        <v>2860934.89</v>
      </c>
      <c r="H603" s="9">
        <v>3305892</v>
      </c>
      <c r="J603" s="85">
        <f t="shared" si="27"/>
        <v>-444957.10999999987</v>
      </c>
      <c r="K603" s="11"/>
      <c r="L603" s="22"/>
    </row>
    <row r="604" spans="1:16" x14ac:dyDescent="0.25">
      <c r="A604" s="2">
        <v>392.2</v>
      </c>
      <c r="B604" s="2" t="s">
        <v>171</v>
      </c>
      <c r="D604" s="9">
        <v>49640483.380000003</v>
      </c>
      <c r="F604" s="9">
        <v>14686874.99</v>
      </c>
      <c r="H604" s="9">
        <v>16250461</v>
      </c>
      <c r="J604" s="85">
        <f t="shared" si="27"/>
        <v>-1563586.0099999998</v>
      </c>
      <c r="K604" s="11"/>
      <c r="L604" s="22"/>
    </row>
    <row r="605" spans="1:16" x14ac:dyDescent="0.25">
      <c r="A605" s="2">
        <v>392.3</v>
      </c>
      <c r="B605" s="2" t="s">
        <v>172</v>
      </c>
      <c r="D605" s="9">
        <v>258262874.08000001</v>
      </c>
      <c r="F605" s="9">
        <v>110025531.16</v>
      </c>
      <c r="H605" s="9">
        <v>92027467</v>
      </c>
      <c r="J605" s="85">
        <f t="shared" si="27"/>
        <v>17998064.159999996</v>
      </c>
      <c r="K605" s="11"/>
      <c r="L605" s="22"/>
    </row>
    <row r="606" spans="1:16" x14ac:dyDescent="0.25">
      <c r="A606" s="2">
        <v>392.4</v>
      </c>
      <c r="B606" s="2" t="s">
        <v>173</v>
      </c>
      <c r="D606" s="9">
        <v>823115.49</v>
      </c>
      <c r="F606" s="9">
        <v>702528.90999999992</v>
      </c>
      <c r="H606" s="9">
        <v>413858</v>
      </c>
      <c r="J606" s="85">
        <f t="shared" si="27"/>
        <v>288670.90999999992</v>
      </c>
      <c r="K606" s="11"/>
      <c r="L606" s="22"/>
    </row>
    <row r="607" spans="1:16" x14ac:dyDescent="0.25">
      <c r="A607" s="2">
        <v>392.9</v>
      </c>
      <c r="B607" s="2" t="s">
        <v>174</v>
      </c>
      <c r="D607" s="9">
        <v>22842250.530000001</v>
      </c>
      <c r="F607" s="9">
        <v>3130952.5299999993</v>
      </c>
      <c r="H607" s="9">
        <v>5392379</v>
      </c>
      <c r="J607" s="85">
        <f t="shared" si="27"/>
        <v>-2261426.4700000007</v>
      </c>
      <c r="K607" s="11"/>
      <c r="L607" s="22"/>
    </row>
    <row r="608" spans="1:16" x14ac:dyDescent="0.25">
      <c r="A608" s="2">
        <v>396.1</v>
      </c>
      <c r="B608" s="2" t="s">
        <v>175</v>
      </c>
      <c r="D608" s="9">
        <v>5278055.37</v>
      </c>
      <c r="F608" s="9">
        <v>2463918.2799999998</v>
      </c>
      <c r="H608" s="9">
        <v>2045657</v>
      </c>
      <c r="J608" s="85">
        <f t="shared" si="27"/>
        <v>418261.2799999998</v>
      </c>
      <c r="K608" s="11"/>
      <c r="L608" s="22"/>
    </row>
    <row r="609" spans="1:12" x14ac:dyDescent="0.25">
      <c r="A609" s="2">
        <v>397.8</v>
      </c>
      <c r="B609" s="2" t="s">
        <v>176</v>
      </c>
      <c r="D609" s="12">
        <v>13578642.16</v>
      </c>
      <c r="F609" s="12">
        <v>10380859.369999999</v>
      </c>
      <c r="H609" s="12">
        <v>5771555</v>
      </c>
      <c r="J609" s="86">
        <f t="shared" si="27"/>
        <v>4609304.3699999992</v>
      </c>
      <c r="K609" s="30"/>
      <c r="L609" s="22"/>
    </row>
    <row r="610" spans="1:12" x14ac:dyDescent="0.25">
      <c r="B610" s="2" t="s">
        <v>6</v>
      </c>
    </row>
    <row r="611" spans="1:12" x14ac:dyDescent="0.25">
      <c r="A611" s="33"/>
      <c r="B611" s="8" t="s">
        <v>177</v>
      </c>
      <c r="D611" s="14">
        <f>+SUBTOTAL(9,D602:D610)</f>
        <v>858008961.75999999</v>
      </c>
      <c r="F611" s="14">
        <f>+SUBTOTAL(9,F602:F610)</f>
        <v>273177895.61000001</v>
      </c>
      <c r="H611" s="14">
        <f>+SUBTOTAL(9,H602:H610)</f>
        <v>251206309</v>
      </c>
      <c r="J611" s="179">
        <f>+SUBTOTAL(9,J602:J610)</f>
        <v>21971586.609999999</v>
      </c>
      <c r="K611" s="62"/>
      <c r="L611" s="69"/>
    </row>
    <row r="612" spans="1:12" x14ac:dyDescent="0.25">
      <c r="A612" s="33"/>
    </row>
    <row r="613" spans="1:12" ht="13.8" thickBot="1" x14ac:dyDescent="0.3">
      <c r="A613" s="35" t="s">
        <v>12</v>
      </c>
      <c r="B613" s="8"/>
      <c r="D613" s="15">
        <f>+SUBTOTAL(9,D568:D612)</f>
        <v>22451586356.080006</v>
      </c>
      <c r="F613" s="15">
        <f>+SUBTOTAL(9,F568:F612)</f>
        <v>7421668907.564743</v>
      </c>
      <c r="H613" s="15">
        <f>+SUBTOTAL(9,H568:H612)</f>
        <v>6782638109</v>
      </c>
      <c r="J613" s="90">
        <f>+SUBTOTAL(9,J568:J612)</f>
        <v>639030798.56474257</v>
      </c>
      <c r="K613" s="62"/>
      <c r="L613" s="69"/>
    </row>
    <row r="614" spans="1:12" ht="13.8" thickTop="1" x14ac:dyDescent="0.25">
      <c r="A614" s="33"/>
    </row>
    <row r="615" spans="1:12" ht="13.8" thickBot="1" x14ac:dyDescent="0.3">
      <c r="A615" s="35" t="s">
        <v>5</v>
      </c>
      <c r="D615" s="15">
        <f>+SUBTOTAL(9,D12:D614)</f>
        <v>45980394364.410019</v>
      </c>
      <c r="F615" s="15">
        <f>+SUBTOTAL(9,F12:F614)</f>
        <v>13406522282.429255</v>
      </c>
      <c r="H615" s="15">
        <f>+SUBTOTAL(9,H12:H614)</f>
        <v>13505959540</v>
      </c>
      <c r="J615" s="90">
        <f>+SUBTOTAL(9,J12:J614)</f>
        <v>-99437257.570748582</v>
      </c>
      <c r="K615" s="62"/>
      <c r="L615" s="21"/>
    </row>
    <row r="616" spans="1:12" ht="13.8" thickTop="1" x14ac:dyDescent="0.25"/>
    <row r="619" spans="1:12" x14ac:dyDescent="0.25">
      <c r="F619" s="37"/>
    </row>
  </sheetData>
  <pageMargins left="0.7" right="0.7" top="0.75" bottom="0.75" header="0.3" footer="0.3"/>
  <pageSetup scale="68" fitToHeight="0" orientation="landscape" r:id="rId1"/>
  <rowBreaks count="14" manualBreakCount="14">
    <brk id="40" max="9" man="1"/>
    <brk id="73" max="9" man="1"/>
    <brk id="105" max="9" man="1"/>
    <brk id="154" max="9" man="1"/>
    <brk id="185" max="9" man="1"/>
    <brk id="216" max="9" man="1"/>
    <brk id="253" max="9" man="1"/>
    <brk id="346" max="9" man="1"/>
    <brk id="394" max="9" man="1"/>
    <brk id="438" max="9" man="1"/>
    <brk id="485" max="9" man="1"/>
    <brk id="520" max="9" man="1"/>
    <brk id="564" max="9" man="1"/>
    <brk id="600"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27"/>
  <sheetViews>
    <sheetView tabSelected="1" zoomScale="84" zoomScaleNormal="84" workbookViewId="0">
      <selection activeCell="A3" sqref="A3"/>
    </sheetView>
  </sheetViews>
  <sheetFormatPr defaultColWidth="9.109375" defaultRowHeight="13.2" x14ac:dyDescent="0.25"/>
  <cols>
    <col min="1" max="1" width="12" style="33" customWidth="1"/>
    <col min="2" max="2" width="56.88671875" style="33" customWidth="1"/>
    <col min="3" max="3" width="2.6640625" style="33" customWidth="1"/>
    <col min="4" max="4" width="16.88671875" style="33" customWidth="1"/>
    <col min="5" max="5" width="2.6640625" style="33" customWidth="1"/>
    <col min="6" max="6" width="9.5546875" style="33" customWidth="1"/>
    <col min="7" max="7" width="1.88671875" style="33" bestFit="1" customWidth="1"/>
    <col min="8" max="8" width="9" style="33" customWidth="1"/>
    <col min="9" max="9" width="2.6640625" style="33" customWidth="1"/>
    <col min="10" max="10" width="8.5546875" style="33" bestFit="1" customWidth="1"/>
    <col min="11" max="11" width="2.6640625" style="33" customWidth="1"/>
    <col min="12" max="12" width="9.88671875" style="33" bestFit="1" customWidth="1"/>
    <col min="13" max="13" width="3.44140625" style="33" customWidth="1"/>
    <col min="14" max="14" width="10.5546875" style="33" customWidth="1"/>
    <col min="15" max="15" width="3.44140625" style="33" customWidth="1"/>
    <col min="16" max="16" width="14.88671875" style="33" bestFit="1" customWidth="1"/>
    <col min="17" max="17" width="3.44140625" style="33" customWidth="1"/>
    <col min="18" max="18" width="16.88671875" style="33" customWidth="1"/>
    <col min="19" max="19" width="2.6640625" style="33" customWidth="1"/>
    <col min="20" max="20" width="9.5546875" style="33" customWidth="1"/>
    <col min="21" max="21" width="1.88671875" style="33" bestFit="1" customWidth="1"/>
    <col min="22" max="22" width="9" style="33" customWidth="1"/>
    <col min="23" max="23" width="2.6640625" style="33" customWidth="1"/>
    <col min="24" max="24" width="8.5546875" style="33" bestFit="1" customWidth="1"/>
    <col min="25" max="25" width="2.6640625" style="33" customWidth="1"/>
    <col min="26" max="26" width="15" style="75" bestFit="1" customWidth="1"/>
    <col min="27" max="27" width="2.88671875" style="33" customWidth="1"/>
    <col min="28" max="28" width="11.88671875" style="33" customWidth="1"/>
    <col min="29" max="29" width="3.44140625" style="33" customWidth="1"/>
    <col min="30" max="30" width="14.88671875" style="33" bestFit="1" customWidth="1"/>
    <col min="31" max="31" width="16.109375" style="33" bestFit="1" customWidth="1"/>
    <col min="32" max="32" width="13" style="33" bestFit="1" customWidth="1"/>
    <col min="33" max="16384" width="9.109375" style="33"/>
  </cols>
  <sheetData>
    <row r="1" spans="1:30" ht="17.399999999999999" x14ac:dyDescent="0.3">
      <c r="A1" s="1" t="s">
        <v>222</v>
      </c>
      <c r="B1" s="34"/>
      <c r="C1" s="34"/>
      <c r="D1" s="34"/>
      <c r="E1" s="34"/>
      <c r="F1" s="34"/>
      <c r="G1" s="34"/>
      <c r="H1" s="34"/>
      <c r="I1" s="34"/>
      <c r="J1" s="34"/>
      <c r="K1" s="34"/>
      <c r="L1" s="34"/>
      <c r="M1" s="34"/>
      <c r="N1" s="34"/>
      <c r="O1" s="34"/>
      <c r="P1" s="34"/>
      <c r="Q1" s="34"/>
      <c r="R1" s="34"/>
      <c r="S1" s="34"/>
      <c r="T1" s="34"/>
      <c r="U1" s="34"/>
      <c r="V1" s="34"/>
      <c r="W1" s="34"/>
      <c r="X1" s="34"/>
      <c r="Y1" s="34"/>
      <c r="Z1" s="135"/>
      <c r="AA1" s="136"/>
      <c r="AB1" s="44"/>
      <c r="AC1" s="44"/>
      <c r="AD1" s="44"/>
    </row>
    <row r="2" spans="1:30" ht="37.799999999999997" customHeight="1" x14ac:dyDescent="0.25">
      <c r="A2" s="189" t="s">
        <v>339</v>
      </c>
      <c r="B2" s="34"/>
      <c r="C2" s="34"/>
      <c r="D2" s="34"/>
      <c r="E2" s="34"/>
      <c r="F2" s="34"/>
      <c r="G2" s="34"/>
      <c r="H2" s="34"/>
      <c r="I2" s="34"/>
      <c r="J2" s="34"/>
      <c r="K2" s="34"/>
      <c r="L2" s="34"/>
      <c r="M2" s="34"/>
      <c r="N2" s="34"/>
      <c r="O2" s="34"/>
      <c r="P2" s="34"/>
      <c r="Q2" s="34"/>
      <c r="R2" s="34"/>
      <c r="S2" s="34"/>
      <c r="T2" s="34"/>
      <c r="U2" s="34"/>
      <c r="V2" s="34"/>
      <c r="W2" s="34"/>
      <c r="X2" s="34"/>
      <c r="Y2" s="34"/>
      <c r="Z2" s="135"/>
      <c r="AA2" s="136"/>
      <c r="AB2" s="44"/>
      <c r="AC2" s="44"/>
      <c r="AD2" s="44"/>
    </row>
    <row r="3" spans="1:30" x14ac:dyDescent="0.25">
      <c r="A3" s="34" t="s">
        <v>328</v>
      </c>
      <c r="B3" s="34"/>
      <c r="C3" s="34"/>
      <c r="D3" s="34"/>
      <c r="E3" s="34"/>
      <c r="F3" s="34"/>
      <c r="G3" s="34"/>
      <c r="H3" s="34"/>
      <c r="I3" s="34"/>
      <c r="J3" s="34"/>
      <c r="K3" s="34"/>
      <c r="L3" s="34"/>
      <c r="M3" s="34"/>
      <c r="N3" s="34"/>
      <c r="O3" s="34"/>
      <c r="P3" s="34"/>
      <c r="Q3" s="34"/>
      <c r="R3" s="34"/>
      <c r="S3" s="34"/>
      <c r="T3" s="34"/>
      <c r="U3" s="34"/>
      <c r="V3" s="34"/>
      <c r="W3" s="34"/>
      <c r="X3" s="34"/>
      <c r="Y3" s="34"/>
      <c r="Z3" s="135"/>
      <c r="AA3" s="136"/>
      <c r="AB3" s="44"/>
      <c r="AC3" s="44"/>
      <c r="AD3" s="44"/>
    </row>
    <row r="4" spans="1:30" x14ac:dyDescent="0.25">
      <c r="A4" s="34" t="s">
        <v>269</v>
      </c>
      <c r="B4" s="34"/>
      <c r="C4" s="44"/>
      <c r="D4" s="44"/>
      <c r="E4" s="44"/>
      <c r="F4" s="44"/>
      <c r="G4" s="44"/>
      <c r="H4" s="44"/>
      <c r="I4" s="44"/>
      <c r="J4" s="44"/>
      <c r="K4" s="44"/>
      <c r="L4" s="44"/>
      <c r="M4" s="44"/>
      <c r="N4" s="44"/>
      <c r="O4" s="44"/>
      <c r="P4" s="44"/>
      <c r="Q4" s="44"/>
      <c r="R4" s="44"/>
      <c r="S4" s="44"/>
      <c r="T4" s="44"/>
      <c r="U4" s="44"/>
      <c r="V4" s="44"/>
      <c r="W4" s="44"/>
      <c r="X4" s="44"/>
      <c r="Y4" s="44"/>
      <c r="Z4" s="135"/>
      <c r="AA4" s="136"/>
      <c r="AB4" s="44"/>
      <c r="AC4" s="44"/>
      <c r="AD4" s="44"/>
    </row>
    <row r="5" spans="1:30" x14ac:dyDescent="0.25">
      <c r="A5" s="34"/>
      <c r="B5" s="44"/>
      <c r="C5" s="44"/>
      <c r="D5" s="44"/>
      <c r="E5" s="44"/>
      <c r="F5" s="44"/>
      <c r="G5" s="44"/>
      <c r="H5" s="44"/>
      <c r="I5" s="44"/>
      <c r="J5" s="44"/>
      <c r="K5" s="44"/>
      <c r="L5" s="44"/>
      <c r="M5" s="44"/>
      <c r="N5" s="44"/>
      <c r="O5" s="44"/>
      <c r="P5" s="44"/>
      <c r="Q5" s="44"/>
      <c r="R5" s="44"/>
      <c r="S5" s="44"/>
      <c r="T5" s="44"/>
      <c r="U5" s="44"/>
      <c r="V5" s="44"/>
      <c r="W5" s="44"/>
      <c r="X5" s="44"/>
      <c r="Y5" s="44"/>
      <c r="Z5" s="93"/>
      <c r="AA5" s="52"/>
    </row>
    <row r="6" spans="1:30" x14ac:dyDescent="0.25">
      <c r="A6" s="34"/>
      <c r="B6" s="44"/>
      <c r="C6" s="44"/>
      <c r="D6" s="44"/>
      <c r="E6" s="44"/>
      <c r="F6" s="44"/>
      <c r="G6" s="44"/>
      <c r="H6" s="44"/>
      <c r="I6" s="44"/>
      <c r="J6" s="44"/>
      <c r="K6" s="44"/>
      <c r="L6" s="44"/>
      <c r="M6" s="44"/>
      <c r="N6" s="44"/>
      <c r="O6" s="44"/>
      <c r="P6" s="44"/>
      <c r="Q6" s="44"/>
      <c r="R6" s="44"/>
      <c r="S6" s="44"/>
      <c r="T6" s="44"/>
      <c r="U6" s="44"/>
      <c r="V6" s="44"/>
      <c r="W6" s="44"/>
      <c r="X6" s="44"/>
      <c r="Y6" s="44"/>
      <c r="Z6" s="93"/>
      <c r="AA6" s="52"/>
    </row>
    <row r="7" spans="1:30" x14ac:dyDescent="0.25">
      <c r="A7" s="34"/>
      <c r="B7" s="44"/>
      <c r="C7" s="44"/>
      <c r="D7" s="4" t="s">
        <v>274</v>
      </c>
      <c r="E7" s="70"/>
      <c r="F7" s="70"/>
      <c r="G7" s="70"/>
      <c r="H7" s="70"/>
      <c r="I7" s="70"/>
      <c r="J7" s="70"/>
      <c r="K7" s="70"/>
      <c r="L7" s="70"/>
      <c r="M7" s="70"/>
      <c r="N7" s="70"/>
      <c r="O7" s="70"/>
      <c r="P7" s="70"/>
      <c r="Q7" s="92"/>
      <c r="R7" s="4" t="s">
        <v>237</v>
      </c>
      <c r="S7" s="70"/>
      <c r="T7" s="70"/>
      <c r="U7" s="70"/>
      <c r="V7" s="70"/>
      <c r="W7" s="70"/>
      <c r="X7" s="70"/>
      <c r="Y7" s="70"/>
      <c r="Z7" s="70"/>
      <c r="AA7" s="70"/>
      <c r="AB7" s="70"/>
      <c r="AC7" s="70"/>
      <c r="AD7" s="70"/>
    </row>
    <row r="8" spans="1:30" x14ac:dyDescent="0.25">
      <c r="B8" s="44"/>
      <c r="D8" s="5" t="s">
        <v>219</v>
      </c>
      <c r="F8" s="19" t="s">
        <v>232</v>
      </c>
      <c r="G8" s="44"/>
      <c r="H8" s="44"/>
      <c r="L8" s="44"/>
      <c r="M8" s="44"/>
      <c r="N8" s="91" t="s">
        <v>238</v>
      </c>
      <c r="O8" s="91"/>
      <c r="P8" s="5" t="s">
        <v>226</v>
      </c>
      <c r="Q8" s="5"/>
      <c r="R8" s="5" t="s">
        <v>219</v>
      </c>
      <c r="Z8" s="94"/>
      <c r="AA8" s="44"/>
      <c r="AB8" s="91" t="s">
        <v>238</v>
      </c>
      <c r="AC8" s="91"/>
      <c r="AD8" s="5" t="s">
        <v>226</v>
      </c>
    </row>
    <row r="9" spans="1:30" x14ac:dyDescent="0.25">
      <c r="B9" s="44"/>
      <c r="D9" s="5" t="s">
        <v>220</v>
      </c>
      <c r="F9" s="19" t="s">
        <v>233</v>
      </c>
      <c r="G9" s="44"/>
      <c r="H9" s="44"/>
      <c r="J9" s="5" t="s">
        <v>211</v>
      </c>
      <c r="L9" s="5" t="s">
        <v>238</v>
      </c>
      <c r="M9" s="5"/>
      <c r="N9" s="5" t="s">
        <v>224</v>
      </c>
      <c r="O9" s="5"/>
      <c r="P9" s="5" t="s">
        <v>227</v>
      </c>
      <c r="Q9" s="19"/>
      <c r="R9" s="5" t="s">
        <v>220</v>
      </c>
      <c r="X9" s="5" t="s">
        <v>211</v>
      </c>
      <c r="Z9" s="95" t="s">
        <v>238</v>
      </c>
      <c r="AA9" s="5"/>
      <c r="AB9" s="5" t="s">
        <v>224</v>
      </c>
      <c r="AC9" s="5"/>
      <c r="AD9" s="19" t="s">
        <v>227</v>
      </c>
    </row>
    <row r="10" spans="1:30" x14ac:dyDescent="0.25">
      <c r="B10" s="44"/>
      <c r="D10" s="6" t="s">
        <v>221</v>
      </c>
      <c r="F10" s="4" t="s">
        <v>279</v>
      </c>
      <c r="G10" s="70"/>
      <c r="H10" s="70"/>
      <c r="J10" s="6" t="s">
        <v>212</v>
      </c>
      <c r="L10" s="6" t="s">
        <v>236</v>
      </c>
      <c r="M10" s="5"/>
      <c r="N10" s="6" t="s">
        <v>225</v>
      </c>
      <c r="O10" s="5"/>
      <c r="P10" s="6" t="s">
        <v>228</v>
      </c>
      <c r="Q10" s="5"/>
      <c r="R10" s="98" t="s">
        <v>221</v>
      </c>
      <c r="S10" s="58"/>
      <c r="T10" s="110" t="s">
        <v>210</v>
      </c>
      <c r="U10" s="110"/>
      <c r="V10" s="110"/>
      <c r="W10" s="58"/>
      <c r="X10" s="98" t="s">
        <v>212</v>
      </c>
      <c r="Y10" s="58"/>
      <c r="Z10" s="112" t="s">
        <v>236</v>
      </c>
      <c r="AA10" s="111"/>
      <c r="AB10" s="98" t="s">
        <v>225</v>
      </c>
      <c r="AC10" s="111"/>
      <c r="AD10" s="98" t="s">
        <v>228</v>
      </c>
    </row>
    <row r="11" spans="1:30" x14ac:dyDescent="0.25">
      <c r="B11" s="44"/>
      <c r="C11" s="7"/>
      <c r="D11" s="7">
        <v>-1</v>
      </c>
      <c r="F11" s="53">
        <v>-2</v>
      </c>
      <c r="G11" s="44"/>
      <c r="H11" s="44"/>
      <c r="J11" s="7">
        <v>-3</v>
      </c>
      <c r="L11" s="7">
        <v>-4</v>
      </c>
      <c r="M11" s="7"/>
      <c r="N11" s="7">
        <v>-5</v>
      </c>
      <c r="O11" s="7"/>
      <c r="P11" s="7">
        <v>-6</v>
      </c>
      <c r="Q11" s="7"/>
      <c r="R11" s="7">
        <v>-7</v>
      </c>
      <c r="T11" s="53">
        <v>-8</v>
      </c>
      <c r="U11" s="44"/>
      <c r="V11" s="44"/>
      <c r="X11" s="7">
        <v>-9</v>
      </c>
      <c r="Z11" s="7">
        <v>-10</v>
      </c>
      <c r="AA11" s="52"/>
      <c r="AB11" s="7">
        <v>-11</v>
      </c>
      <c r="AC11" s="7"/>
      <c r="AD11" s="7">
        <v>-12</v>
      </c>
    </row>
    <row r="12" spans="1:30" x14ac:dyDescent="0.25">
      <c r="B12" s="44"/>
      <c r="Z12" s="96"/>
      <c r="AA12" s="20"/>
      <c r="AD12" s="20"/>
    </row>
    <row r="13" spans="1:30" x14ac:dyDescent="0.25">
      <c r="A13" s="35" t="s">
        <v>0</v>
      </c>
    </row>
    <row r="16" spans="1:30" s="38" customFormat="1" x14ac:dyDescent="0.25">
      <c r="A16" s="41" t="s">
        <v>178</v>
      </c>
      <c r="P16" s="74"/>
      <c r="Q16" s="74"/>
      <c r="V16" s="51"/>
      <c r="Z16" s="97"/>
      <c r="AA16" s="39"/>
      <c r="AD16" s="39"/>
    </row>
    <row r="17" spans="1:32" x14ac:dyDescent="0.25">
      <c r="A17" s="33" t="s">
        <v>6</v>
      </c>
      <c r="B17" s="33" t="s">
        <v>6</v>
      </c>
      <c r="P17" s="75"/>
      <c r="Q17" s="75"/>
      <c r="V17" s="50"/>
    </row>
    <row r="18" spans="1:32" s="38" customFormat="1" x14ac:dyDescent="0.25">
      <c r="A18" s="38" t="s">
        <v>6</v>
      </c>
      <c r="B18" s="38" t="s">
        <v>41</v>
      </c>
      <c r="P18" s="74"/>
      <c r="Q18" s="74"/>
      <c r="V18" s="51"/>
      <c r="Z18" s="74"/>
      <c r="AB18" s="134"/>
      <c r="AC18" s="134"/>
    </row>
    <row r="19" spans="1:32" x14ac:dyDescent="0.25">
      <c r="A19" s="33">
        <v>311</v>
      </c>
      <c r="B19" s="33" t="s">
        <v>42</v>
      </c>
      <c r="D19" s="46">
        <v>46568</v>
      </c>
      <c r="F19" s="71">
        <v>3.2000000000000002E-3</v>
      </c>
      <c r="G19" s="72"/>
      <c r="H19" s="72"/>
      <c r="J19" s="48">
        <v>-2</v>
      </c>
      <c r="L19" s="152">
        <v>23.9</v>
      </c>
      <c r="M19" s="131"/>
      <c r="N19" s="152">
        <v>17</v>
      </c>
      <c r="O19" s="131"/>
      <c r="P19" s="76">
        <v>2.1</v>
      </c>
      <c r="Q19" s="76"/>
      <c r="R19" s="46">
        <v>46934</v>
      </c>
      <c r="T19" s="47">
        <v>80</v>
      </c>
      <c r="U19" s="33" t="s">
        <v>4</v>
      </c>
      <c r="V19" s="130" t="s">
        <v>310</v>
      </c>
      <c r="X19" s="48">
        <v>-1</v>
      </c>
      <c r="Z19" s="157">
        <v>26.6</v>
      </c>
      <c r="AA19" s="52"/>
      <c r="AB19" s="159">
        <v>10.32</v>
      </c>
      <c r="AC19" s="131"/>
      <c r="AD19" s="52">
        <v>3.52</v>
      </c>
      <c r="AF19" s="37"/>
    </row>
    <row r="20" spans="1:32" x14ac:dyDescent="0.25">
      <c r="A20" s="33">
        <v>312</v>
      </c>
      <c r="B20" s="33" t="s">
        <v>43</v>
      </c>
      <c r="D20" s="46">
        <v>46568</v>
      </c>
      <c r="F20" s="71">
        <v>9.4000000000000004E-3</v>
      </c>
      <c r="G20" s="72"/>
      <c r="H20" s="72"/>
      <c r="J20" s="48">
        <v>-7</v>
      </c>
      <c r="L20" s="152">
        <v>21.5</v>
      </c>
      <c r="M20" s="131"/>
      <c r="N20" s="154">
        <v>16.100000000000001</v>
      </c>
      <c r="O20" s="131"/>
      <c r="P20" s="76">
        <v>2.6</v>
      </c>
      <c r="Q20" s="76"/>
      <c r="R20" s="46">
        <v>46934</v>
      </c>
      <c r="T20" s="47">
        <v>50</v>
      </c>
      <c r="U20" s="33" t="s">
        <v>4</v>
      </c>
      <c r="V20" s="47" t="s">
        <v>311</v>
      </c>
      <c r="X20" s="48">
        <v>-2</v>
      </c>
      <c r="Z20" s="157">
        <v>8.9</v>
      </c>
      <c r="AA20" s="52"/>
      <c r="AB20" s="159">
        <v>10.18</v>
      </c>
      <c r="AC20" s="131"/>
      <c r="AD20" s="52">
        <v>8.25</v>
      </c>
      <c r="AF20" s="37"/>
    </row>
    <row r="21" spans="1:32" x14ac:dyDescent="0.25">
      <c r="A21" s="33">
        <v>314</v>
      </c>
      <c r="B21" s="33" t="s">
        <v>44</v>
      </c>
      <c r="D21" s="46">
        <v>46568</v>
      </c>
      <c r="F21" s="71">
        <v>1.2E-2</v>
      </c>
      <c r="G21" s="72"/>
      <c r="H21" s="72"/>
      <c r="J21" s="48">
        <v>0</v>
      </c>
      <c r="L21" s="152">
        <v>21.5</v>
      </c>
      <c r="M21" s="131"/>
      <c r="N21" s="154">
        <v>15.7</v>
      </c>
      <c r="O21" s="131"/>
      <c r="P21" s="76">
        <v>2.6</v>
      </c>
      <c r="Q21" s="76"/>
      <c r="R21" s="46">
        <v>46934</v>
      </c>
      <c r="T21" s="47">
        <v>55</v>
      </c>
      <c r="U21" s="33" t="s">
        <v>4</v>
      </c>
      <c r="V21" s="47" t="s">
        <v>312</v>
      </c>
      <c r="X21" s="48">
        <v>-1</v>
      </c>
      <c r="Z21" s="157">
        <v>31</v>
      </c>
      <c r="AA21" s="52"/>
      <c r="AB21" s="159">
        <v>9.8699999999999992</v>
      </c>
      <c r="AC21" s="131"/>
      <c r="AD21" s="52">
        <v>2.1800000000000002</v>
      </c>
      <c r="AF21" s="37"/>
    </row>
    <row r="22" spans="1:32" x14ac:dyDescent="0.25">
      <c r="A22" s="33">
        <v>315</v>
      </c>
      <c r="B22" s="33" t="s">
        <v>45</v>
      </c>
      <c r="D22" s="46">
        <v>46568</v>
      </c>
      <c r="F22" s="71">
        <v>5.1999999999999998E-3</v>
      </c>
      <c r="G22" s="72"/>
      <c r="H22" s="72"/>
      <c r="J22" s="48">
        <v>-6</v>
      </c>
      <c r="L22" s="152">
        <v>29</v>
      </c>
      <c r="M22" s="131"/>
      <c r="N22" s="154">
        <v>16.7</v>
      </c>
      <c r="O22" s="131"/>
      <c r="P22" s="76">
        <v>2.4</v>
      </c>
      <c r="Q22" s="76"/>
      <c r="R22" s="46">
        <v>46934</v>
      </c>
      <c r="T22" s="47">
        <v>65</v>
      </c>
      <c r="U22" s="33" t="s">
        <v>4</v>
      </c>
      <c r="V22" s="47" t="s">
        <v>311</v>
      </c>
      <c r="X22" s="48">
        <v>-2</v>
      </c>
      <c r="Z22" s="157">
        <v>34.4</v>
      </c>
      <c r="AA22" s="52"/>
      <c r="AB22" s="159">
        <v>9.99</v>
      </c>
      <c r="AC22" s="131"/>
      <c r="AD22" s="52">
        <v>2.62</v>
      </c>
      <c r="AF22" s="37"/>
    </row>
    <row r="23" spans="1:32" x14ac:dyDescent="0.25">
      <c r="A23" s="33">
        <v>316</v>
      </c>
      <c r="B23" s="33" t="s">
        <v>291</v>
      </c>
      <c r="D23" s="46">
        <v>46568</v>
      </c>
      <c r="F23" s="71">
        <v>7.1000000000000004E-3</v>
      </c>
      <c r="G23" s="72"/>
      <c r="H23" s="72"/>
      <c r="J23" s="48">
        <v>0</v>
      </c>
      <c r="L23" s="152">
        <v>22.5</v>
      </c>
      <c r="M23" s="131"/>
      <c r="N23" s="154">
        <v>16.399999999999999</v>
      </c>
      <c r="O23" s="131"/>
      <c r="P23" s="76">
        <v>2.4</v>
      </c>
      <c r="Q23" s="76"/>
      <c r="R23" s="46">
        <v>46934</v>
      </c>
      <c r="T23" s="47">
        <v>65</v>
      </c>
      <c r="U23" s="33" t="s">
        <v>4</v>
      </c>
      <c r="V23" s="47" t="s">
        <v>312</v>
      </c>
      <c r="X23" s="48">
        <v>0</v>
      </c>
      <c r="Z23" s="157">
        <v>29.9</v>
      </c>
      <c r="AA23" s="52"/>
      <c r="AB23" s="159">
        <v>10.02</v>
      </c>
      <c r="AC23" s="131"/>
      <c r="AD23" s="52">
        <v>2.16</v>
      </c>
      <c r="AF23" s="37"/>
    </row>
    <row r="24" spans="1:32" x14ac:dyDescent="0.25">
      <c r="A24" s="33" t="s">
        <v>6</v>
      </c>
      <c r="B24" s="33" t="s">
        <v>6</v>
      </c>
      <c r="D24" s="46"/>
      <c r="F24" s="71"/>
      <c r="G24" s="72"/>
      <c r="H24" s="72"/>
      <c r="J24" s="48"/>
      <c r="L24" s="152"/>
      <c r="M24" s="131"/>
      <c r="N24" s="154"/>
      <c r="O24" s="131"/>
      <c r="P24" s="75"/>
      <c r="Q24" s="75"/>
      <c r="R24" s="46"/>
      <c r="T24" s="47"/>
      <c r="V24" s="47"/>
      <c r="X24" s="48"/>
      <c r="Z24" s="157"/>
      <c r="AA24" s="52"/>
      <c r="AB24" s="159"/>
      <c r="AC24" s="131"/>
      <c r="AD24" s="52"/>
      <c r="AF24" s="37"/>
    </row>
    <row r="25" spans="1:32" s="38" customFormat="1" x14ac:dyDescent="0.25">
      <c r="A25" s="38" t="s">
        <v>6</v>
      </c>
      <c r="B25" s="38" t="s">
        <v>47</v>
      </c>
      <c r="D25" s="46"/>
      <c r="F25" s="71"/>
      <c r="G25" s="72"/>
      <c r="H25" s="72"/>
      <c r="J25" s="48"/>
      <c r="L25" s="152"/>
      <c r="M25" s="131"/>
      <c r="N25" s="154"/>
      <c r="O25" s="131"/>
      <c r="P25" s="74"/>
      <c r="Q25" s="74"/>
      <c r="R25" s="46"/>
      <c r="S25" s="33"/>
      <c r="T25" s="47"/>
      <c r="U25" s="33"/>
      <c r="V25" s="47"/>
      <c r="W25" s="33"/>
      <c r="X25" s="48"/>
      <c r="Z25" s="157"/>
      <c r="AA25" s="52"/>
      <c r="AB25" s="159"/>
      <c r="AC25" s="131"/>
      <c r="AD25" s="52"/>
      <c r="AF25" s="37"/>
    </row>
    <row r="26" spans="1:32" x14ac:dyDescent="0.25">
      <c r="A26" s="33">
        <v>311</v>
      </c>
      <c r="B26" s="33" t="s">
        <v>42</v>
      </c>
      <c r="D26" s="46">
        <v>46568</v>
      </c>
      <c r="F26" s="71">
        <v>3.2000000000000002E-3</v>
      </c>
      <c r="G26" s="72"/>
      <c r="H26" s="72"/>
      <c r="J26" s="48">
        <v>-2</v>
      </c>
      <c r="L26" s="152">
        <v>29.5</v>
      </c>
      <c r="M26" s="131"/>
      <c r="N26" s="152">
        <v>17</v>
      </c>
      <c r="O26" s="131"/>
      <c r="P26" s="76">
        <v>2.1</v>
      </c>
      <c r="Q26" s="76"/>
      <c r="R26" s="46">
        <v>46934</v>
      </c>
      <c r="T26" s="47">
        <v>80</v>
      </c>
      <c r="U26" s="33" t="s">
        <v>4</v>
      </c>
      <c r="V26" s="47" t="s">
        <v>310</v>
      </c>
      <c r="X26" s="48">
        <v>-1</v>
      </c>
      <c r="Z26" s="157">
        <v>38.6</v>
      </c>
      <c r="AA26" s="52"/>
      <c r="AB26" s="159">
        <v>10.19</v>
      </c>
      <c r="AC26" s="131"/>
      <c r="AD26" s="52">
        <v>1.98</v>
      </c>
      <c r="AF26" s="37"/>
    </row>
    <row r="27" spans="1:32" x14ac:dyDescent="0.25">
      <c r="A27" s="33">
        <v>312</v>
      </c>
      <c r="B27" s="33" t="s">
        <v>43</v>
      </c>
      <c r="D27" s="46">
        <v>46568</v>
      </c>
      <c r="F27" s="71">
        <v>9.4000000000000004E-3</v>
      </c>
      <c r="G27" s="72"/>
      <c r="H27" s="72"/>
      <c r="J27" s="48">
        <v>-7</v>
      </c>
      <c r="L27" s="152">
        <v>19.7</v>
      </c>
      <c r="M27" s="131"/>
      <c r="N27" s="154">
        <v>16.100000000000001</v>
      </c>
      <c r="O27" s="131"/>
      <c r="P27" s="76">
        <v>2.6</v>
      </c>
      <c r="Q27" s="76"/>
      <c r="R27" s="46">
        <v>46934</v>
      </c>
      <c r="T27" s="47">
        <v>50</v>
      </c>
      <c r="U27" s="33" t="s">
        <v>4</v>
      </c>
      <c r="V27" s="47" t="s">
        <v>311</v>
      </c>
      <c r="X27" s="48">
        <v>-2</v>
      </c>
      <c r="Z27" s="157">
        <v>19</v>
      </c>
      <c r="AA27" s="52"/>
      <c r="AB27" s="159">
        <v>9.99</v>
      </c>
      <c r="AC27" s="131"/>
      <c r="AD27" s="52">
        <v>5.04</v>
      </c>
      <c r="AF27" s="37"/>
    </row>
    <row r="28" spans="1:32" x14ac:dyDescent="0.25">
      <c r="A28" s="33">
        <v>314</v>
      </c>
      <c r="B28" s="33" t="s">
        <v>44</v>
      </c>
      <c r="D28" s="46">
        <v>46568</v>
      </c>
      <c r="F28" s="71">
        <v>1.2E-2</v>
      </c>
      <c r="G28" s="72"/>
      <c r="H28" s="72"/>
      <c r="J28" s="48">
        <v>0</v>
      </c>
      <c r="L28" s="152">
        <v>18.600000000000001</v>
      </c>
      <c r="M28" s="131"/>
      <c r="N28" s="154">
        <v>15.7</v>
      </c>
      <c r="O28" s="131"/>
      <c r="P28" s="76">
        <v>2.6</v>
      </c>
      <c r="Q28" s="76"/>
      <c r="R28" s="46">
        <v>46934</v>
      </c>
      <c r="T28" s="47">
        <v>55</v>
      </c>
      <c r="U28" s="33" t="s">
        <v>4</v>
      </c>
      <c r="V28" s="47" t="s">
        <v>312</v>
      </c>
      <c r="X28" s="48">
        <v>-1</v>
      </c>
      <c r="Z28" s="157">
        <v>21.4</v>
      </c>
      <c r="AA28" s="52"/>
      <c r="AB28" s="159">
        <v>9.9700000000000006</v>
      </c>
      <c r="AC28" s="131"/>
      <c r="AD28" s="52">
        <v>4.28</v>
      </c>
      <c r="AF28" s="37"/>
    </row>
    <row r="29" spans="1:32" x14ac:dyDescent="0.25">
      <c r="A29" s="33">
        <v>315</v>
      </c>
      <c r="B29" s="33" t="s">
        <v>45</v>
      </c>
      <c r="D29" s="46">
        <v>46568</v>
      </c>
      <c r="F29" s="71">
        <v>5.1999999999999998E-3</v>
      </c>
      <c r="G29" s="72"/>
      <c r="H29" s="72"/>
      <c r="J29" s="48">
        <v>-6</v>
      </c>
      <c r="L29" s="152">
        <v>19.7</v>
      </c>
      <c r="M29" s="131"/>
      <c r="N29" s="154">
        <v>16.7</v>
      </c>
      <c r="O29" s="131"/>
      <c r="P29" s="76">
        <v>2.4</v>
      </c>
      <c r="Q29" s="76"/>
      <c r="R29" s="46">
        <v>46934</v>
      </c>
      <c r="T29" s="47">
        <v>65</v>
      </c>
      <c r="U29" s="33" t="s">
        <v>4</v>
      </c>
      <c r="V29" s="47" t="s">
        <v>311</v>
      </c>
      <c r="X29" s="48">
        <v>-2</v>
      </c>
      <c r="Z29" s="157">
        <v>19.600000000000001</v>
      </c>
      <c r="AA29" s="52"/>
      <c r="AB29" s="159">
        <v>10.18</v>
      </c>
      <c r="AC29" s="131"/>
      <c r="AD29" s="52">
        <v>4.53</v>
      </c>
      <c r="AF29" s="37"/>
    </row>
    <row r="30" spans="1:32" x14ac:dyDescent="0.25">
      <c r="A30" s="33">
        <v>316</v>
      </c>
      <c r="B30" s="33" t="s">
        <v>291</v>
      </c>
      <c r="D30" s="46">
        <v>46568</v>
      </c>
      <c r="F30" s="71">
        <v>7.1000000000000004E-3</v>
      </c>
      <c r="G30" s="72"/>
      <c r="H30" s="72"/>
      <c r="J30" s="48">
        <v>0</v>
      </c>
      <c r="L30" s="152">
        <v>28.2</v>
      </c>
      <c r="M30" s="131"/>
      <c r="N30" s="154">
        <v>16.399999999999999</v>
      </c>
      <c r="O30" s="131"/>
      <c r="P30" s="76">
        <v>2.4</v>
      </c>
      <c r="Q30" s="76"/>
      <c r="R30" s="46">
        <v>46934</v>
      </c>
      <c r="T30" s="47">
        <v>65</v>
      </c>
      <c r="U30" s="33" t="s">
        <v>4</v>
      </c>
      <c r="V30" s="47" t="s">
        <v>312</v>
      </c>
      <c r="X30" s="48">
        <v>0</v>
      </c>
      <c r="Z30" s="157">
        <v>27.9</v>
      </c>
      <c r="AA30" s="52"/>
      <c r="AB30" s="159">
        <v>10.06</v>
      </c>
      <c r="AC30" s="131"/>
      <c r="AD30" s="52">
        <v>4.13</v>
      </c>
      <c r="AF30" s="37"/>
    </row>
    <row r="31" spans="1:32" x14ac:dyDescent="0.25">
      <c r="A31" s="33" t="s">
        <v>6</v>
      </c>
      <c r="B31" s="33" t="s">
        <v>6</v>
      </c>
      <c r="D31" s="46"/>
      <c r="F31" s="71"/>
      <c r="G31" s="72"/>
      <c r="H31" s="72"/>
      <c r="J31" s="48"/>
      <c r="L31" s="152"/>
      <c r="M31" s="131"/>
      <c r="N31" s="154"/>
      <c r="O31" s="131"/>
      <c r="P31" s="75"/>
      <c r="Q31" s="75"/>
      <c r="R31" s="46"/>
      <c r="T31" s="47"/>
      <c r="V31" s="47"/>
      <c r="X31" s="48"/>
      <c r="Z31" s="157"/>
      <c r="AA31" s="52"/>
      <c r="AB31" s="159"/>
      <c r="AC31" s="131"/>
      <c r="AD31" s="52"/>
      <c r="AF31" s="37"/>
    </row>
    <row r="32" spans="1:32" s="38" customFormat="1" x14ac:dyDescent="0.25">
      <c r="A32" s="38" t="s">
        <v>6</v>
      </c>
      <c r="B32" s="38" t="s">
        <v>49</v>
      </c>
      <c r="D32" s="46"/>
      <c r="F32" s="71"/>
      <c r="G32" s="72"/>
      <c r="H32" s="72"/>
      <c r="J32" s="48"/>
      <c r="L32" s="152"/>
      <c r="M32" s="131"/>
      <c r="N32" s="154"/>
      <c r="O32" s="131"/>
      <c r="P32" s="74"/>
      <c r="Q32" s="74"/>
      <c r="R32" s="46"/>
      <c r="S32" s="33"/>
      <c r="T32" s="47"/>
      <c r="U32" s="33"/>
      <c r="V32" s="47"/>
      <c r="W32" s="33"/>
      <c r="X32" s="48"/>
      <c r="Z32" s="157"/>
      <c r="AA32" s="52"/>
      <c r="AB32" s="159"/>
      <c r="AC32" s="131"/>
      <c r="AD32" s="52"/>
      <c r="AF32" s="37"/>
    </row>
    <row r="33" spans="1:32" x14ac:dyDescent="0.25">
      <c r="A33" s="33">
        <v>311</v>
      </c>
      <c r="B33" s="33" t="s">
        <v>42</v>
      </c>
      <c r="D33" s="46">
        <v>46568</v>
      </c>
      <c r="F33" s="71">
        <v>3.2000000000000002E-3</v>
      </c>
      <c r="G33" s="72"/>
      <c r="H33" s="72"/>
      <c r="J33" s="48">
        <v>-2</v>
      </c>
      <c r="L33" s="152">
        <v>28.8</v>
      </c>
      <c r="M33" s="131"/>
      <c r="N33" s="152">
        <v>17</v>
      </c>
      <c r="O33" s="131"/>
      <c r="P33" s="76">
        <v>2.1</v>
      </c>
      <c r="Q33" s="76"/>
      <c r="R33" s="46">
        <v>46934</v>
      </c>
      <c r="T33" s="47">
        <v>80</v>
      </c>
      <c r="U33" s="33" t="s">
        <v>4</v>
      </c>
      <c r="V33" s="47" t="s">
        <v>310</v>
      </c>
      <c r="X33" s="48">
        <v>-1</v>
      </c>
      <c r="Z33" s="157">
        <v>37.5</v>
      </c>
      <c r="AA33" s="52"/>
      <c r="AB33" s="159">
        <v>10.220000000000001</v>
      </c>
      <c r="AC33" s="131"/>
      <c r="AD33" s="52">
        <v>2.09</v>
      </c>
      <c r="AF33" s="37"/>
    </row>
    <row r="34" spans="1:32" x14ac:dyDescent="0.25">
      <c r="A34" s="33">
        <v>312</v>
      </c>
      <c r="B34" s="33" t="s">
        <v>43</v>
      </c>
      <c r="D34" s="46">
        <v>46568</v>
      </c>
      <c r="F34" s="71">
        <v>9.4000000000000004E-3</v>
      </c>
      <c r="G34" s="72"/>
      <c r="H34" s="72"/>
      <c r="J34" s="48">
        <v>-7</v>
      </c>
      <c r="L34" s="152">
        <v>17.5</v>
      </c>
      <c r="M34" s="131"/>
      <c r="N34" s="154">
        <v>16.100000000000001</v>
      </c>
      <c r="O34" s="131"/>
      <c r="P34" s="76">
        <v>2.6</v>
      </c>
      <c r="Q34" s="76"/>
      <c r="R34" s="46">
        <v>46934</v>
      </c>
      <c r="T34" s="47">
        <v>50</v>
      </c>
      <c r="U34" s="33" t="s">
        <v>4</v>
      </c>
      <c r="V34" s="47" t="s">
        <v>311</v>
      </c>
      <c r="X34" s="48">
        <v>-2</v>
      </c>
      <c r="Z34" s="157">
        <v>16.8</v>
      </c>
      <c r="AA34" s="52"/>
      <c r="AB34" s="159">
        <v>10.02</v>
      </c>
      <c r="AC34" s="131"/>
      <c r="AD34" s="52">
        <v>5.41</v>
      </c>
      <c r="AF34" s="37"/>
    </row>
    <row r="35" spans="1:32" x14ac:dyDescent="0.25">
      <c r="A35" s="33">
        <v>314</v>
      </c>
      <c r="B35" s="33" t="s">
        <v>44</v>
      </c>
      <c r="D35" s="46">
        <v>46568</v>
      </c>
      <c r="F35" s="71">
        <v>1.2E-2</v>
      </c>
      <c r="G35" s="72"/>
      <c r="H35" s="72"/>
      <c r="J35" s="48">
        <v>0</v>
      </c>
      <c r="L35" s="152">
        <v>19.7</v>
      </c>
      <c r="M35" s="131"/>
      <c r="N35" s="154">
        <v>15.7</v>
      </c>
      <c r="O35" s="131"/>
      <c r="P35" s="76">
        <v>2.6</v>
      </c>
      <c r="Q35" s="76"/>
      <c r="R35" s="46">
        <v>46934</v>
      </c>
      <c r="T35" s="47">
        <v>55</v>
      </c>
      <c r="U35" s="33" t="s">
        <v>4</v>
      </c>
      <c r="V35" s="47" t="s">
        <v>312</v>
      </c>
      <c r="X35" s="48">
        <v>-1</v>
      </c>
      <c r="Z35" s="157">
        <v>22.8</v>
      </c>
      <c r="AA35" s="52"/>
      <c r="AB35" s="159">
        <v>9.9499999999999993</v>
      </c>
      <c r="AC35" s="131"/>
      <c r="AD35" s="52">
        <v>3.99</v>
      </c>
      <c r="AF35" s="37"/>
    </row>
    <row r="36" spans="1:32" x14ac:dyDescent="0.25">
      <c r="A36" s="33">
        <v>315</v>
      </c>
      <c r="B36" s="33" t="s">
        <v>45</v>
      </c>
      <c r="D36" s="46">
        <v>46568</v>
      </c>
      <c r="F36" s="71">
        <v>5.1999999999999998E-3</v>
      </c>
      <c r="G36" s="72"/>
      <c r="H36" s="72"/>
      <c r="J36" s="48">
        <v>-6</v>
      </c>
      <c r="L36" s="152">
        <v>15.4</v>
      </c>
      <c r="M36" s="131"/>
      <c r="N36" s="154">
        <v>16.7</v>
      </c>
      <c r="O36" s="131"/>
      <c r="P36" s="76">
        <v>2.4</v>
      </c>
      <c r="Q36" s="76"/>
      <c r="R36" s="46">
        <v>46934</v>
      </c>
      <c r="T36" s="47">
        <v>65</v>
      </c>
      <c r="U36" s="33" t="s">
        <v>4</v>
      </c>
      <c r="V36" s="47" t="s">
        <v>311</v>
      </c>
      <c r="X36" s="48">
        <v>-2</v>
      </c>
      <c r="Z36" s="157">
        <v>16</v>
      </c>
      <c r="AA36" s="52"/>
      <c r="AB36" s="159">
        <v>10.199999999999999</v>
      </c>
      <c r="AC36" s="131"/>
      <c r="AD36" s="52">
        <v>4.92</v>
      </c>
      <c r="AF36" s="37"/>
    </row>
    <row r="37" spans="1:32" x14ac:dyDescent="0.25">
      <c r="A37" s="33">
        <v>316</v>
      </c>
      <c r="B37" s="33" t="s">
        <v>291</v>
      </c>
      <c r="D37" s="46">
        <v>46568</v>
      </c>
      <c r="F37" s="71">
        <v>7.1000000000000004E-3</v>
      </c>
      <c r="G37" s="72"/>
      <c r="H37" s="72"/>
      <c r="J37" s="48">
        <v>0</v>
      </c>
      <c r="L37" s="152">
        <v>27.1</v>
      </c>
      <c r="M37" s="131"/>
      <c r="N37" s="154">
        <v>16.399999999999999</v>
      </c>
      <c r="O37" s="131"/>
      <c r="P37" s="76">
        <v>2.4</v>
      </c>
      <c r="Q37" s="76"/>
      <c r="R37" s="46">
        <v>46934</v>
      </c>
      <c r="T37" s="47">
        <v>65</v>
      </c>
      <c r="U37" s="33" t="s">
        <v>4</v>
      </c>
      <c r="V37" s="47" t="s">
        <v>312</v>
      </c>
      <c r="X37" s="48">
        <v>0</v>
      </c>
      <c r="Z37" s="157">
        <v>23.2</v>
      </c>
      <c r="AA37" s="52"/>
      <c r="AB37" s="159">
        <v>10.07</v>
      </c>
      <c r="AC37" s="131"/>
      <c r="AD37" s="52">
        <v>5.08</v>
      </c>
      <c r="AF37" s="37"/>
    </row>
    <row r="38" spans="1:32" s="38" customFormat="1" x14ac:dyDescent="0.25">
      <c r="B38" s="38" t="s">
        <v>6</v>
      </c>
      <c r="D38" s="46"/>
      <c r="F38" s="71"/>
      <c r="G38" s="72"/>
      <c r="H38" s="72"/>
      <c r="J38" s="48"/>
      <c r="L38" s="152"/>
      <c r="M38" s="131"/>
      <c r="N38" s="154"/>
      <c r="O38" s="131"/>
      <c r="P38" s="74"/>
      <c r="Q38" s="74"/>
      <c r="R38" s="46"/>
      <c r="S38" s="33"/>
      <c r="T38" s="47"/>
      <c r="U38" s="33"/>
      <c r="V38" s="47"/>
      <c r="W38" s="33"/>
      <c r="X38" s="48"/>
      <c r="Z38" s="157"/>
      <c r="AA38" s="52"/>
      <c r="AB38" s="159"/>
      <c r="AC38" s="131"/>
      <c r="AD38" s="52"/>
      <c r="AF38" s="37"/>
    </row>
    <row r="39" spans="1:32" s="38" customFormat="1" x14ac:dyDescent="0.25">
      <c r="A39" s="41" t="s">
        <v>180</v>
      </c>
      <c r="D39" s="46"/>
      <c r="F39" s="71"/>
      <c r="G39" s="72"/>
      <c r="H39" s="72"/>
      <c r="J39" s="48"/>
      <c r="L39" s="152"/>
      <c r="M39" s="131"/>
      <c r="N39" s="154"/>
      <c r="O39" s="131"/>
      <c r="P39" s="74"/>
      <c r="Q39" s="74"/>
      <c r="R39" s="46"/>
      <c r="S39" s="33"/>
      <c r="T39" s="47"/>
      <c r="U39" s="33"/>
      <c r="V39" s="47"/>
      <c r="W39" s="33"/>
      <c r="X39" s="48"/>
      <c r="Z39" s="157"/>
      <c r="AA39" s="52"/>
      <c r="AB39" s="159"/>
      <c r="AC39" s="131"/>
      <c r="AD39" s="52"/>
      <c r="AF39" s="37"/>
    </row>
    <row r="40" spans="1:32" x14ac:dyDescent="0.25">
      <c r="A40" s="33" t="s">
        <v>6</v>
      </c>
      <c r="B40" s="33" t="s">
        <v>6</v>
      </c>
      <c r="D40" s="46"/>
      <c r="F40" s="71"/>
      <c r="G40" s="72"/>
      <c r="H40" s="72"/>
      <c r="J40" s="48"/>
      <c r="L40" s="152"/>
      <c r="M40" s="131"/>
      <c r="N40" s="154"/>
      <c r="O40" s="131"/>
      <c r="P40" s="75"/>
      <c r="Q40" s="75"/>
      <c r="R40" s="46"/>
      <c r="T40" s="47"/>
      <c r="V40" s="47"/>
      <c r="X40" s="48"/>
      <c r="Z40" s="157"/>
      <c r="AA40" s="52"/>
      <c r="AB40" s="159"/>
      <c r="AC40" s="131"/>
      <c r="AD40" s="52"/>
      <c r="AF40" s="37"/>
    </row>
    <row r="41" spans="1:32" s="38" customFormat="1" x14ac:dyDescent="0.25">
      <c r="A41" s="38" t="s">
        <v>6</v>
      </c>
      <c r="B41" s="38" t="s">
        <v>51</v>
      </c>
      <c r="D41" s="46"/>
      <c r="F41" s="71"/>
      <c r="G41" s="72"/>
      <c r="H41" s="72"/>
      <c r="J41" s="48"/>
      <c r="L41" s="152"/>
      <c r="M41" s="131"/>
      <c r="N41" s="154"/>
      <c r="O41" s="131"/>
      <c r="P41" s="74"/>
      <c r="Q41" s="74"/>
      <c r="R41" s="46"/>
      <c r="S41" s="33"/>
      <c r="T41" s="47"/>
      <c r="U41" s="33"/>
      <c r="V41" s="47"/>
      <c r="W41" s="33"/>
      <c r="X41" s="48"/>
      <c r="Z41" s="157"/>
      <c r="AA41" s="52"/>
      <c r="AB41" s="159"/>
      <c r="AC41" s="131"/>
      <c r="AD41" s="52"/>
      <c r="AF41" s="37"/>
    </row>
    <row r="42" spans="1:32" x14ac:dyDescent="0.25">
      <c r="A42" s="33">
        <v>311</v>
      </c>
      <c r="B42" s="33" t="s">
        <v>42</v>
      </c>
      <c r="D42" s="46">
        <v>48029</v>
      </c>
      <c r="F42" s="71">
        <v>3.2000000000000002E-3</v>
      </c>
      <c r="G42" s="72"/>
      <c r="H42" s="72"/>
      <c r="J42" s="48">
        <v>-2</v>
      </c>
      <c r="L42" s="152">
        <v>26.5</v>
      </c>
      <c r="M42" s="131"/>
      <c r="N42" s="154">
        <v>21</v>
      </c>
      <c r="O42" s="131"/>
      <c r="P42" s="76">
        <v>2.1</v>
      </c>
      <c r="Q42" s="76"/>
      <c r="R42" s="46">
        <v>48029</v>
      </c>
      <c r="T42" s="47">
        <v>80</v>
      </c>
      <c r="U42" s="33" t="s">
        <v>4</v>
      </c>
      <c r="V42" s="47" t="s">
        <v>310</v>
      </c>
      <c r="X42" s="48">
        <v>-1</v>
      </c>
      <c r="Z42" s="157">
        <v>32.700000000000003</v>
      </c>
      <c r="AA42" s="52"/>
      <c r="AB42" s="159">
        <v>13.1</v>
      </c>
      <c r="AC42" s="131"/>
      <c r="AD42" s="52">
        <v>2.6</v>
      </c>
      <c r="AF42" s="37"/>
    </row>
    <row r="43" spans="1:32" x14ac:dyDescent="0.25">
      <c r="A43" s="33">
        <v>312</v>
      </c>
      <c r="B43" s="33" t="s">
        <v>43</v>
      </c>
      <c r="D43" s="46">
        <v>48029</v>
      </c>
      <c r="F43" s="71">
        <v>9.4000000000000004E-3</v>
      </c>
      <c r="G43" s="72"/>
      <c r="H43" s="72"/>
      <c r="J43" s="48">
        <v>-7</v>
      </c>
      <c r="L43" s="152">
        <v>20.5</v>
      </c>
      <c r="M43" s="131"/>
      <c r="N43" s="154">
        <v>19.399999999999999</v>
      </c>
      <c r="O43" s="131"/>
      <c r="P43" s="76">
        <v>2.6</v>
      </c>
      <c r="Q43" s="76"/>
      <c r="R43" s="46">
        <v>48029</v>
      </c>
      <c r="T43" s="47">
        <v>50</v>
      </c>
      <c r="U43" s="33" t="s">
        <v>4</v>
      </c>
      <c r="V43" s="47" t="s">
        <v>311</v>
      </c>
      <c r="X43" s="48">
        <v>-2</v>
      </c>
      <c r="Z43" s="157">
        <v>17.399999999999999</v>
      </c>
      <c r="AA43" s="52"/>
      <c r="AB43" s="159">
        <v>12.67</v>
      </c>
      <c r="AC43" s="131"/>
      <c r="AD43" s="52">
        <v>4.62</v>
      </c>
      <c r="AF43" s="37"/>
    </row>
    <row r="44" spans="1:32" x14ac:dyDescent="0.25">
      <c r="A44" s="33">
        <v>314</v>
      </c>
      <c r="B44" s="33" t="s">
        <v>44</v>
      </c>
      <c r="D44" s="46">
        <v>48029</v>
      </c>
      <c r="F44" s="71">
        <v>1.2E-2</v>
      </c>
      <c r="G44" s="72"/>
      <c r="H44" s="72"/>
      <c r="J44" s="48">
        <v>0</v>
      </c>
      <c r="L44" s="152">
        <v>17.600000000000001</v>
      </c>
      <c r="M44" s="131"/>
      <c r="N44" s="154">
        <v>18.8</v>
      </c>
      <c r="O44" s="131"/>
      <c r="P44" s="76">
        <v>2.6</v>
      </c>
      <c r="Q44" s="76"/>
      <c r="R44" s="46">
        <v>48029</v>
      </c>
      <c r="T44" s="47">
        <v>55</v>
      </c>
      <c r="U44" s="33" t="s">
        <v>4</v>
      </c>
      <c r="V44" s="47" t="s">
        <v>312</v>
      </c>
      <c r="X44" s="48">
        <v>-1</v>
      </c>
      <c r="Z44" s="157">
        <v>23.4</v>
      </c>
      <c r="AA44" s="52"/>
      <c r="AB44" s="159">
        <v>12.56</v>
      </c>
      <c r="AC44" s="131"/>
      <c r="AD44" s="52">
        <v>3.57</v>
      </c>
      <c r="AF44" s="37"/>
    </row>
    <row r="45" spans="1:32" x14ac:dyDescent="0.25">
      <c r="A45" s="33">
        <v>315</v>
      </c>
      <c r="B45" s="33" t="s">
        <v>45</v>
      </c>
      <c r="D45" s="46">
        <v>48029</v>
      </c>
      <c r="F45" s="71">
        <v>5.1999999999999998E-3</v>
      </c>
      <c r="G45" s="72"/>
      <c r="H45" s="72"/>
      <c r="J45" s="48">
        <v>-6</v>
      </c>
      <c r="L45" s="152">
        <v>24</v>
      </c>
      <c r="M45" s="131"/>
      <c r="N45" s="154">
        <v>20</v>
      </c>
      <c r="O45" s="131"/>
      <c r="P45" s="76">
        <v>2.4</v>
      </c>
      <c r="Q45" s="76"/>
      <c r="R45" s="46">
        <v>48029</v>
      </c>
      <c r="T45" s="47">
        <v>65</v>
      </c>
      <c r="U45" s="33" t="s">
        <v>4</v>
      </c>
      <c r="V45" s="47" t="s">
        <v>311</v>
      </c>
      <c r="X45" s="48">
        <v>-2</v>
      </c>
      <c r="Z45" s="157">
        <v>23.9</v>
      </c>
      <c r="AA45" s="52"/>
      <c r="AB45" s="159">
        <v>12.86</v>
      </c>
      <c r="AC45" s="131"/>
      <c r="AD45" s="52">
        <v>3.7</v>
      </c>
      <c r="AF45" s="37"/>
    </row>
    <row r="46" spans="1:32" x14ac:dyDescent="0.25">
      <c r="A46" s="33">
        <v>316</v>
      </c>
      <c r="B46" s="33" t="s">
        <v>291</v>
      </c>
      <c r="D46" s="46">
        <v>48029</v>
      </c>
      <c r="F46" s="71">
        <v>7.1000000000000004E-3</v>
      </c>
      <c r="G46" s="72"/>
      <c r="H46" s="72"/>
      <c r="J46" s="48">
        <v>0</v>
      </c>
      <c r="L46" s="152">
        <v>23.2</v>
      </c>
      <c r="M46" s="131"/>
      <c r="N46" s="154">
        <v>19.899999999999999</v>
      </c>
      <c r="O46" s="131"/>
      <c r="P46" s="76">
        <v>2.4</v>
      </c>
      <c r="Q46" s="76"/>
      <c r="R46" s="46">
        <v>48029</v>
      </c>
      <c r="T46" s="47">
        <v>65</v>
      </c>
      <c r="U46" s="33" t="s">
        <v>4</v>
      </c>
      <c r="V46" s="47" t="s">
        <v>312</v>
      </c>
      <c r="X46" s="48">
        <v>0</v>
      </c>
      <c r="Z46" s="157">
        <v>23.3</v>
      </c>
      <c r="AA46" s="52"/>
      <c r="AB46" s="159">
        <v>12.77</v>
      </c>
      <c r="AC46" s="131"/>
      <c r="AD46" s="52">
        <v>3.85</v>
      </c>
      <c r="AF46" s="37"/>
    </row>
    <row r="47" spans="1:32" x14ac:dyDescent="0.25">
      <c r="A47" s="33" t="s">
        <v>6</v>
      </c>
      <c r="B47" s="33" t="s">
        <v>6</v>
      </c>
      <c r="D47" s="46"/>
      <c r="F47" s="71"/>
      <c r="G47" s="72"/>
      <c r="H47" s="72"/>
      <c r="J47" s="48"/>
      <c r="L47" s="152"/>
      <c r="M47" s="131"/>
      <c r="N47" s="154"/>
      <c r="O47" s="131"/>
      <c r="P47" s="75"/>
      <c r="Q47" s="75"/>
      <c r="R47" s="46"/>
      <c r="T47" s="47"/>
      <c r="V47" s="47"/>
      <c r="X47" s="48"/>
      <c r="Z47" s="157"/>
      <c r="AA47" s="52"/>
      <c r="AB47" s="159"/>
      <c r="AC47" s="131"/>
      <c r="AD47" s="52"/>
      <c r="AF47" s="37"/>
    </row>
    <row r="48" spans="1:32" s="38" customFormat="1" x14ac:dyDescent="0.25">
      <c r="A48" s="38" t="s">
        <v>6</v>
      </c>
      <c r="B48" s="38" t="s">
        <v>53</v>
      </c>
      <c r="D48" s="46"/>
      <c r="F48" s="71"/>
      <c r="G48" s="72"/>
      <c r="H48" s="72"/>
      <c r="J48" s="48"/>
      <c r="L48" s="152"/>
      <c r="M48" s="131"/>
      <c r="N48" s="154"/>
      <c r="O48" s="131"/>
      <c r="P48" s="74"/>
      <c r="Q48" s="74"/>
      <c r="R48" s="46"/>
      <c r="S48" s="33"/>
      <c r="T48" s="47"/>
      <c r="U48" s="33"/>
      <c r="V48" s="47"/>
      <c r="W48" s="33"/>
      <c r="X48" s="48"/>
      <c r="Z48" s="157"/>
      <c r="AA48" s="52"/>
      <c r="AB48" s="159"/>
      <c r="AC48" s="131"/>
      <c r="AD48" s="52"/>
      <c r="AF48" s="37"/>
    </row>
    <row r="49" spans="1:32" x14ac:dyDescent="0.25">
      <c r="A49" s="33">
        <v>312</v>
      </c>
      <c r="B49" s="33" t="s">
        <v>43</v>
      </c>
      <c r="D49" s="46">
        <v>48029</v>
      </c>
      <c r="F49" s="71">
        <v>9.4000000000000004E-3</v>
      </c>
      <c r="G49" s="72"/>
      <c r="H49" s="72"/>
      <c r="J49" s="48">
        <v>-7</v>
      </c>
      <c r="L49" s="152">
        <v>16.5</v>
      </c>
      <c r="M49" s="131"/>
      <c r="N49" s="154">
        <v>19.399999999999999</v>
      </c>
      <c r="O49" s="131"/>
      <c r="P49" s="76">
        <v>2.6</v>
      </c>
      <c r="Q49" s="76"/>
      <c r="R49" s="46">
        <v>48029</v>
      </c>
      <c r="T49" s="47">
        <v>50</v>
      </c>
      <c r="U49" s="33" t="s">
        <v>4</v>
      </c>
      <c r="V49" s="47" t="s">
        <v>311</v>
      </c>
      <c r="X49" s="48">
        <v>0</v>
      </c>
      <c r="Z49" s="157">
        <v>24.5</v>
      </c>
      <c r="AA49" s="52"/>
      <c r="AB49" s="159">
        <v>12.21</v>
      </c>
      <c r="AC49" s="131"/>
      <c r="AD49" s="52">
        <v>0</v>
      </c>
      <c r="AF49" s="37"/>
    </row>
    <row r="50" spans="1:32" x14ac:dyDescent="0.25">
      <c r="A50" s="33" t="s">
        <v>6</v>
      </c>
      <c r="B50" s="33" t="s">
        <v>6</v>
      </c>
      <c r="D50" s="46"/>
      <c r="F50" s="71"/>
      <c r="G50" s="72"/>
      <c r="H50" s="72"/>
      <c r="J50" s="48"/>
      <c r="L50" s="152"/>
      <c r="M50" s="131"/>
      <c r="N50" s="154"/>
      <c r="O50" s="131"/>
      <c r="P50" s="75"/>
      <c r="Q50" s="75"/>
      <c r="R50" s="46"/>
      <c r="T50" s="47"/>
      <c r="V50" s="47"/>
      <c r="X50" s="48"/>
      <c r="Z50" s="157"/>
      <c r="AA50" s="52"/>
      <c r="AB50" s="159"/>
      <c r="AC50" s="131"/>
      <c r="AD50" s="52"/>
      <c r="AF50" s="37"/>
    </row>
    <row r="51" spans="1:32" s="38" customFormat="1" x14ac:dyDescent="0.25">
      <c r="A51" s="38" t="s">
        <v>6</v>
      </c>
      <c r="B51" s="38" t="s">
        <v>55</v>
      </c>
      <c r="D51" s="46"/>
      <c r="F51" s="71"/>
      <c r="G51" s="72"/>
      <c r="H51" s="72"/>
      <c r="J51" s="48"/>
      <c r="L51" s="152"/>
      <c r="M51" s="131"/>
      <c r="N51" s="154"/>
      <c r="O51" s="131"/>
      <c r="P51" s="74"/>
      <c r="Q51" s="74"/>
      <c r="R51" s="46"/>
      <c r="S51" s="33"/>
      <c r="T51" s="47"/>
      <c r="U51" s="33"/>
      <c r="V51" s="47"/>
      <c r="W51" s="33"/>
      <c r="X51" s="48"/>
      <c r="Z51" s="157"/>
      <c r="AA51" s="52"/>
      <c r="AB51" s="159"/>
      <c r="AC51" s="131"/>
      <c r="AD51" s="52"/>
      <c r="AF51" s="37"/>
    </row>
    <row r="52" spans="1:32" x14ac:dyDescent="0.25">
      <c r="A52" s="33">
        <v>311</v>
      </c>
      <c r="B52" s="33" t="s">
        <v>42</v>
      </c>
      <c r="D52" s="46">
        <v>48029</v>
      </c>
      <c r="F52" s="71">
        <v>3.2000000000000002E-3</v>
      </c>
      <c r="G52" s="72"/>
      <c r="H52" s="72"/>
      <c r="J52" s="48">
        <v>-2</v>
      </c>
      <c r="L52" s="152">
        <v>28</v>
      </c>
      <c r="M52" s="131"/>
      <c r="N52" s="154">
        <v>21</v>
      </c>
      <c r="O52" s="131"/>
      <c r="P52" s="76">
        <v>2.1</v>
      </c>
      <c r="Q52" s="76"/>
      <c r="R52" s="46">
        <v>48029</v>
      </c>
      <c r="T52" s="47">
        <v>80</v>
      </c>
      <c r="U52" s="33" t="s">
        <v>4</v>
      </c>
      <c r="V52" s="47" t="s">
        <v>310</v>
      </c>
      <c r="X52" s="48">
        <v>-1</v>
      </c>
      <c r="Z52" s="157">
        <v>33.1</v>
      </c>
      <c r="AA52" s="52"/>
      <c r="AB52" s="159">
        <v>13.09</v>
      </c>
      <c r="AC52" s="131"/>
      <c r="AD52" s="52">
        <v>2.77</v>
      </c>
      <c r="AF52" s="37"/>
    </row>
    <row r="53" spans="1:32" x14ac:dyDescent="0.25">
      <c r="A53" s="33">
        <v>312</v>
      </c>
      <c r="B53" s="33" t="s">
        <v>43</v>
      </c>
      <c r="D53" s="46">
        <v>48029</v>
      </c>
      <c r="F53" s="71">
        <v>9.4000000000000004E-3</v>
      </c>
      <c r="G53" s="72"/>
      <c r="H53" s="72"/>
      <c r="J53" s="48">
        <v>-7</v>
      </c>
      <c r="L53" s="152">
        <v>25.1</v>
      </c>
      <c r="M53" s="131"/>
      <c r="N53" s="154">
        <v>19.399999999999999</v>
      </c>
      <c r="O53" s="131"/>
      <c r="P53" s="76">
        <v>2.6</v>
      </c>
      <c r="Q53" s="76"/>
      <c r="R53" s="46">
        <v>48029</v>
      </c>
      <c r="T53" s="47">
        <v>50</v>
      </c>
      <c r="U53" s="33" t="s">
        <v>4</v>
      </c>
      <c r="V53" s="47" t="s">
        <v>311</v>
      </c>
      <c r="X53" s="48">
        <v>-2</v>
      </c>
      <c r="Z53" s="157">
        <v>20.8</v>
      </c>
      <c r="AA53" s="52"/>
      <c r="AB53" s="159">
        <v>12.56</v>
      </c>
      <c r="AC53" s="131"/>
      <c r="AD53" s="52">
        <v>4.7</v>
      </c>
      <c r="AF53" s="37"/>
    </row>
    <row r="54" spans="1:32" x14ac:dyDescent="0.25">
      <c r="A54" s="33">
        <v>314</v>
      </c>
      <c r="B54" s="33" t="s">
        <v>44</v>
      </c>
      <c r="D54" s="46">
        <v>48029</v>
      </c>
      <c r="F54" s="71">
        <v>1.2E-2</v>
      </c>
      <c r="G54" s="72"/>
      <c r="H54" s="72"/>
      <c r="J54" s="48">
        <v>0</v>
      </c>
      <c r="L54" s="152">
        <v>20.100000000000001</v>
      </c>
      <c r="M54" s="131"/>
      <c r="N54" s="154">
        <v>18.8</v>
      </c>
      <c r="O54" s="131"/>
      <c r="P54" s="76">
        <v>2.6</v>
      </c>
      <c r="Q54" s="76"/>
      <c r="R54" s="46">
        <v>48029</v>
      </c>
      <c r="T54" s="47">
        <v>55</v>
      </c>
      <c r="U54" s="33" t="s">
        <v>4</v>
      </c>
      <c r="V54" s="47" t="s">
        <v>312</v>
      </c>
      <c r="X54" s="48">
        <v>-1</v>
      </c>
      <c r="Z54" s="157">
        <v>22.9</v>
      </c>
      <c r="AA54" s="52"/>
      <c r="AB54" s="159">
        <v>12.57</v>
      </c>
      <c r="AC54" s="131"/>
      <c r="AD54" s="52">
        <v>3.43</v>
      </c>
      <c r="AF54" s="37"/>
    </row>
    <row r="55" spans="1:32" x14ac:dyDescent="0.25">
      <c r="A55" s="33">
        <v>315</v>
      </c>
      <c r="B55" s="33" t="s">
        <v>45</v>
      </c>
      <c r="D55" s="46">
        <v>48029</v>
      </c>
      <c r="F55" s="71">
        <v>5.1999999999999998E-3</v>
      </c>
      <c r="G55" s="72"/>
      <c r="H55" s="72"/>
      <c r="J55" s="48">
        <v>-6</v>
      </c>
      <c r="L55" s="152">
        <v>23.7</v>
      </c>
      <c r="M55" s="131"/>
      <c r="N55" s="154">
        <v>20</v>
      </c>
      <c r="O55" s="131"/>
      <c r="P55" s="76">
        <v>2.4</v>
      </c>
      <c r="Q55" s="76"/>
      <c r="R55" s="46">
        <v>48029</v>
      </c>
      <c r="T55" s="47">
        <v>65</v>
      </c>
      <c r="U55" s="33" t="s">
        <v>4</v>
      </c>
      <c r="V55" s="47" t="s">
        <v>311</v>
      </c>
      <c r="X55" s="48">
        <v>-2</v>
      </c>
      <c r="Z55" s="157">
        <v>25.7</v>
      </c>
      <c r="AA55" s="52"/>
      <c r="AB55" s="159">
        <v>12.81</v>
      </c>
      <c r="AC55" s="131"/>
      <c r="AD55" s="52">
        <v>3.22</v>
      </c>
      <c r="AF55" s="37"/>
    </row>
    <row r="56" spans="1:32" x14ac:dyDescent="0.25">
      <c r="A56" s="33">
        <v>316</v>
      </c>
      <c r="B56" s="33" t="s">
        <v>291</v>
      </c>
      <c r="D56" s="46">
        <v>48029</v>
      </c>
      <c r="F56" s="71">
        <v>7.1000000000000004E-3</v>
      </c>
      <c r="G56" s="72"/>
      <c r="H56" s="72"/>
      <c r="J56" s="48">
        <v>0</v>
      </c>
      <c r="L56" s="152">
        <v>25.2</v>
      </c>
      <c r="M56" s="131"/>
      <c r="N56" s="154">
        <v>19.899999999999999</v>
      </c>
      <c r="O56" s="131"/>
      <c r="P56" s="76">
        <v>2.4</v>
      </c>
      <c r="Q56" s="76"/>
      <c r="R56" s="46">
        <v>48029</v>
      </c>
      <c r="T56" s="47">
        <v>65</v>
      </c>
      <c r="U56" s="33" t="s">
        <v>4</v>
      </c>
      <c r="V56" s="47" t="s">
        <v>312</v>
      </c>
      <c r="X56" s="48">
        <v>0</v>
      </c>
      <c r="Z56" s="157">
        <v>24.2</v>
      </c>
      <c r="AA56" s="52"/>
      <c r="AB56" s="159">
        <v>12.78</v>
      </c>
      <c r="AC56" s="131"/>
      <c r="AD56" s="52">
        <v>3.87</v>
      </c>
      <c r="AF56" s="37"/>
    </row>
    <row r="57" spans="1:32" x14ac:dyDescent="0.25">
      <c r="A57" s="33" t="s">
        <v>6</v>
      </c>
      <c r="B57" s="33" t="s">
        <v>6</v>
      </c>
      <c r="D57" s="46"/>
      <c r="F57" s="71"/>
      <c r="G57" s="72"/>
      <c r="H57" s="72"/>
      <c r="J57" s="48"/>
      <c r="L57" s="152"/>
      <c r="M57" s="131"/>
      <c r="N57" s="154"/>
      <c r="O57" s="131"/>
      <c r="P57" s="75"/>
      <c r="Q57" s="75"/>
      <c r="R57" s="46"/>
      <c r="T57" s="47"/>
      <c r="V57" s="47"/>
      <c r="X57" s="48"/>
      <c r="Z57" s="157"/>
      <c r="AA57" s="52"/>
      <c r="AB57" s="159"/>
      <c r="AC57" s="131"/>
      <c r="AD57" s="52"/>
      <c r="AF57" s="37"/>
    </row>
    <row r="58" spans="1:32" s="38" customFormat="1" x14ac:dyDescent="0.25">
      <c r="A58" s="38" t="s">
        <v>6</v>
      </c>
      <c r="B58" s="38" t="s">
        <v>57</v>
      </c>
      <c r="D58" s="46"/>
      <c r="F58" s="71"/>
      <c r="G58" s="72"/>
      <c r="H58" s="72"/>
      <c r="J58" s="48"/>
      <c r="L58" s="152"/>
      <c r="M58" s="131"/>
      <c r="N58" s="154"/>
      <c r="O58" s="131"/>
      <c r="P58" s="74"/>
      <c r="Q58" s="74"/>
      <c r="R58" s="46"/>
      <c r="S58" s="33"/>
      <c r="T58" s="47"/>
      <c r="U58" s="33"/>
      <c r="V58" s="47"/>
      <c r="W58" s="33"/>
      <c r="X58" s="48"/>
      <c r="Z58" s="157"/>
      <c r="AA58" s="52"/>
      <c r="AB58" s="159"/>
      <c r="AC58" s="131"/>
      <c r="AD58" s="52"/>
      <c r="AF58" s="37"/>
    </row>
    <row r="59" spans="1:32" x14ac:dyDescent="0.25">
      <c r="A59" s="33">
        <v>311</v>
      </c>
      <c r="B59" s="33" t="s">
        <v>42</v>
      </c>
      <c r="D59" s="46">
        <v>48029</v>
      </c>
      <c r="F59" s="71">
        <v>3.2000000000000002E-3</v>
      </c>
      <c r="G59" s="72"/>
      <c r="H59" s="72"/>
      <c r="J59" s="48">
        <v>-2</v>
      </c>
      <c r="L59" s="152">
        <v>27.2</v>
      </c>
      <c r="M59" s="131"/>
      <c r="N59" s="154">
        <v>21</v>
      </c>
      <c r="O59" s="131"/>
      <c r="P59" s="76">
        <v>2.1</v>
      </c>
      <c r="Q59" s="76"/>
      <c r="R59" s="46">
        <v>48029</v>
      </c>
      <c r="T59" s="47">
        <v>80</v>
      </c>
      <c r="U59" s="33" t="s">
        <v>4</v>
      </c>
      <c r="V59" s="47" t="s">
        <v>310</v>
      </c>
      <c r="X59" s="48">
        <v>-1</v>
      </c>
      <c r="Z59" s="157">
        <v>34.200000000000003</v>
      </c>
      <c r="AA59" s="52"/>
      <c r="AB59" s="159">
        <v>13.05</v>
      </c>
      <c r="AC59" s="131"/>
      <c r="AD59" s="52">
        <v>2.46</v>
      </c>
      <c r="AF59" s="37"/>
    </row>
    <row r="60" spans="1:32" x14ac:dyDescent="0.25">
      <c r="A60" s="33">
        <v>312</v>
      </c>
      <c r="B60" s="33" t="s">
        <v>43</v>
      </c>
      <c r="D60" s="46">
        <v>48029</v>
      </c>
      <c r="F60" s="71">
        <v>9.4000000000000004E-3</v>
      </c>
      <c r="G60" s="72"/>
      <c r="H60" s="72"/>
      <c r="J60" s="48">
        <v>-7</v>
      </c>
      <c r="L60" s="152">
        <v>23.1</v>
      </c>
      <c r="M60" s="131"/>
      <c r="N60" s="154">
        <v>19.399999999999999</v>
      </c>
      <c r="O60" s="131"/>
      <c r="P60" s="76">
        <v>2.6</v>
      </c>
      <c r="Q60" s="76"/>
      <c r="R60" s="46">
        <v>48029</v>
      </c>
      <c r="T60" s="47">
        <v>50</v>
      </c>
      <c r="U60" s="33" t="s">
        <v>4</v>
      </c>
      <c r="V60" s="47" t="s">
        <v>311</v>
      </c>
      <c r="X60" s="48">
        <v>-2</v>
      </c>
      <c r="Z60" s="157">
        <v>19.8</v>
      </c>
      <c r="AA60" s="52"/>
      <c r="AB60" s="159">
        <v>12.59</v>
      </c>
      <c r="AC60" s="131"/>
      <c r="AD60" s="52">
        <v>4.83</v>
      </c>
      <c r="AF60" s="37"/>
    </row>
    <row r="61" spans="1:32" x14ac:dyDescent="0.25">
      <c r="A61" s="33">
        <v>314</v>
      </c>
      <c r="B61" s="33" t="s">
        <v>44</v>
      </c>
      <c r="D61" s="46">
        <v>48029</v>
      </c>
      <c r="F61" s="71">
        <v>1.2E-2</v>
      </c>
      <c r="G61" s="72"/>
      <c r="H61" s="72"/>
      <c r="J61" s="48">
        <v>0</v>
      </c>
      <c r="L61" s="152">
        <v>20.5</v>
      </c>
      <c r="M61" s="131"/>
      <c r="N61" s="154">
        <v>18.8</v>
      </c>
      <c r="O61" s="131"/>
      <c r="P61" s="76">
        <v>2.6</v>
      </c>
      <c r="Q61" s="76"/>
      <c r="R61" s="46">
        <v>48029</v>
      </c>
      <c r="T61" s="47">
        <v>55</v>
      </c>
      <c r="U61" s="33" t="s">
        <v>4</v>
      </c>
      <c r="V61" s="47" t="s">
        <v>312</v>
      </c>
      <c r="X61" s="48">
        <v>-1</v>
      </c>
      <c r="Z61" s="157">
        <v>19.600000000000001</v>
      </c>
      <c r="AA61" s="52"/>
      <c r="AB61" s="159">
        <v>12.64</v>
      </c>
      <c r="AC61" s="131"/>
      <c r="AD61" s="52">
        <v>4.97</v>
      </c>
      <c r="AF61" s="37"/>
    </row>
    <row r="62" spans="1:32" x14ac:dyDescent="0.25">
      <c r="A62" s="33">
        <v>315</v>
      </c>
      <c r="B62" s="33" t="s">
        <v>45</v>
      </c>
      <c r="D62" s="46">
        <v>48029</v>
      </c>
      <c r="F62" s="71">
        <v>5.1999999999999998E-3</v>
      </c>
      <c r="G62" s="72"/>
      <c r="H62" s="72"/>
      <c r="J62" s="48">
        <v>-6</v>
      </c>
      <c r="L62" s="152">
        <v>19.2</v>
      </c>
      <c r="M62" s="131"/>
      <c r="N62" s="154">
        <v>20</v>
      </c>
      <c r="O62" s="131"/>
      <c r="P62" s="76">
        <v>2.4</v>
      </c>
      <c r="Q62" s="76"/>
      <c r="R62" s="46">
        <v>48029</v>
      </c>
      <c r="T62" s="47">
        <v>65</v>
      </c>
      <c r="U62" s="33" t="s">
        <v>4</v>
      </c>
      <c r="V62" s="47" t="s">
        <v>311</v>
      </c>
      <c r="X62" s="48">
        <v>-2</v>
      </c>
      <c r="Z62" s="157">
        <v>20.6</v>
      </c>
      <c r="AA62" s="52"/>
      <c r="AB62" s="159">
        <v>12.9</v>
      </c>
      <c r="AC62" s="131"/>
      <c r="AD62" s="52">
        <v>3.69</v>
      </c>
      <c r="AF62" s="37"/>
    </row>
    <row r="63" spans="1:32" x14ac:dyDescent="0.25">
      <c r="A63" s="33">
        <v>316</v>
      </c>
      <c r="B63" s="33" t="s">
        <v>291</v>
      </c>
      <c r="D63" s="46">
        <v>48029</v>
      </c>
      <c r="F63" s="71">
        <v>7.1000000000000004E-3</v>
      </c>
      <c r="G63" s="72"/>
      <c r="H63" s="72"/>
      <c r="J63" s="48">
        <v>0</v>
      </c>
      <c r="L63" s="152">
        <v>25.1</v>
      </c>
      <c r="M63" s="131"/>
      <c r="N63" s="154">
        <v>19.899999999999999</v>
      </c>
      <c r="O63" s="131"/>
      <c r="P63" s="76">
        <v>2.4</v>
      </c>
      <c r="Q63" s="76"/>
      <c r="R63" s="46">
        <v>48029</v>
      </c>
      <c r="T63" s="47">
        <v>65</v>
      </c>
      <c r="U63" s="33" t="s">
        <v>4</v>
      </c>
      <c r="V63" s="47" t="s">
        <v>312</v>
      </c>
      <c r="X63" s="48">
        <v>0</v>
      </c>
      <c r="Z63" s="157">
        <v>22.3</v>
      </c>
      <c r="AA63" s="52"/>
      <c r="AB63" s="159">
        <v>12.81</v>
      </c>
      <c r="AC63" s="131"/>
      <c r="AD63" s="52">
        <v>4.41</v>
      </c>
      <c r="AF63" s="37"/>
    </row>
    <row r="64" spans="1:32" s="38" customFormat="1" x14ac:dyDescent="0.25">
      <c r="A64" s="41"/>
      <c r="B64" s="38" t="s">
        <v>6</v>
      </c>
      <c r="D64" s="46"/>
      <c r="F64" s="71"/>
      <c r="G64" s="72"/>
      <c r="H64" s="72"/>
      <c r="J64" s="48"/>
      <c r="L64" s="152"/>
      <c r="M64" s="131"/>
      <c r="N64" s="154"/>
      <c r="O64" s="131"/>
      <c r="P64" s="74"/>
      <c r="Q64" s="74"/>
      <c r="R64" s="46"/>
      <c r="S64" s="33"/>
      <c r="T64" s="47"/>
      <c r="U64" s="33"/>
      <c r="V64" s="47"/>
      <c r="W64" s="33"/>
      <c r="X64" s="48"/>
      <c r="Z64" s="157"/>
      <c r="AA64" s="52"/>
      <c r="AB64" s="159"/>
      <c r="AC64" s="131"/>
      <c r="AD64" s="52"/>
      <c r="AF64" s="37"/>
    </row>
    <row r="65" spans="1:32" s="38" customFormat="1" x14ac:dyDescent="0.25">
      <c r="A65" s="41" t="s">
        <v>182</v>
      </c>
      <c r="D65" s="46"/>
      <c r="F65" s="71"/>
      <c r="G65" s="72"/>
      <c r="H65" s="72"/>
      <c r="J65" s="48"/>
      <c r="L65" s="152"/>
      <c r="M65" s="131"/>
      <c r="N65" s="154"/>
      <c r="O65" s="131"/>
      <c r="P65" s="74"/>
      <c r="Q65" s="74"/>
      <c r="R65" s="46"/>
      <c r="S65" s="33"/>
      <c r="T65" s="47"/>
      <c r="U65" s="33"/>
      <c r="V65" s="47"/>
      <c r="W65" s="33"/>
      <c r="X65" s="48"/>
      <c r="Z65" s="157"/>
      <c r="AA65" s="52"/>
      <c r="AB65" s="159"/>
      <c r="AC65" s="131"/>
      <c r="AD65" s="52"/>
      <c r="AF65" s="37"/>
    </row>
    <row r="66" spans="1:32" x14ac:dyDescent="0.25">
      <c r="A66" s="33" t="s">
        <v>6</v>
      </c>
      <c r="B66" s="33" t="s">
        <v>6</v>
      </c>
      <c r="D66" s="61"/>
      <c r="F66" s="71"/>
      <c r="G66" s="72"/>
      <c r="H66" s="72"/>
      <c r="J66" s="48"/>
      <c r="L66" s="152"/>
      <c r="M66" s="131"/>
      <c r="N66" s="154"/>
      <c r="O66" s="131"/>
      <c r="P66" s="75"/>
      <c r="Q66" s="75"/>
      <c r="R66" s="61"/>
      <c r="T66" s="47"/>
      <c r="V66" s="47"/>
      <c r="X66" s="48"/>
      <c r="Z66" s="157"/>
      <c r="AA66" s="52"/>
      <c r="AB66" s="159"/>
      <c r="AC66" s="131"/>
      <c r="AD66" s="52"/>
      <c r="AF66" s="37"/>
    </row>
    <row r="67" spans="1:32" s="38" customFormat="1" x14ac:dyDescent="0.25">
      <c r="A67" s="38" t="s">
        <v>6</v>
      </c>
      <c r="B67" s="38" t="s">
        <v>59</v>
      </c>
      <c r="D67" s="46"/>
      <c r="F67" s="71"/>
      <c r="G67" s="72"/>
      <c r="H67" s="72"/>
      <c r="J67" s="48"/>
      <c r="L67" s="152"/>
      <c r="M67" s="131"/>
      <c r="N67" s="154"/>
      <c r="O67" s="131"/>
      <c r="P67" s="74"/>
      <c r="Q67" s="74"/>
      <c r="R67" s="46"/>
      <c r="S67" s="33"/>
      <c r="T67" s="47"/>
      <c r="U67" s="33"/>
      <c r="V67" s="47"/>
      <c r="W67" s="33"/>
      <c r="X67" s="48"/>
      <c r="Z67" s="157"/>
      <c r="AA67" s="52"/>
      <c r="AB67" s="159"/>
      <c r="AC67" s="131"/>
      <c r="AD67" s="52"/>
      <c r="AF67" s="37"/>
    </row>
    <row r="68" spans="1:32" x14ac:dyDescent="0.25">
      <c r="A68" s="33">
        <v>312</v>
      </c>
      <c r="B68" s="33" t="s">
        <v>43</v>
      </c>
      <c r="D68" s="46">
        <v>50951</v>
      </c>
      <c r="F68" s="71">
        <v>9.4000000000000004E-3</v>
      </c>
      <c r="G68" s="72"/>
      <c r="H68" s="72"/>
      <c r="J68" s="48">
        <v>-7</v>
      </c>
      <c r="L68" s="152">
        <v>12</v>
      </c>
      <c r="M68" s="131"/>
      <c r="N68" s="154">
        <v>26</v>
      </c>
      <c r="O68" s="131"/>
      <c r="P68" s="76">
        <v>2.6</v>
      </c>
      <c r="Q68" s="76"/>
      <c r="R68" s="46">
        <v>50951</v>
      </c>
      <c r="T68" s="47">
        <v>50</v>
      </c>
      <c r="U68" s="33" t="s">
        <v>4</v>
      </c>
      <c r="V68" s="47" t="s">
        <v>311</v>
      </c>
      <c r="X68" s="48">
        <v>0</v>
      </c>
      <c r="Z68" s="157">
        <v>20.2</v>
      </c>
      <c r="AA68" s="52"/>
      <c r="AB68" s="159">
        <v>18.45</v>
      </c>
      <c r="AC68" s="131"/>
      <c r="AD68" s="52">
        <v>0</v>
      </c>
      <c r="AF68" s="37"/>
    </row>
    <row r="69" spans="1:32" x14ac:dyDescent="0.25">
      <c r="A69" s="33" t="s">
        <v>6</v>
      </c>
      <c r="B69" s="33" t="s">
        <v>6</v>
      </c>
      <c r="D69" s="46"/>
      <c r="F69" s="71"/>
      <c r="G69" s="72"/>
      <c r="H69" s="72"/>
      <c r="J69" s="48"/>
      <c r="L69" s="152"/>
      <c r="M69" s="131"/>
      <c r="N69" s="154"/>
      <c r="O69" s="131"/>
      <c r="P69" s="75"/>
      <c r="Q69" s="75"/>
      <c r="R69" s="46"/>
      <c r="T69" s="47"/>
      <c r="V69" s="47"/>
      <c r="X69" s="48"/>
      <c r="Z69" s="157"/>
      <c r="AA69" s="52"/>
      <c r="AB69" s="159"/>
      <c r="AC69" s="131"/>
      <c r="AD69" s="52"/>
      <c r="AF69" s="37"/>
    </row>
    <row r="70" spans="1:32" s="38" customFormat="1" x14ac:dyDescent="0.25">
      <c r="A70" s="38" t="s">
        <v>6</v>
      </c>
      <c r="B70" s="38" t="s">
        <v>61</v>
      </c>
      <c r="D70" s="46"/>
      <c r="F70" s="71"/>
      <c r="G70" s="72"/>
      <c r="H70" s="72"/>
      <c r="J70" s="48"/>
      <c r="L70" s="152"/>
      <c r="M70" s="131"/>
      <c r="N70" s="154"/>
      <c r="O70" s="131"/>
      <c r="P70" s="74"/>
      <c r="Q70" s="74"/>
      <c r="R70" s="46"/>
      <c r="S70" s="33"/>
      <c r="T70" s="47"/>
      <c r="U70" s="33"/>
      <c r="V70" s="47"/>
      <c r="W70" s="33"/>
      <c r="X70" s="48"/>
      <c r="Z70" s="157"/>
      <c r="AA70" s="52"/>
      <c r="AB70" s="159"/>
      <c r="AC70" s="131"/>
      <c r="AD70" s="52"/>
      <c r="AF70" s="37"/>
    </row>
    <row r="71" spans="1:32" x14ac:dyDescent="0.25">
      <c r="A71" s="33">
        <v>311</v>
      </c>
      <c r="B71" s="33" t="s">
        <v>42</v>
      </c>
      <c r="D71" s="46">
        <v>50951</v>
      </c>
      <c r="F71" s="71">
        <v>3.2000000000000002E-3</v>
      </c>
      <c r="G71" s="72"/>
      <c r="H71" s="72"/>
      <c r="J71" s="48">
        <v>-2</v>
      </c>
      <c r="L71" s="152">
        <v>14.9</v>
      </c>
      <c r="M71" s="131"/>
      <c r="N71" s="154">
        <v>28</v>
      </c>
      <c r="O71" s="131"/>
      <c r="P71" s="76">
        <v>2.1</v>
      </c>
      <c r="Q71" s="76"/>
      <c r="R71" s="46">
        <v>50951</v>
      </c>
      <c r="T71" s="47">
        <v>80</v>
      </c>
      <c r="U71" s="33" t="s">
        <v>4</v>
      </c>
      <c r="V71" s="47" t="s">
        <v>310</v>
      </c>
      <c r="X71" s="48">
        <v>-1</v>
      </c>
      <c r="Z71" s="157">
        <v>21.9</v>
      </c>
      <c r="AA71" s="52"/>
      <c r="AB71" s="159">
        <v>20.68</v>
      </c>
      <c r="AC71" s="131"/>
      <c r="AD71" s="52">
        <v>2.2999999999999998</v>
      </c>
      <c r="AF71" s="37"/>
    </row>
    <row r="72" spans="1:32" x14ac:dyDescent="0.25">
      <c r="A72" s="33">
        <v>312</v>
      </c>
      <c r="B72" s="33" t="s">
        <v>43</v>
      </c>
      <c r="D72" s="46">
        <v>50951</v>
      </c>
      <c r="F72" s="71">
        <v>9.4000000000000004E-3</v>
      </c>
      <c r="G72" s="72"/>
      <c r="H72" s="72"/>
      <c r="J72" s="48">
        <v>-7</v>
      </c>
      <c r="L72" s="152">
        <v>14.4</v>
      </c>
      <c r="M72" s="131"/>
      <c r="N72" s="154">
        <v>26</v>
      </c>
      <c r="O72" s="131"/>
      <c r="P72" s="76">
        <v>2.6</v>
      </c>
      <c r="Q72" s="76"/>
      <c r="R72" s="46">
        <v>50951</v>
      </c>
      <c r="T72" s="47">
        <v>50</v>
      </c>
      <c r="U72" s="33" t="s">
        <v>4</v>
      </c>
      <c r="V72" s="47" t="s">
        <v>311</v>
      </c>
      <c r="X72" s="48">
        <v>-4</v>
      </c>
      <c r="Z72" s="157">
        <v>19.8</v>
      </c>
      <c r="AA72" s="52"/>
      <c r="AB72" s="159">
        <v>18.59</v>
      </c>
      <c r="AC72" s="131"/>
      <c r="AD72" s="52">
        <v>3</v>
      </c>
      <c r="AF72" s="37"/>
    </row>
    <row r="73" spans="1:32" x14ac:dyDescent="0.25">
      <c r="A73" s="33">
        <v>314</v>
      </c>
      <c r="B73" s="33" t="s">
        <v>44</v>
      </c>
      <c r="D73" s="46">
        <v>50951</v>
      </c>
      <c r="F73" s="71">
        <v>1.2E-2</v>
      </c>
      <c r="G73" s="72"/>
      <c r="H73" s="72"/>
      <c r="J73" s="48">
        <v>0</v>
      </c>
      <c r="L73" s="152">
        <v>16</v>
      </c>
      <c r="M73" s="131"/>
      <c r="N73" s="154">
        <v>25</v>
      </c>
      <c r="O73" s="131"/>
      <c r="P73" s="76">
        <v>2.6</v>
      </c>
      <c r="Q73" s="76"/>
      <c r="R73" s="46">
        <v>50951</v>
      </c>
      <c r="T73" s="47">
        <v>55</v>
      </c>
      <c r="U73" s="33" t="s">
        <v>4</v>
      </c>
      <c r="V73" s="47" t="s">
        <v>312</v>
      </c>
      <c r="X73" s="48">
        <v>-1</v>
      </c>
      <c r="Z73" s="157">
        <v>21.2</v>
      </c>
      <c r="AA73" s="52"/>
      <c r="AB73" s="159">
        <v>19.12</v>
      </c>
      <c r="AC73" s="131"/>
      <c r="AD73" s="52">
        <v>2.98</v>
      </c>
      <c r="AF73" s="37"/>
    </row>
    <row r="74" spans="1:32" x14ac:dyDescent="0.25">
      <c r="A74" s="33">
        <v>315</v>
      </c>
      <c r="B74" s="33" t="s">
        <v>45</v>
      </c>
      <c r="D74" s="46">
        <v>50951</v>
      </c>
      <c r="F74" s="71">
        <v>5.1999999999999998E-3</v>
      </c>
      <c r="G74" s="72"/>
      <c r="H74" s="72"/>
      <c r="J74" s="48">
        <v>-6</v>
      </c>
      <c r="L74" s="152">
        <v>15.9</v>
      </c>
      <c r="M74" s="131"/>
      <c r="N74" s="154">
        <v>27</v>
      </c>
      <c r="O74" s="131"/>
      <c r="P74" s="76">
        <v>2.4</v>
      </c>
      <c r="Q74" s="76"/>
      <c r="R74" s="46">
        <v>50951</v>
      </c>
      <c r="T74" s="47">
        <v>65</v>
      </c>
      <c r="U74" s="33" t="s">
        <v>4</v>
      </c>
      <c r="V74" s="47" t="s">
        <v>311</v>
      </c>
      <c r="X74" s="48">
        <v>-3</v>
      </c>
      <c r="Z74" s="157">
        <v>23.3</v>
      </c>
      <c r="AA74" s="52"/>
      <c r="AB74" s="159">
        <v>19.420000000000002</v>
      </c>
      <c r="AC74" s="131"/>
      <c r="AD74" s="52">
        <v>2.39</v>
      </c>
      <c r="AF74" s="37"/>
    </row>
    <row r="75" spans="1:32" x14ac:dyDescent="0.25">
      <c r="A75" s="33">
        <v>316</v>
      </c>
      <c r="B75" s="33" t="s">
        <v>291</v>
      </c>
      <c r="D75" s="46">
        <v>50951</v>
      </c>
      <c r="F75" s="71">
        <v>7.1000000000000004E-3</v>
      </c>
      <c r="G75" s="72"/>
      <c r="H75" s="72"/>
      <c r="J75" s="48">
        <v>0</v>
      </c>
      <c r="L75" s="152">
        <v>15</v>
      </c>
      <c r="M75" s="131"/>
      <c r="N75" s="154">
        <v>27</v>
      </c>
      <c r="O75" s="131"/>
      <c r="P75" s="76">
        <v>2.4</v>
      </c>
      <c r="Q75" s="76"/>
      <c r="R75" s="46">
        <v>50951</v>
      </c>
      <c r="T75" s="47">
        <v>65</v>
      </c>
      <c r="U75" s="33" t="s">
        <v>4</v>
      </c>
      <c r="V75" s="47" t="s">
        <v>312</v>
      </c>
      <c r="X75" s="48">
        <v>-1</v>
      </c>
      <c r="Z75" s="157">
        <v>20.8</v>
      </c>
      <c r="AA75" s="52"/>
      <c r="AB75" s="159">
        <v>19.66</v>
      </c>
      <c r="AC75" s="131"/>
      <c r="AD75" s="52">
        <v>2.65</v>
      </c>
      <c r="AF75" s="37"/>
    </row>
    <row r="76" spans="1:32" x14ac:dyDescent="0.25">
      <c r="A76" s="33" t="s">
        <v>6</v>
      </c>
      <c r="B76" s="33" t="s">
        <v>6</v>
      </c>
      <c r="D76" s="46"/>
      <c r="F76" s="71"/>
      <c r="G76" s="72"/>
      <c r="H76" s="72"/>
      <c r="J76" s="48"/>
      <c r="L76" s="152"/>
      <c r="M76" s="131"/>
      <c r="N76" s="154"/>
      <c r="O76" s="131"/>
      <c r="P76" s="75"/>
      <c r="Q76" s="75"/>
      <c r="R76" s="46"/>
      <c r="T76" s="47"/>
      <c r="V76" s="47"/>
      <c r="X76" s="48"/>
      <c r="Z76" s="157"/>
      <c r="AA76" s="52"/>
      <c r="AB76" s="159"/>
      <c r="AC76" s="131"/>
      <c r="AD76" s="52"/>
      <c r="AF76" s="37"/>
    </row>
    <row r="77" spans="1:32" s="38" customFormat="1" x14ac:dyDescent="0.25">
      <c r="A77" s="38" t="s">
        <v>6</v>
      </c>
      <c r="B77" s="38" t="s">
        <v>293</v>
      </c>
      <c r="D77" s="46"/>
      <c r="F77" s="71"/>
      <c r="G77" s="72"/>
      <c r="H77" s="72"/>
      <c r="J77" s="48"/>
      <c r="L77" s="152"/>
      <c r="M77" s="131"/>
      <c r="N77" s="154"/>
      <c r="O77" s="131"/>
      <c r="P77" s="74"/>
      <c r="Q77" s="74"/>
      <c r="R77" s="46"/>
      <c r="S77" s="33"/>
      <c r="T77" s="47"/>
      <c r="U77" s="33"/>
      <c r="V77" s="47"/>
      <c r="W77" s="33"/>
      <c r="X77" s="48"/>
      <c r="Z77" s="157"/>
      <c r="AA77" s="52"/>
      <c r="AB77" s="159"/>
      <c r="AC77" s="131"/>
      <c r="AD77" s="52"/>
      <c r="AF77" s="37"/>
    </row>
    <row r="78" spans="1:32" x14ac:dyDescent="0.25">
      <c r="A78" s="33">
        <v>311</v>
      </c>
      <c r="B78" s="33" t="s">
        <v>42</v>
      </c>
      <c r="D78" s="46">
        <v>50951</v>
      </c>
      <c r="F78" s="71">
        <v>3.2000000000000002E-3</v>
      </c>
      <c r="G78" s="72"/>
      <c r="H78" s="72"/>
      <c r="J78" s="48">
        <v>-2</v>
      </c>
      <c r="L78" s="152">
        <v>16</v>
      </c>
      <c r="M78" s="131"/>
      <c r="N78" s="154">
        <v>28</v>
      </c>
      <c r="O78" s="131"/>
      <c r="P78" s="76">
        <v>2.2000000000000002</v>
      </c>
      <c r="Q78" s="76"/>
      <c r="R78" s="46">
        <v>50951</v>
      </c>
      <c r="T78" s="47">
        <v>80</v>
      </c>
      <c r="U78" s="33" t="s">
        <v>4</v>
      </c>
      <c r="V78" s="47" t="s">
        <v>310</v>
      </c>
      <c r="X78" s="48">
        <v>-1</v>
      </c>
      <c r="Z78" s="157">
        <v>23.1</v>
      </c>
      <c r="AA78" s="52"/>
      <c r="AB78" s="159">
        <v>20.64</v>
      </c>
      <c r="AC78" s="131"/>
      <c r="AD78" s="52">
        <v>2.19</v>
      </c>
      <c r="AF78" s="37"/>
    </row>
    <row r="79" spans="1:32" x14ac:dyDescent="0.25">
      <c r="A79" s="33">
        <v>312</v>
      </c>
      <c r="B79" s="33" t="s">
        <v>43</v>
      </c>
      <c r="D79" s="46">
        <v>50951</v>
      </c>
      <c r="F79" s="71">
        <v>9.4000000000000004E-3</v>
      </c>
      <c r="G79" s="72"/>
      <c r="H79" s="72"/>
      <c r="J79" s="48">
        <v>-7</v>
      </c>
      <c r="L79" s="152">
        <v>14.6</v>
      </c>
      <c r="M79" s="131"/>
      <c r="N79" s="154">
        <v>26</v>
      </c>
      <c r="O79" s="131"/>
      <c r="P79" s="76">
        <v>2.7</v>
      </c>
      <c r="Q79" s="76"/>
      <c r="R79" s="46">
        <v>50951</v>
      </c>
      <c r="T79" s="47">
        <v>50</v>
      </c>
      <c r="U79" s="33" t="s">
        <v>4</v>
      </c>
      <c r="V79" s="47" t="s">
        <v>311</v>
      </c>
      <c r="X79" s="48">
        <v>-4</v>
      </c>
      <c r="Z79" s="157">
        <v>18.100000000000001</v>
      </c>
      <c r="AA79" s="52"/>
      <c r="AB79" s="159">
        <v>18.809999999999999</v>
      </c>
      <c r="AC79" s="131"/>
      <c r="AD79" s="52">
        <v>3.15</v>
      </c>
      <c r="AF79" s="37"/>
    </row>
    <row r="80" spans="1:32" x14ac:dyDescent="0.25">
      <c r="A80" s="33">
        <v>314</v>
      </c>
      <c r="B80" s="33" t="s">
        <v>44</v>
      </c>
      <c r="D80" s="46">
        <v>50951</v>
      </c>
      <c r="F80" s="71">
        <v>1.2E-2</v>
      </c>
      <c r="G80" s="72"/>
      <c r="H80" s="72"/>
      <c r="J80" s="48">
        <v>0</v>
      </c>
      <c r="L80" s="152">
        <v>16</v>
      </c>
      <c r="M80" s="131"/>
      <c r="N80" s="154">
        <v>25</v>
      </c>
      <c r="O80" s="131"/>
      <c r="P80" s="76">
        <v>2.6</v>
      </c>
      <c r="Q80" s="76"/>
      <c r="R80" s="46">
        <v>50951</v>
      </c>
      <c r="T80" s="47">
        <v>55</v>
      </c>
      <c r="U80" s="33" t="s">
        <v>4</v>
      </c>
      <c r="V80" s="47" t="s">
        <v>312</v>
      </c>
      <c r="X80" s="48">
        <v>-1</v>
      </c>
      <c r="Z80" s="157">
        <v>4.5999999999999996</v>
      </c>
      <c r="AA80" s="52"/>
      <c r="AB80" s="159">
        <v>19.7</v>
      </c>
      <c r="AC80" s="131"/>
      <c r="AD80" s="52">
        <v>4.6100000000000003</v>
      </c>
      <c r="AF80" s="37"/>
    </row>
    <row r="81" spans="1:32" x14ac:dyDescent="0.25">
      <c r="A81" s="33">
        <v>315</v>
      </c>
      <c r="B81" s="33" t="s">
        <v>45</v>
      </c>
      <c r="D81" s="46">
        <v>50951</v>
      </c>
      <c r="F81" s="71">
        <v>5.1999999999999998E-3</v>
      </c>
      <c r="G81" s="72"/>
      <c r="H81" s="72"/>
      <c r="J81" s="48">
        <v>-6</v>
      </c>
      <c r="L81" s="152">
        <v>14.7</v>
      </c>
      <c r="M81" s="131"/>
      <c r="N81" s="154">
        <v>27</v>
      </c>
      <c r="O81" s="131"/>
      <c r="P81" s="76">
        <v>2.4</v>
      </c>
      <c r="Q81" s="76"/>
      <c r="R81" s="46">
        <v>50951</v>
      </c>
      <c r="T81" s="47">
        <v>65</v>
      </c>
      <c r="U81" s="33" t="s">
        <v>4</v>
      </c>
      <c r="V81" s="47" t="s">
        <v>311</v>
      </c>
      <c r="X81" s="48">
        <v>-3</v>
      </c>
      <c r="Z81" s="157">
        <v>4.5</v>
      </c>
      <c r="AA81" s="52"/>
      <c r="AB81" s="159">
        <v>20.52</v>
      </c>
      <c r="AC81" s="131"/>
      <c r="AD81" s="52">
        <v>4.5</v>
      </c>
      <c r="AF81" s="37"/>
    </row>
    <row r="82" spans="1:32" x14ac:dyDescent="0.25">
      <c r="A82" s="33" t="s">
        <v>6</v>
      </c>
      <c r="B82" s="33" t="s">
        <v>6</v>
      </c>
      <c r="D82" s="46"/>
      <c r="F82" s="71"/>
      <c r="G82" s="72"/>
      <c r="H82" s="72"/>
      <c r="J82" s="48"/>
      <c r="L82" s="152"/>
      <c r="M82" s="131"/>
      <c r="N82" s="154"/>
      <c r="O82" s="131"/>
      <c r="P82" s="75"/>
      <c r="Q82" s="75"/>
      <c r="R82" s="46"/>
      <c r="T82" s="47"/>
      <c r="V82" s="47"/>
      <c r="X82" s="48"/>
      <c r="Z82" s="157"/>
      <c r="AA82" s="52"/>
      <c r="AB82" s="159"/>
      <c r="AC82" s="131"/>
      <c r="AD82" s="52"/>
      <c r="AF82" s="37"/>
    </row>
    <row r="83" spans="1:32" s="38" customFormat="1" x14ac:dyDescent="0.25">
      <c r="A83" s="38" t="s">
        <v>6</v>
      </c>
      <c r="B83" s="38" t="s">
        <v>63</v>
      </c>
      <c r="D83" s="46"/>
      <c r="F83" s="71"/>
      <c r="G83" s="72"/>
      <c r="H83" s="72"/>
      <c r="J83" s="48"/>
      <c r="L83" s="152"/>
      <c r="M83" s="131"/>
      <c r="N83" s="154"/>
      <c r="O83" s="131"/>
      <c r="P83" s="74"/>
      <c r="Q83" s="74"/>
      <c r="R83" s="46"/>
      <c r="S83" s="33"/>
      <c r="T83" s="47"/>
      <c r="U83" s="33"/>
      <c r="V83" s="47"/>
      <c r="W83" s="33"/>
      <c r="X83" s="48"/>
      <c r="Z83" s="157"/>
      <c r="AA83" s="52"/>
      <c r="AB83" s="159"/>
      <c r="AC83" s="131"/>
      <c r="AD83" s="52"/>
      <c r="AF83" s="37"/>
    </row>
    <row r="84" spans="1:32" x14ac:dyDescent="0.25">
      <c r="A84" s="33">
        <v>311</v>
      </c>
      <c r="B84" s="33" t="s">
        <v>42</v>
      </c>
      <c r="D84" s="46">
        <v>50951</v>
      </c>
      <c r="F84" s="71">
        <v>3.2000000000000002E-3</v>
      </c>
      <c r="G84" s="72"/>
      <c r="H84" s="72"/>
      <c r="J84" s="48">
        <v>-2</v>
      </c>
      <c r="L84" s="152">
        <v>15.8</v>
      </c>
      <c r="M84" s="131"/>
      <c r="N84" s="154">
        <v>28</v>
      </c>
      <c r="O84" s="131"/>
      <c r="P84" s="76">
        <v>2.1</v>
      </c>
      <c r="Q84" s="76"/>
      <c r="R84" s="46">
        <v>50951</v>
      </c>
      <c r="T84" s="47">
        <v>80</v>
      </c>
      <c r="U84" s="33" t="s">
        <v>4</v>
      </c>
      <c r="V84" s="47" t="s">
        <v>310</v>
      </c>
      <c r="X84" s="48">
        <v>-1</v>
      </c>
      <c r="Z84" s="157">
        <v>12.4</v>
      </c>
      <c r="AA84" s="52"/>
      <c r="AB84" s="159">
        <v>20.93</v>
      </c>
      <c r="AC84" s="131"/>
      <c r="AD84" s="52">
        <v>3.58</v>
      </c>
      <c r="AF84" s="37"/>
    </row>
    <row r="85" spans="1:32" x14ac:dyDescent="0.25">
      <c r="A85" s="33">
        <v>312</v>
      </c>
      <c r="B85" s="33" t="s">
        <v>43</v>
      </c>
      <c r="D85" s="46">
        <v>50951</v>
      </c>
      <c r="F85" s="71">
        <v>9.4000000000000004E-3</v>
      </c>
      <c r="G85" s="72"/>
      <c r="H85" s="72"/>
      <c r="J85" s="48">
        <v>-7</v>
      </c>
      <c r="L85" s="152">
        <v>15</v>
      </c>
      <c r="M85" s="131"/>
      <c r="N85" s="154">
        <v>26</v>
      </c>
      <c r="O85" s="131"/>
      <c r="P85" s="76">
        <v>2.6</v>
      </c>
      <c r="Q85" s="76"/>
      <c r="R85" s="46">
        <v>50951</v>
      </c>
      <c r="T85" s="47">
        <v>50</v>
      </c>
      <c r="U85" s="33" t="s">
        <v>4</v>
      </c>
      <c r="V85" s="47" t="s">
        <v>311</v>
      </c>
      <c r="X85" s="48">
        <v>-4</v>
      </c>
      <c r="Z85" s="157">
        <v>12.5</v>
      </c>
      <c r="AA85" s="52"/>
      <c r="AB85" s="159">
        <v>19.309999999999999</v>
      </c>
      <c r="AC85" s="131"/>
      <c r="AD85" s="52">
        <v>3.92</v>
      </c>
      <c r="AF85" s="37"/>
    </row>
    <row r="86" spans="1:32" x14ac:dyDescent="0.25">
      <c r="A86" s="33">
        <v>314</v>
      </c>
      <c r="B86" s="33" t="s">
        <v>44</v>
      </c>
      <c r="D86" s="46">
        <v>50951</v>
      </c>
      <c r="F86" s="71">
        <v>1.2E-2</v>
      </c>
      <c r="G86" s="72"/>
      <c r="H86" s="72"/>
      <c r="J86" s="48">
        <v>0</v>
      </c>
      <c r="L86" s="152">
        <v>15.7</v>
      </c>
      <c r="M86" s="131"/>
      <c r="N86" s="154">
        <v>25</v>
      </c>
      <c r="O86" s="131"/>
      <c r="P86" s="76">
        <v>2.6</v>
      </c>
      <c r="Q86" s="76"/>
      <c r="R86" s="46">
        <v>50951</v>
      </c>
      <c r="T86" s="47">
        <v>55</v>
      </c>
      <c r="U86" s="33" t="s">
        <v>4</v>
      </c>
      <c r="V86" s="47" t="s">
        <v>312</v>
      </c>
      <c r="X86" s="48">
        <v>-1</v>
      </c>
      <c r="Z86" s="157">
        <v>22</v>
      </c>
      <c r="AA86" s="52"/>
      <c r="AB86" s="159">
        <v>19.09</v>
      </c>
      <c r="AC86" s="131"/>
      <c r="AD86" s="52">
        <v>2.7</v>
      </c>
      <c r="AF86" s="37"/>
    </row>
    <row r="87" spans="1:32" x14ac:dyDescent="0.25">
      <c r="A87" s="33">
        <v>315</v>
      </c>
      <c r="B87" s="33" t="s">
        <v>45</v>
      </c>
      <c r="D87" s="46">
        <v>50951</v>
      </c>
      <c r="F87" s="71">
        <v>5.1999999999999998E-3</v>
      </c>
      <c r="G87" s="72"/>
      <c r="H87" s="72"/>
      <c r="J87" s="48">
        <v>-6</v>
      </c>
      <c r="L87" s="152">
        <v>15.6</v>
      </c>
      <c r="M87" s="131"/>
      <c r="N87" s="154">
        <v>27</v>
      </c>
      <c r="O87" s="131"/>
      <c r="P87" s="76">
        <v>2.4</v>
      </c>
      <c r="Q87" s="76"/>
      <c r="R87" s="46">
        <v>50951</v>
      </c>
      <c r="T87" s="47">
        <v>65</v>
      </c>
      <c r="U87" s="33" t="s">
        <v>4</v>
      </c>
      <c r="V87" s="47" t="s">
        <v>311</v>
      </c>
      <c r="X87" s="48">
        <v>-3</v>
      </c>
      <c r="Z87" s="157">
        <v>13.4</v>
      </c>
      <c r="AA87" s="52"/>
      <c r="AB87" s="159">
        <v>20.07</v>
      </c>
      <c r="AC87" s="131"/>
      <c r="AD87" s="52">
        <v>3.63</v>
      </c>
      <c r="AF87" s="37"/>
    </row>
    <row r="88" spans="1:32" x14ac:dyDescent="0.25">
      <c r="A88" s="33">
        <v>316</v>
      </c>
      <c r="B88" s="33" t="s">
        <v>291</v>
      </c>
      <c r="D88" s="46">
        <v>50951</v>
      </c>
      <c r="F88" s="71">
        <v>7.1000000000000004E-3</v>
      </c>
      <c r="G88" s="72"/>
      <c r="H88" s="72"/>
      <c r="J88" s="48">
        <v>0</v>
      </c>
      <c r="L88" s="152">
        <v>12.7</v>
      </c>
      <c r="M88" s="131"/>
      <c r="N88" s="154">
        <v>27</v>
      </c>
      <c r="O88" s="131"/>
      <c r="P88" s="76">
        <v>2.4</v>
      </c>
      <c r="Q88" s="76"/>
      <c r="R88" s="46">
        <v>50951</v>
      </c>
      <c r="T88" s="47">
        <v>65</v>
      </c>
      <c r="U88" s="33" t="s">
        <v>4</v>
      </c>
      <c r="V88" s="47" t="s">
        <v>312</v>
      </c>
      <c r="X88" s="48">
        <v>-1</v>
      </c>
      <c r="Z88" s="157">
        <v>16.8</v>
      </c>
      <c r="AA88" s="52"/>
      <c r="AB88" s="159">
        <v>19.78</v>
      </c>
      <c r="AC88" s="131"/>
      <c r="AD88" s="52">
        <v>2.78</v>
      </c>
      <c r="AF88" s="37"/>
    </row>
    <row r="89" spans="1:32" s="38" customFormat="1" x14ac:dyDescent="0.25">
      <c r="B89" s="38" t="s">
        <v>6</v>
      </c>
      <c r="D89" s="46"/>
      <c r="F89" s="71"/>
      <c r="G89" s="72"/>
      <c r="H89" s="72"/>
      <c r="J89" s="48"/>
      <c r="L89" s="152"/>
      <c r="M89" s="131"/>
      <c r="N89" s="154"/>
      <c r="O89" s="131"/>
      <c r="P89" s="74"/>
      <c r="Q89" s="74"/>
      <c r="R89" s="46"/>
      <c r="S89" s="33"/>
      <c r="T89" s="47"/>
      <c r="U89" s="33"/>
      <c r="V89" s="47"/>
      <c r="W89" s="33"/>
      <c r="X89" s="48"/>
      <c r="Z89" s="157"/>
      <c r="AA89" s="52"/>
      <c r="AB89" s="159"/>
      <c r="AC89" s="131"/>
      <c r="AD89" s="52"/>
      <c r="AF89" s="37"/>
    </row>
    <row r="90" spans="1:32" s="38" customFormat="1" x14ac:dyDescent="0.25">
      <c r="A90" s="41" t="s">
        <v>184</v>
      </c>
      <c r="D90" s="46"/>
      <c r="F90" s="71"/>
      <c r="G90" s="72"/>
      <c r="H90" s="72"/>
      <c r="J90" s="48"/>
      <c r="L90" s="152"/>
      <c r="M90" s="131"/>
      <c r="N90" s="154"/>
      <c r="O90" s="131"/>
      <c r="P90" s="74"/>
      <c r="Q90" s="74"/>
      <c r="R90" s="46"/>
      <c r="S90" s="33"/>
      <c r="T90" s="47"/>
      <c r="U90" s="33"/>
      <c r="V90" s="47"/>
      <c r="W90" s="33"/>
      <c r="X90" s="48"/>
      <c r="Z90" s="157"/>
      <c r="AA90" s="52"/>
      <c r="AB90" s="159"/>
      <c r="AC90" s="131"/>
      <c r="AD90" s="52"/>
      <c r="AF90" s="37"/>
    </row>
    <row r="91" spans="1:32" x14ac:dyDescent="0.25">
      <c r="A91" s="33" t="s">
        <v>6</v>
      </c>
      <c r="B91" s="33" t="s">
        <v>6</v>
      </c>
      <c r="D91" s="46"/>
      <c r="F91" s="71"/>
      <c r="G91" s="72"/>
      <c r="H91" s="72"/>
      <c r="J91" s="48"/>
      <c r="L91" s="152"/>
      <c r="M91" s="131"/>
      <c r="N91" s="154"/>
      <c r="O91" s="131"/>
      <c r="P91" s="75"/>
      <c r="Q91" s="75"/>
      <c r="R91" s="46"/>
      <c r="T91" s="47"/>
      <c r="V91" s="47"/>
      <c r="X91" s="48"/>
      <c r="Z91" s="157"/>
      <c r="AA91" s="52"/>
      <c r="AB91" s="159"/>
      <c r="AC91" s="131"/>
      <c r="AD91" s="52"/>
      <c r="AF91" s="37"/>
    </row>
    <row r="92" spans="1:32" s="38" customFormat="1" x14ac:dyDescent="0.25">
      <c r="A92" s="38" t="s">
        <v>6</v>
      </c>
      <c r="B92" s="38" t="s">
        <v>304</v>
      </c>
      <c r="D92" s="46"/>
      <c r="F92" s="71"/>
      <c r="G92" s="72"/>
      <c r="H92" s="72"/>
      <c r="J92" s="48"/>
      <c r="L92" s="152"/>
      <c r="M92" s="131"/>
      <c r="N92" s="154"/>
      <c r="O92" s="131"/>
      <c r="P92" s="74"/>
      <c r="Q92" s="74"/>
      <c r="R92" s="46"/>
      <c r="S92" s="33"/>
      <c r="T92" s="47"/>
      <c r="U92" s="33"/>
      <c r="V92" s="47"/>
      <c r="W92" s="33"/>
      <c r="X92" s="48"/>
      <c r="Z92" s="157"/>
      <c r="AA92" s="52"/>
      <c r="AB92" s="159"/>
      <c r="AC92" s="131"/>
      <c r="AD92" s="52"/>
      <c r="AF92" s="37"/>
    </row>
    <row r="93" spans="1:32" x14ac:dyDescent="0.25">
      <c r="A93" s="33">
        <v>311</v>
      </c>
      <c r="B93" s="33" t="s">
        <v>42</v>
      </c>
      <c r="D93" s="46">
        <v>50586</v>
      </c>
      <c r="F93" s="71">
        <v>3.2000000000000002E-3</v>
      </c>
      <c r="G93" s="72"/>
      <c r="H93" s="72"/>
      <c r="J93" s="48">
        <v>-2</v>
      </c>
      <c r="L93" s="152">
        <v>20.2</v>
      </c>
      <c r="M93" s="131"/>
      <c r="N93" s="154">
        <v>28</v>
      </c>
      <c r="O93" s="131"/>
      <c r="P93" s="76">
        <v>2.1</v>
      </c>
      <c r="Q93" s="76"/>
      <c r="R93" s="46">
        <v>50586</v>
      </c>
      <c r="T93" s="47">
        <v>80</v>
      </c>
      <c r="U93" s="33" t="s">
        <v>4</v>
      </c>
      <c r="V93" s="47" t="s">
        <v>310</v>
      </c>
      <c r="X93" s="48">
        <v>-1</v>
      </c>
      <c r="Z93" s="157">
        <v>28</v>
      </c>
      <c r="AA93" s="52"/>
      <c r="AB93" s="159">
        <v>19.55</v>
      </c>
      <c r="AC93" s="131"/>
      <c r="AD93" s="52">
        <v>2.4700000000000002</v>
      </c>
      <c r="AF93" s="37"/>
    </row>
    <row r="94" spans="1:32" x14ac:dyDescent="0.25">
      <c r="A94" s="33">
        <v>312</v>
      </c>
      <c r="B94" s="33" t="s">
        <v>43</v>
      </c>
      <c r="D94" s="46">
        <v>50586</v>
      </c>
      <c r="F94" s="71">
        <v>9.4000000000000004E-3</v>
      </c>
      <c r="G94" s="72"/>
      <c r="H94" s="72"/>
      <c r="J94" s="48">
        <v>-7</v>
      </c>
      <c r="L94" s="152">
        <v>19.8</v>
      </c>
      <c r="M94" s="131"/>
      <c r="N94" s="154">
        <v>26</v>
      </c>
      <c r="O94" s="131"/>
      <c r="P94" s="76">
        <v>2.6</v>
      </c>
      <c r="Q94" s="76"/>
      <c r="R94" s="46">
        <v>50586</v>
      </c>
      <c r="T94" s="47">
        <v>50</v>
      </c>
      <c r="U94" s="33" t="s">
        <v>4</v>
      </c>
      <c r="V94" s="47" t="s">
        <v>311</v>
      </c>
      <c r="X94" s="48">
        <v>-4</v>
      </c>
      <c r="Z94" s="157">
        <v>27.2</v>
      </c>
      <c r="AA94" s="52"/>
      <c r="AB94" s="159">
        <v>17.23</v>
      </c>
      <c r="AC94" s="131"/>
      <c r="AD94" s="52">
        <v>3.04</v>
      </c>
      <c r="AF94" s="37"/>
    </row>
    <row r="95" spans="1:32" x14ac:dyDescent="0.25">
      <c r="A95" s="33">
        <v>315</v>
      </c>
      <c r="B95" s="33" t="s">
        <v>45</v>
      </c>
      <c r="D95" s="46">
        <v>50586</v>
      </c>
      <c r="F95" s="71">
        <v>5.1999999999999998E-3</v>
      </c>
      <c r="G95" s="72"/>
      <c r="H95" s="72"/>
      <c r="J95" s="48">
        <v>-6</v>
      </c>
      <c r="L95" s="152">
        <v>20.6</v>
      </c>
      <c r="M95" s="131"/>
      <c r="N95" s="154">
        <v>27</v>
      </c>
      <c r="O95" s="131"/>
      <c r="P95" s="76">
        <v>2.4</v>
      </c>
      <c r="Q95" s="76"/>
      <c r="R95" s="46">
        <v>50586</v>
      </c>
      <c r="T95" s="47">
        <v>65</v>
      </c>
      <c r="U95" s="33" t="s">
        <v>4</v>
      </c>
      <c r="V95" s="47" t="s">
        <v>311</v>
      </c>
      <c r="X95" s="48">
        <v>-3</v>
      </c>
      <c r="Z95" s="157">
        <v>28.6</v>
      </c>
      <c r="AA95" s="52"/>
      <c r="AB95" s="159">
        <v>18.350000000000001</v>
      </c>
      <c r="AC95" s="131"/>
      <c r="AD95" s="52">
        <v>2.4</v>
      </c>
      <c r="AF95" s="37"/>
    </row>
    <row r="96" spans="1:32" x14ac:dyDescent="0.25">
      <c r="A96" s="33">
        <v>316</v>
      </c>
      <c r="B96" s="33" t="s">
        <v>291</v>
      </c>
      <c r="D96" s="46">
        <v>50586</v>
      </c>
      <c r="F96" s="71">
        <v>7.1000000000000004E-3</v>
      </c>
      <c r="G96" s="72"/>
      <c r="H96" s="72"/>
      <c r="J96" s="48">
        <v>0</v>
      </c>
      <c r="L96" s="152">
        <v>21.6</v>
      </c>
      <c r="M96" s="131"/>
      <c r="N96" s="154">
        <v>27</v>
      </c>
      <c r="O96" s="131"/>
      <c r="P96" s="76">
        <v>2.4</v>
      </c>
      <c r="Q96" s="76"/>
      <c r="R96" s="46">
        <v>50586</v>
      </c>
      <c r="T96" s="47">
        <v>65</v>
      </c>
      <c r="U96" s="33" t="s">
        <v>4</v>
      </c>
      <c r="V96" s="47" t="s">
        <v>312</v>
      </c>
      <c r="X96" s="48">
        <v>-1</v>
      </c>
      <c r="Z96" s="157">
        <v>30.1</v>
      </c>
      <c r="AA96" s="52"/>
      <c r="AB96" s="159">
        <v>18.5</v>
      </c>
      <c r="AC96" s="131"/>
      <c r="AD96" s="52">
        <v>2.4300000000000002</v>
      </c>
      <c r="AF96" s="37"/>
    </row>
    <row r="97" spans="1:32" x14ac:dyDescent="0.25">
      <c r="A97" s="33" t="s">
        <v>6</v>
      </c>
      <c r="B97" s="33" t="s">
        <v>6</v>
      </c>
      <c r="D97" s="46"/>
      <c r="F97" s="71"/>
      <c r="G97" s="72"/>
      <c r="H97" s="72"/>
      <c r="J97" s="48"/>
      <c r="L97" s="152"/>
      <c r="M97" s="131"/>
      <c r="N97" s="154"/>
      <c r="O97" s="131"/>
      <c r="P97" s="75"/>
      <c r="Q97" s="75"/>
      <c r="R97" s="46"/>
      <c r="T97" s="47"/>
      <c r="V97" s="47"/>
      <c r="X97" s="48"/>
      <c r="Z97" s="157"/>
      <c r="AA97" s="52"/>
      <c r="AB97" s="159"/>
      <c r="AC97" s="131"/>
      <c r="AD97" s="52"/>
      <c r="AF97" s="37"/>
    </row>
    <row r="98" spans="1:32" s="38" customFormat="1" x14ac:dyDescent="0.25">
      <c r="A98" s="38" t="s">
        <v>6</v>
      </c>
      <c r="B98" s="38" t="s">
        <v>65</v>
      </c>
      <c r="D98" s="46"/>
      <c r="F98" s="71"/>
      <c r="G98" s="72"/>
      <c r="H98" s="72"/>
      <c r="J98" s="48"/>
      <c r="L98" s="152"/>
      <c r="M98" s="131"/>
      <c r="N98" s="154"/>
      <c r="O98" s="131"/>
      <c r="P98" s="74"/>
      <c r="Q98" s="74"/>
      <c r="R98" s="46"/>
      <c r="S98" s="33"/>
      <c r="T98" s="47"/>
      <c r="U98" s="33"/>
      <c r="V98" s="47"/>
      <c r="W98" s="33"/>
      <c r="X98" s="48"/>
      <c r="Z98" s="157"/>
      <c r="AA98" s="52"/>
      <c r="AB98" s="159"/>
      <c r="AC98" s="131"/>
      <c r="AD98" s="52"/>
      <c r="AF98" s="37"/>
    </row>
    <row r="99" spans="1:32" x14ac:dyDescent="0.25">
      <c r="A99" s="33">
        <v>312</v>
      </c>
      <c r="B99" s="33" t="s">
        <v>43</v>
      </c>
      <c r="D99" s="46">
        <v>50586</v>
      </c>
      <c r="F99" s="71">
        <v>9.4000000000000004E-3</v>
      </c>
      <c r="G99" s="72"/>
      <c r="H99" s="72"/>
      <c r="J99" s="48">
        <v>-7</v>
      </c>
      <c r="L99" s="152">
        <v>15</v>
      </c>
      <c r="M99" s="131"/>
      <c r="N99" s="154">
        <v>26</v>
      </c>
      <c r="O99" s="131"/>
      <c r="P99" s="76">
        <v>2.6</v>
      </c>
      <c r="Q99" s="76"/>
      <c r="R99" s="46">
        <v>50586</v>
      </c>
      <c r="T99" s="47">
        <v>50</v>
      </c>
      <c r="U99" s="33" t="s">
        <v>4</v>
      </c>
      <c r="V99" s="47" t="s">
        <v>311</v>
      </c>
      <c r="X99" s="48">
        <v>0</v>
      </c>
      <c r="Z99" s="157">
        <v>27.6</v>
      </c>
      <c r="AA99" s="52"/>
      <c r="AB99" s="159">
        <v>17.100000000000001</v>
      </c>
      <c r="AC99" s="131"/>
      <c r="AD99" s="52">
        <v>0</v>
      </c>
      <c r="AF99" s="37"/>
    </row>
    <row r="100" spans="1:32" x14ac:dyDescent="0.25">
      <c r="A100" s="33" t="s">
        <v>6</v>
      </c>
      <c r="B100" s="33" t="s">
        <v>6</v>
      </c>
      <c r="D100" s="46"/>
      <c r="F100" s="71"/>
      <c r="G100" s="72"/>
      <c r="H100" s="72"/>
      <c r="J100" s="48"/>
      <c r="L100" s="152"/>
      <c r="M100" s="131"/>
      <c r="N100" s="154"/>
      <c r="O100" s="131"/>
      <c r="P100" s="75"/>
      <c r="Q100" s="75"/>
      <c r="R100" s="46"/>
      <c r="T100" s="47"/>
      <c r="V100" s="47"/>
      <c r="X100" s="48"/>
      <c r="Z100" s="157"/>
      <c r="AA100" s="52"/>
      <c r="AB100" s="159"/>
      <c r="AC100" s="131"/>
      <c r="AD100" s="52"/>
      <c r="AF100" s="37"/>
    </row>
    <row r="101" spans="1:32" s="38" customFormat="1" x14ac:dyDescent="0.25">
      <c r="A101" s="38" t="s">
        <v>6</v>
      </c>
      <c r="B101" s="38" t="s">
        <v>67</v>
      </c>
      <c r="D101" s="46"/>
      <c r="F101" s="71"/>
      <c r="G101" s="72"/>
      <c r="H101" s="72"/>
      <c r="J101" s="48"/>
      <c r="L101" s="152"/>
      <c r="M101" s="131"/>
      <c r="N101" s="154"/>
      <c r="O101" s="131"/>
      <c r="P101" s="74"/>
      <c r="Q101" s="74"/>
      <c r="R101" s="46"/>
      <c r="S101" s="33"/>
      <c r="T101" s="47"/>
      <c r="U101" s="33"/>
      <c r="V101" s="47"/>
      <c r="W101" s="33"/>
      <c r="X101" s="48"/>
      <c r="Z101" s="157"/>
      <c r="AA101" s="52"/>
      <c r="AB101" s="159"/>
      <c r="AC101" s="131"/>
      <c r="AD101" s="52"/>
      <c r="AF101" s="37"/>
    </row>
    <row r="102" spans="1:32" x14ac:dyDescent="0.25">
      <c r="A102" s="33">
        <v>311</v>
      </c>
      <c r="B102" s="33" t="s">
        <v>42</v>
      </c>
      <c r="D102" s="46">
        <v>50586</v>
      </c>
      <c r="F102" s="71">
        <v>3.2000000000000002E-3</v>
      </c>
      <c r="G102" s="72"/>
      <c r="H102" s="72"/>
      <c r="J102" s="48">
        <v>-2</v>
      </c>
      <c r="L102" s="152">
        <v>15.4</v>
      </c>
      <c r="M102" s="131"/>
      <c r="N102" s="154">
        <v>27</v>
      </c>
      <c r="O102" s="131"/>
      <c r="P102" s="76">
        <v>2.1</v>
      </c>
      <c r="Q102" s="76"/>
      <c r="R102" s="46">
        <v>50586</v>
      </c>
      <c r="T102" s="47">
        <v>80</v>
      </c>
      <c r="U102" s="33" t="s">
        <v>4</v>
      </c>
      <c r="V102" s="47" t="s">
        <v>310</v>
      </c>
      <c r="X102" s="48">
        <v>-1</v>
      </c>
      <c r="Z102" s="157">
        <v>27</v>
      </c>
      <c r="AA102" s="52"/>
      <c r="AB102" s="159">
        <v>19.62</v>
      </c>
      <c r="AC102" s="131"/>
      <c r="AD102" s="52">
        <v>1.68</v>
      </c>
      <c r="AF102" s="37"/>
    </row>
    <row r="103" spans="1:32" x14ac:dyDescent="0.25">
      <c r="A103" s="33">
        <v>312</v>
      </c>
      <c r="B103" s="33" t="s">
        <v>43</v>
      </c>
      <c r="D103" s="46">
        <v>50586</v>
      </c>
      <c r="F103" s="71">
        <v>9.4000000000000004E-3</v>
      </c>
      <c r="G103" s="72"/>
      <c r="H103" s="72"/>
      <c r="J103" s="48">
        <v>-7</v>
      </c>
      <c r="L103" s="152">
        <v>13.5</v>
      </c>
      <c r="M103" s="131"/>
      <c r="N103" s="154">
        <v>25</v>
      </c>
      <c r="O103" s="131"/>
      <c r="P103" s="76">
        <v>2.6</v>
      </c>
      <c r="Q103" s="76"/>
      <c r="R103" s="46">
        <v>50586</v>
      </c>
      <c r="T103" s="47">
        <v>50</v>
      </c>
      <c r="U103" s="33" t="s">
        <v>4</v>
      </c>
      <c r="V103" s="47" t="s">
        <v>311</v>
      </c>
      <c r="X103" s="48">
        <v>-4</v>
      </c>
      <c r="Z103" s="157">
        <v>24.9</v>
      </c>
      <c r="AA103" s="52"/>
      <c r="AB103" s="159">
        <v>17.48</v>
      </c>
      <c r="AC103" s="131"/>
      <c r="AD103" s="52">
        <v>1.89</v>
      </c>
      <c r="AF103" s="37"/>
    </row>
    <row r="104" spans="1:32" x14ac:dyDescent="0.25">
      <c r="A104" s="33">
        <v>314</v>
      </c>
      <c r="B104" s="33" t="s">
        <v>44</v>
      </c>
      <c r="D104" s="46">
        <v>50586</v>
      </c>
      <c r="F104" s="71">
        <v>1.2E-2</v>
      </c>
      <c r="G104" s="72"/>
      <c r="H104" s="72"/>
      <c r="J104" s="48">
        <v>0</v>
      </c>
      <c r="L104" s="152">
        <v>15.7</v>
      </c>
      <c r="M104" s="131"/>
      <c r="N104" s="154">
        <v>24</v>
      </c>
      <c r="O104" s="131"/>
      <c r="P104" s="76">
        <v>2.6</v>
      </c>
      <c r="Q104" s="76"/>
      <c r="R104" s="46">
        <v>50586</v>
      </c>
      <c r="T104" s="47">
        <v>55</v>
      </c>
      <c r="U104" s="33" t="s">
        <v>4</v>
      </c>
      <c r="V104" s="47" t="s">
        <v>312</v>
      </c>
      <c r="X104" s="48">
        <v>-1</v>
      </c>
      <c r="Z104" s="157">
        <v>29</v>
      </c>
      <c r="AA104" s="52"/>
      <c r="AB104" s="159">
        <v>17.97</v>
      </c>
      <c r="AC104" s="131"/>
      <c r="AD104" s="52">
        <v>1.77</v>
      </c>
      <c r="AF104" s="37"/>
    </row>
    <row r="105" spans="1:32" x14ac:dyDescent="0.25">
      <c r="A105" s="33">
        <v>315</v>
      </c>
      <c r="B105" s="33" t="s">
        <v>45</v>
      </c>
      <c r="D105" s="46">
        <v>50586</v>
      </c>
      <c r="F105" s="71">
        <v>5.1999999999999998E-3</v>
      </c>
      <c r="G105" s="72"/>
      <c r="H105" s="72"/>
      <c r="J105" s="48">
        <v>-6</v>
      </c>
      <c r="L105" s="152">
        <v>15.9</v>
      </c>
      <c r="M105" s="131"/>
      <c r="N105" s="154">
        <v>26</v>
      </c>
      <c r="O105" s="131"/>
      <c r="P105" s="76">
        <v>2.4</v>
      </c>
      <c r="Q105" s="76"/>
      <c r="R105" s="46">
        <v>50586</v>
      </c>
      <c r="T105" s="47">
        <v>65</v>
      </c>
      <c r="U105" s="33" t="s">
        <v>4</v>
      </c>
      <c r="V105" s="47" t="s">
        <v>311</v>
      </c>
      <c r="X105" s="48">
        <v>-3</v>
      </c>
      <c r="Z105" s="157">
        <v>27.7</v>
      </c>
      <c r="AA105" s="52"/>
      <c r="AB105" s="159">
        <v>18.46</v>
      </c>
      <c r="AC105" s="131"/>
      <c r="AD105" s="52">
        <v>1.8</v>
      </c>
      <c r="AF105" s="37"/>
    </row>
    <row r="106" spans="1:32" x14ac:dyDescent="0.25">
      <c r="A106" s="33">
        <v>316</v>
      </c>
      <c r="B106" s="33" t="s">
        <v>291</v>
      </c>
      <c r="D106" s="46">
        <v>50586</v>
      </c>
      <c r="F106" s="71">
        <v>7.1000000000000004E-3</v>
      </c>
      <c r="G106" s="72"/>
      <c r="H106" s="72"/>
      <c r="J106" s="48">
        <v>0</v>
      </c>
      <c r="L106" s="152">
        <v>13.9</v>
      </c>
      <c r="M106" s="131"/>
      <c r="N106" s="154">
        <v>26</v>
      </c>
      <c r="O106" s="131"/>
      <c r="P106" s="76">
        <v>2.4</v>
      </c>
      <c r="Q106" s="76"/>
      <c r="R106" s="46">
        <v>50586</v>
      </c>
      <c r="T106" s="47">
        <v>65</v>
      </c>
      <c r="U106" s="33" t="s">
        <v>4</v>
      </c>
      <c r="V106" s="47" t="s">
        <v>312</v>
      </c>
      <c r="X106" s="48">
        <v>-1</v>
      </c>
      <c r="Z106" s="157">
        <v>25.3</v>
      </c>
      <c r="AA106" s="52"/>
      <c r="AB106" s="159">
        <v>18.68</v>
      </c>
      <c r="AC106" s="131"/>
      <c r="AD106" s="52">
        <v>1.96</v>
      </c>
      <c r="AF106" s="37"/>
    </row>
    <row r="107" spans="1:32" x14ac:dyDescent="0.25">
      <c r="A107" s="33" t="s">
        <v>6</v>
      </c>
      <c r="B107" s="33" t="s">
        <v>6</v>
      </c>
      <c r="D107" s="46"/>
      <c r="F107" s="71"/>
      <c r="G107" s="72"/>
      <c r="H107" s="72"/>
      <c r="J107" s="48"/>
      <c r="L107" s="152"/>
      <c r="M107" s="131"/>
      <c r="N107" s="154"/>
      <c r="O107" s="131"/>
      <c r="P107" s="75"/>
      <c r="Q107" s="75"/>
      <c r="R107" s="46"/>
      <c r="T107" s="47"/>
      <c r="V107" s="47"/>
      <c r="X107" s="48"/>
      <c r="Z107" s="157"/>
      <c r="AA107" s="52"/>
      <c r="AB107" s="159"/>
      <c r="AC107" s="131"/>
      <c r="AD107" s="52"/>
      <c r="AF107" s="37"/>
    </row>
    <row r="108" spans="1:32" s="38" customFormat="1" x14ac:dyDescent="0.25">
      <c r="A108" s="38" t="s">
        <v>6</v>
      </c>
      <c r="B108" s="38" t="s">
        <v>306</v>
      </c>
      <c r="D108" s="46"/>
      <c r="F108" s="71"/>
      <c r="G108" s="72"/>
      <c r="H108" s="72"/>
      <c r="J108" s="48"/>
      <c r="L108" s="152"/>
      <c r="M108" s="131"/>
      <c r="N108" s="154"/>
      <c r="O108" s="131"/>
      <c r="P108" s="74"/>
      <c r="Q108" s="74"/>
      <c r="R108" s="46"/>
      <c r="S108" s="33"/>
      <c r="T108" s="47"/>
      <c r="U108" s="33"/>
      <c r="V108" s="47"/>
      <c r="W108" s="33"/>
      <c r="X108" s="48"/>
      <c r="Z108" s="157"/>
      <c r="AA108" s="52"/>
      <c r="AB108" s="159"/>
      <c r="AC108" s="131"/>
      <c r="AD108" s="52"/>
      <c r="AF108" s="37"/>
    </row>
    <row r="109" spans="1:32" x14ac:dyDescent="0.25">
      <c r="A109" s="33">
        <v>311</v>
      </c>
      <c r="B109" s="33" t="s">
        <v>42</v>
      </c>
      <c r="D109" s="46">
        <v>50586</v>
      </c>
      <c r="F109" s="71">
        <v>3.2000000000000002E-3</v>
      </c>
      <c r="G109" s="72"/>
      <c r="H109" s="72"/>
      <c r="J109" s="48">
        <v>-2</v>
      </c>
      <c r="L109" s="152">
        <v>21</v>
      </c>
      <c r="M109" s="131"/>
      <c r="N109" s="154">
        <v>27</v>
      </c>
      <c r="O109" s="131"/>
      <c r="P109" s="76">
        <v>2.1</v>
      </c>
      <c r="Q109" s="76"/>
      <c r="R109" s="46">
        <v>50586</v>
      </c>
      <c r="T109" s="47">
        <v>80</v>
      </c>
      <c r="U109" s="33" t="s">
        <v>4</v>
      </c>
      <c r="V109" s="47" t="s">
        <v>310</v>
      </c>
      <c r="X109" s="48">
        <v>-1</v>
      </c>
      <c r="Z109" s="157">
        <v>27.1</v>
      </c>
      <c r="AA109" s="52"/>
      <c r="AB109" s="159">
        <v>19.61</v>
      </c>
      <c r="AC109" s="131"/>
      <c r="AD109" s="52">
        <v>2.4300000000000002</v>
      </c>
      <c r="AF109" s="37"/>
    </row>
    <row r="110" spans="1:32" x14ac:dyDescent="0.25">
      <c r="A110" s="33">
        <v>312</v>
      </c>
      <c r="B110" s="33" t="s">
        <v>43</v>
      </c>
      <c r="D110" s="46">
        <v>50586</v>
      </c>
      <c r="F110" s="71">
        <v>9.4000000000000004E-3</v>
      </c>
      <c r="G110" s="72"/>
      <c r="H110" s="72"/>
      <c r="J110" s="48">
        <v>-7</v>
      </c>
      <c r="L110" s="152">
        <v>20</v>
      </c>
      <c r="M110" s="131"/>
      <c r="N110" s="154">
        <v>25</v>
      </c>
      <c r="O110" s="131"/>
      <c r="P110" s="76">
        <v>2.6</v>
      </c>
      <c r="Q110" s="76"/>
      <c r="R110" s="46">
        <v>50586</v>
      </c>
      <c r="T110" s="47">
        <v>50</v>
      </c>
      <c r="U110" s="33" t="s">
        <v>4</v>
      </c>
      <c r="V110" s="47" t="s">
        <v>311</v>
      </c>
      <c r="X110" s="48">
        <v>-4</v>
      </c>
      <c r="Z110" s="157">
        <v>28</v>
      </c>
      <c r="AA110" s="52"/>
      <c r="AB110" s="159">
        <v>17.12</v>
      </c>
      <c r="AC110" s="131"/>
      <c r="AD110" s="52">
        <v>2.69</v>
      </c>
      <c r="AF110" s="37"/>
    </row>
    <row r="111" spans="1:32" x14ac:dyDescent="0.25">
      <c r="A111" s="33">
        <v>315</v>
      </c>
      <c r="B111" s="33" t="s">
        <v>45</v>
      </c>
      <c r="D111" s="46">
        <v>50586</v>
      </c>
      <c r="F111" s="71">
        <v>5.1999999999999998E-3</v>
      </c>
      <c r="G111" s="72"/>
      <c r="H111" s="72"/>
      <c r="J111" s="48">
        <v>-6</v>
      </c>
      <c r="L111" s="152">
        <v>16</v>
      </c>
      <c r="M111" s="131"/>
      <c r="N111" s="154">
        <v>26</v>
      </c>
      <c r="O111" s="131"/>
      <c r="P111" s="76">
        <v>2.4</v>
      </c>
      <c r="Q111" s="76"/>
      <c r="R111" s="46">
        <v>50586</v>
      </c>
      <c r="T111" s="47">
        <v>65</v>
      </c>
      <c r="U111" s="33" t="s">
        <v>4</v>
      </c>
      <c r="V111" s="47" t="s">
        <v>311</v>
      </c>
      <c r="X111" s="48">
        <v>-3</v>
      </c>
      <c r="Z111" s="157">
        <v>24.3</v>
      </c>
      <c r="AA111" s="52"/>
      <c r="AB111" s="159">
        <v>18.5</v>
      </c>
      <c r="AC111" s="131"/>
      <c r="AD111" s="52">
        <v>2.19</v>
      </c>
      <c r="AF111" s="37"/>
    </row>
    <row r="112" spans="1:32" x14ac:dyDescent="0.25">
      <c r="A112" s="33">
        <v>316</v>
      </c>
      <c r="B112" s="33" t="s">
        <v>291</v>
      </c>
      <c r="D112" s="46">
        <v>50586</v>
      </c>
      <c r="F112" s="71">
        <v>7.1000000000000004E-3</v>
      </c>
      <c r="G112" s="72"/>
      <c r="H112" s="72"/>
      <c r="J112" s="48">
        <v>0</v>
      </c>
      <c r="L112" s="152">
        <v>21.5</v>
      </c>
      <c r="M112" s="131"/>
      <c r="N112" s="154">
        <v>26</v>
      </c>
      <c r="O112" s="131"/>
      <c r="P112" s="76">
        <v>2.4</v>
      </c>
      <c r="Q112" s="76"/>
      <c r="R112" s="46">
        <v>50586</v>
      </c>
      <c r="T112" s="47">
        <v>65</v>
      </c>
      <c r="U112" s="33" t="s">
        <v>4</v>
      </c>
      <c r="V112" s="47" t="s">
        <v>312</v>
      </c>
      <c r="X112" s="48">
        <v>-1</v>
      </c>
      <c r="Z112" s="157">
        <v>22.3</v>
      </c>
      <c r="AA112" s="52"/>
      <c r="AB112" s="159">
        <v>18.79</v>
      </c>
      <c r="AC112" s="131"/>
      <c r="AD112" s="52">
        <v>3.05</v>
      </c>
      <c r="AF112" s="37"/>
    </row>
    <row r="113" spans="1:32" x14ac:dyDescent="0.25">
      <c r="A113" s="33" t="s">
        <v>6</v>
      </c>
      <c r="B113" s="33" t="s">
        <v>6</v>
      </c>
      <c r="D113" s="46"/>
      <c r="F113" s="71"/>
      <c r="G113" s="72"/>
      <c r="H113" s="72"/>
      <c r="J113" s="48"/>
      <c r="L113" s="152"/>
      <c r="M113" s="131"/>
      <c r="N113" s="154"/>
      <c r="O113" s="131"/>
      <c r="P113" s="75"/>
      <c r="Q113" s="75"/>
      <c r="R113" s="46"/>
      <c r="T113" s="47"/>
      <c r="V113" s="47"/>
      <c r="X113" s="48"/>
      <c r="Z113" s="157"/>
      <c r="AA113" s="52"/>
      <c r="AB113" s="159"/>
      <c r="AC113" s="131"/>
      <c r="AD113" s="52"/>
      <c r="AF113" s="37"/>
    </row>
    <row r="114" spans="1:32" s="38" customFormat="1" x14ac:dyDescent="0.25">
      <c r="A114" s="38" t="s">
        <v>6</v>
      </c>
      <c r="B114" s="38" t="s">
        <v>69</v>
      </c>
      <c r="D114" s="46"/>
      <c r="F114" s="71"/>
      <c r="G114" s="72"/>
      <c r="H114" s="72"/>
      <c r="J114" s="48"/>
      <c r="L114" s="152"/>
      <c r="M114" s="131"/>
      <c r="N114" s="154"/>
      <c r="O114" s="131"/>
      <c r="P114" s="74"/>
      <c r="Q114" s="74"/>
      <c r="R114" s="46"/>
      <c r="S114" s="33"/>
      <c r="T114" s="47"/>
      <c r="U114" s="33"/>
      <c r="V114" s="47"/>
      <c r="W114" s="33"/>
      <c r="X114" s="48"/>
      <c r="Z114" s="157"/>
      <c r="AA114" s="52"/>
      <c r="AB114" s="159"/>
      <c r="AC114" s="131"/>
      <c r="AD114" s="52"/>
      <c r="AF114" s="37"/>
    </row>
    <row r="115" spans="1:32" x14ac:dyDescent="0.25">
      <c r="A115" s="33">
        <v>311</v>
      </c>
      <c r="B115" s="33" t="s">
        <v>42</v>
      </c>
      <c r="D115" s="46">
        <v>50586</v>
      </c>
      <c r="F115" s="71">
        <v>3.2000000000000002E-3</v>
      </c>
      <c r="G115" s="72"/>
      <c r="H115" s="72"/>
      <c r="J115" s="48">
        <v>-2</v>
      </c>
      <c r="L115" s="152">
        <v>16</v>
      </c>
      <c r="M115" s="131"/>
      <c r="N115" s="154">
        <v>27</v>
      </c>
      <c r="O115" s="131"/>
      <c r="P115" s="76">
        <v>2.1</v>
      </c>
      <c r="Q115" s="76"/>
      <c r="R115" s="46">
        <v>50586</v>
      </c>
      <c r="T115" s="47">
        <v>80</v>
      </c>
      <c r="U115" s="33" t="s">
        <v>4</v>
      </c>
      <c r="V115" s="47" t="s">
        <v>310</v>
      </c>
      <c r="X115" s="48">
        <v>-1</v>
      </c>
      <c r="Z115" s="157">
        <v>29.3</v>
      </c>
      <c r="AA115" s="52"/>
      <c r="AB115" s="159">
        <v>19.54</v>
      </c>
      <c r="AC115" s="131"/>
      <c r="AD115" s="52">
        <v>1.44</v>
      </c>
      <c r="AF115" s="37"/>
    </row>
    <row r="116" spans="1:32" x14ac:dyDescent="0.25">
      <c r="A116" s="33">
        <v>312</v>
      </c>
      <c r="B116" s="33" t="s">
        <v>43</v>
      </c>
      <c r="D116" s="46">
        <v>50586</v>
      </c>
      <c r="F116" s="71">
        <v>9.4000000000000004E-3</v>
      </c>
      <c r="G116" s="72"/>
      <c r="H116" s="72"/>
      <c r="J116" s="48">
        <v>-7</v>
      </c>
      <c r="L116" s="152">
        <v>15</v>
      </c>
      <c r="M116" s="131"/>
      <c r="N116" s="154">
        <v>25</v>
      </c>
      <c r="O116" s="131"/>
      <c r="P116" s="76">
        <v>2.6</v>
      </c>
      <c r="Q116" s="76"/>
      <c r="R116" s="46">
        <v>50586</v>
      </c>
      <c r="T116" s="47">
        <v>50</v>
      </c>
      <c r="U116" s="33" t="s">
        <v>4</v>
      </c>
      <c r="V116" s="47" t="s">
        <v>311</v>
      </c>
      <c r="X116" s="48">
        <v>-4</v>
      </c>
      <c r="Z116" s="157">
        <v>21.9</v>
      </c>
      <c r="AA116" s="52"/>
      <c r="AB116" s="159">
        <v>17.77</v>
      </c>
      <c r="AC116" s="131"/>
      <c r="AD116" s="52">
        <v>2.93</v>
      </c>
      <c r="AF116" s="37"/>
    </row>
    <row r="117" spans="1:32" x14ac:dyDescent="0.25">
      <c r="A117" s="33">
        <v>314</v>
      </c>
      <c r="B117" s="33" t="s">
        <v>44</v>
      </c>
      <c r="D117" s="46">
        <v>50586</v>
      </c>
      <c r="F117" s="71">
        <v>1.2E-2</v>
      </c>
      <c r="G117" s="72"/>
      <c r="H117" s="72"/>
      <c r="J117" s="48">
        <v>0</v>
      </c>
      <c r="L117" s="152">
        <v>14.4</v>
      </c>
      <c r="M117" s="131"/>
      <c r="N117" s="155">
        <v>24</v>
      </c>
      <c r="O117" s="132"/>
      <c r="P117" s="76">
        <v>2.6</v>
      </c>
      <c r="Q117" s="76"/>
      <c r="R117" s="46">
        <v>50586</v>
      </c>
      <c r="T117" s="47">
        <v>55</v>
      </c>
      <c r="U117" s="33" t="s">
        <v>4</v>
      </c>
      <c r="V117" s="47" t="s">
        <v>312</v>
      </c>
      <c r="X117" s="48">
        <v>-1</v>
      </c>
      <c r="Z117" s="157">
        <v>20.9</v>
      </c>
      <c r="AA117" s="52"/>
      <c r="AB117" s="159">
        <v>18.38</v>
      </c>
      <c r="AC117" s="131"/>
      <c r="AD117" s="52">
        <v>2.76</v>
      </c>
      <c r="AF117" s="37"/>
    </row>
    <row r="118" spans="1:32" x14ac:dyDescent="0.25">
      <c r="A118" s="33">
        <v>315</v>
      </c>
      <c r="B118" s="33" t="s">
        <v>45</v>
      </c>
      <c r="D118" s="46">
        <v>50586</v>
      </c>
      <c r="F118" s="71">
        <v>5.1999999999999998E-3</v>
      </c>
      <c r="G118" s="72"/>
      <c r="H118" s="72"/>
      <c r="J118" s="48">
        <v>-6</v>
      </c>
      <c r="L118" s="152">
        <v>15.7</v>
      </c>
      <c r="M118" s="131"/>
      <c r="N118" s="154">
        <v>26</v>
      </c>
      <c r="O118" s="131"/>
      <c r="P118" s="76">
        <v>2.4</v>
      </c>
      <c r="Q118" s="76"/>
      <c r="R118" s="46">
        <v>50586</v>
      </c>
      <c r="T118" s="47">
        <v>65</v>
      </c>
      <c r="U118" s="33" t="s">
        <v>4</v>
      </c>
      <c r="V118" s="47" t="s">
        <v>311</v>
      </c>
      <c r="X118" s="48">
        <v>-3</v>
      </c>
      <c r="Z118" s="157">
        <v>26.4</v>
      </c>
      <c r="AA118" s="52"/>
      <c r="AB118" s="159">
        <v>18.55</v>
      </c>
      <c r="AC118" s="131"/>
      <c r="AD118" s="52">
        <v>2.06</v>
      </c>
      <c r="AF118" s="37"/>
    </row>
    <row r="119" spans="1:32" x14ac:dyDescent="0.25">
      <c r="A119" s="33">
        <v>316</v>
      </c>
      <c r="B119" s="33" t="s">
        <v>291</v>
      </c>
      <c r="D119" s="46">
        <v>50586</v>
      </c>
      <c r="F119" s="71">
        <v>7.1000000000000004E-3</v>
      </c>
      <c r="G119" s="72"/>
      <c r="H119" s="72"/>
      <c r="J119" s="48">
        <v>0</v>
      </c>
      <c r="L119" s="152">
        <v>15.2</v>
      </c>
      <c r="M119" s="131"/>
      <c r="N119" s="154">
        <v>26</v>
      </c>
      <c r="O119" s="131"/>
      <c r="P119" s="76">
        <v>2.4</v>
      </c>
      <c r="Q119" s="76"/>
      <c r="R119" s="46">
        <v>50586</v>
      </c>
      <c r="T119" s="47">
        <v>65</v>
      </c>
      <c r="U119" s="33" t="s">
        <v>4</v>
      </c>
      <c r="V119" s="47" t="s">
        <v>312</v>
      </c>
      <c r="X119" s="48">
        <v>-1</v>
      </c>
      <c r="Z119" s="157">
        <v>28.2</v>
      </c>
      <c r="AA119" s="52"/>
      <c r="AB119" s="159">
        <v>18.579999999999998</v>
      </c>
      <c r="AC119" s="131"/>
      <c r="AD119" s="52">
        <v>1.68</v>
      </c>
      <c r="AF119" s="37"/>
    </row>
    <row r="120" spans="1:32" x14ac:dyDescent="0.25">
      <c r="A120" s="33" t="s">
        <v>6</v>
      </c>
      <c r="B120" s="33" t="s">
        <v>6</v>
      </c>
      <c r="D120" s="46"/>
      <c r="F120" s="71"/>
      <c r="G120" s="72"/>
      <c r="H120" s="72"/>
      <c r="J120" s="48"/>
      <c r="L120" s="152"/>
      <c r="M120" s="131"/>
      <c r="N120" s="154"/>
      <c r="O120" s="131"/>
      <c r="P120" s="75"/>
      <c r="Q120" s="75"/>
      <c r="R120" s="46"/>
      <c r="T120" s="47"/>
      <c r="V120" s="47"/>
      <c r="X120" s="48"/>
      <c r="Z120" s="157"/>
      <c r="AA120" s="52"/>
      <c r="AB120" s="159"/>
      <c r="AC120" s="131"/>
      <c r="AD120" s="52"/>
      <c r="AF120" s="37"/>
    </row>
    <row r="121" spans="1:32" s="38" customFormat="1" x14ac:dyDescent="0.25">
      <c r="A121" s="38" t="s">
        <v>6</v>
      </c>
      <c r="B121" s="38" t="s">
        <v>71</v>
      </c>
      <c r="D121" s="46"/>
      <c r="F121" s="71"/>
      <c r="G121" s="72"/>
      <c r="H121" s="72"/>
      <c r="J121" s="48"/>
      <c r="L121" s="152"/>
      <c r="M121" s="131"/>
      <c r="N121" s="154"/>
      <c r="O121" s="131"/>
      <c r="P121" s="74"/>
      <c r="Q121" s="74"/>
      <c r="R121" s="46"/>
      <c r="S121" s="33"/>
      <c r="T121" s="47"/>
      <c r="U121" s="33"/>
      <c r="V121" s="47"/>
      <c r="W121" s="33"/>
      <c r="X121" s="48"/>
      <c r="Z121" s="157"/>
      <c r="AA121" s="52"/>
      <c r="AB121" s="159"/>
      <c r="AC121" s="131"/>
      <c r="AD121" s="52"/>
      <c r="AF121" s="37"/>
    </row>
    <row r="122" spans="1:32" x14ac:dyDescent="0.25">
      <c r="A122" s="33">
        <v>311</v>
      </c>
      <c r="B122" s="33" t="s">
        <v>42</v>
      </c>
      <c r="D122" s="46">
        <v>50586</v>
      </c>
      <c r="F122" s="71">
        <v>3.2000000000000002E-3</v>
      </c>
      <c r="G122" s="72"/>
      <c r="H122" s="72"/>
      <c r="J122" s="48">
        <v>-2</v>
      </c>
      <c r="L122" s="152">
        <v>20.7</v>
      </c>
      <c r="M122" s="131"/>
      <c r="N122" s="154">
        <v>27</v>
      </c>
      <c r="O122" s="131"/>
      <c r="P122" s="76">
        <v>2.1</v>
      </c>
      <c r="Q122" s="76"/>
      <c r="R122" s="46">
        <v>50586</v>
      </c>
      <c r="T122" s="47">
        <v>80</v>
      </c>
      <c r="U122" s="33" t="s">
        <v>4</v>
      </c>
      <c r="V122" s="47" t="s">
        <v>310</v>
      </c>
      <c r="X122" s="48">
        <v>-1</v>
      </c>
      <c r="Z122" s="157">
        <v>29.2</v>
      </c>
      <c r="AA122" s="52"/>
      <c r="AB122" s="159">
        <v>19.510000000000002</v>
      </c>
      <c r="AC122" s="131"/>
      <c r="AD122" s="52">
        <v>2.15</v>
      </c>
      <c r="AF122" s="37"/>
    </row>
    <row r="123" spans="1:32" x14ac:dyDescent="0.25">
      <c r="A123" s="33">
        <v>312</v>
      </c>
      <c r="B123" s="33" t="s">
        <v>43</v>
      </c>
      <c r="D123" s="46">
        <v>50586</v>
      </c>
      <c r="F123" s="71">
        <v>9.4000000000000004E-3</v>
      </c>
      <c r="G123" s="72"/>
      <c r="H123" s="72"/>
      <c r="J123" s="48">
        <v>-7</v>
      </c>
      <c r="L123" s="152">
        <v>19.2</v>
      </c>
      <c r="M123" s="131"/>
      <c r="N123" s="154">
        <v>25</v>
      </c>
      <c r="O123" s="131"/>
      <c r="P123" s="76">
        <v>2.6</v>
      </c>
      <c r="Q123" s="76"/>
      <c r="R123" s="46">
        <v>50586</v>
      </c>
      <c r="T123" s="47">
        <v>50</v>
      </c>
      <c r="U123" s="33" t="s">
        <v>4</v>
      </c>
      <c r="V123" s="47" t="s">
        <v>311</v>
      </c>
      <c r="X123" s="48">
        <v>-4</v>
      </c>
      <c r="Z123" s="157">
        <v>21.6</v>
      </c>
      <c r="AA123" s="52"/>
      <c r="AB123" s="159">
        <v>17.760000000000002</v>
      </c>
      <c r="AC123" s="131"/>
      <c r="AD123" s="52">
        <v>3.27</v>
      </c>
      <c r="AF123" s="37"/>
    </row>
    <row r="124" spans="1:32" x14ac:dyDescent="0.25">
      <c r="A124" s="33">
        <v>314</v>
      </c>
      <c r="B124" s="33" t="s">
        <v>44</v>
      </c>
      <c r="D124" s="46">
        <v>50586</v>
      </c>
      <c r="F124" s="71">
        <v>1.2E-2</v>
      </c>
      <c r="G124" s="72"/>
      <c r="H124" s="72"/>
      <c r="J124" s="48">
        <v>0</v>
      </c>
      <c r="L124" s="152">
        <v>18</v>
      </c>
      <c r="M124" s="131"/>
      <c r="N124" s="154">
        <v>24</v>
      </c>
      <c r="O124" s="131"/>
      <c r="P124" s="76">
        <v>2.6</v>
      </c>
      <c r="Q124" s="76"/>
      <c r="R124" s="46">
        <v>50586</v>
      </c>
      <c r="T124" s="47">
        <v>55</v>
      </c>
      <c r="U124" s="33" t="s">
        <v>4</v>
      </c>
      <c r="V124" s="47" t="s">
        <v>312</v>
      </c>
      <c r="X124" s="48">
        <v>-1</v>
      </c>
      <c r="Z124" s="157">
        <v>20.399999999999999</v>
      </c>
      <c r="AA124" s="52"/>
      <c r="AB124" s="159">
        <v>18.38</v>
      </c>
      <c r="AC124" s="131"/>
      <c r="AD124" s="52">
        <v>3.34</v>
      </c>
      <c r="AF124" s="37"/>
    </row>
    <row r="125" spans="1:32" x14ac:dyDescent="0.25">
      <c r="A125" s="33">
        <v>315</v>
      </c>
      <c r="B125" s="33" t="s">
        <v>45</v>
      </c>
      <c r="D125" s="46">
        <v>50586</v>
      </c>
      <c r="F125" s="71">
        <v>5.1999999999999998E-3</v>
      </c>
      <c r="G125" s="72"/>
      <c r="H125" s="72"/>
      <c r="J125" s="48">
        <v>-6</v>
      </c>
      <c r="L125" s="152">
        <v>20.399999999999999</v>
      </c>
      <c r="M125" s="131"/>
      <c r="N125" s="154">
        <v>26</v>
      </c>
      <c r="O125" s="131"/>
      <c r="P125" s="76">
        <v>2.4</v>
      </c>
      <c r="Q125" s="76"/>
      <c r="R125" s="46">
        <v>50586</v>
      </c>
      <c r="T125" s="47">
        <v>65</v>
      </c>
      <c r="U125" s="33" t="s">
        <v>4</v>
      </c>
      <c r="V125" s="47" t="s">
        <v>311</v>
      </c>
      <c r="X125" s="48">
        <v>-3</v>
      </c>
      <c r="Z125" s="157">
        <v>26.8</v>
      </c>
      <c r="AA125" s="52"/>
      <c r="AB125" s="159">
        <v>18.440000000000001</v>
      </c>
      <c r="AC125" s="131"/>
      <c r="AD125" s="52">
        <v>2.62</v>
      </c>
      <c r="AF125" s="37"/>
    </row>
    <row r="126" spans="1:32" x14ac:dyDescent="0.25">
      <c r="A126" s="33">
        <v>316</v>
      </c>
      <c r="B126" s="33" t="s">
        <v>291</v>
      </c>
      <c r="D126" s="46">
        <v>50586</v>
      </c>
      <c r="F126" s="71">
        <v>7.1000000000000004E-3</v>
      </c>
      <c r="G126" s="72"/>
      <c r="H126" s="72"/>
      <c r="J126" s="48">
        <v>0</v>
      </c>
      <c r="L126" s="152">
        <v>19.600000000000001</v>
      </c>
      <c r="M126" s="131"/>
      <c r="N126" s="154">
        <v>26</v>
      </c>
      <c r="O126" s="131"/>
      <c r="P126" s="76">
        <v>2.4</v>
      </c>
      <c r="Q126" s="76"/>
      <c r="R126" s="46">
        <v>50586</v>
      </c>
      <c r="T126" s="47">
        <v>65</v>
      </c>
      <c r="U126" s="33" t="s">
        <v>4</v>
      </c>
      <c r="V126" s="47" t="s">
        <v>312</v>
      </c>
      <c r="X126" s="48">
        <v>-1</v>
      </c>
      <c r="Z126" s="157">
        <v>28.2</v>
      </c>
      <c r="AA126" s="52"/>
      <c r="AB126" s="159">
        <v>18.600000000000001</v>
      </c>
      <c r="AC126" s="131"/>
      <c r="AD126" s="52">
        <v>2.35</v>
      </c>
      <c r="AF126" s="37"/>
    </row>
    <row r="127" spans="1:32" x14ac:dyDescent="0.25">
      <c r="B127" s="33" t="s">
        <v>6</v>
      </c>
      <c r="D127" s="46"/>
      <c r="F127" s="71"/>
      <c r="G127" s="72"/>
      <c r="H127" s="72"/>
      <c r="J127" s="48"/>
      <c r="L127" s="152"/>
      <c r="M127" s="131"/>
      <c r="N127" s="154"/>
      <c r="O127" s="131"/>
      <c r="P127" s="75"/>
      <c r="Q127" s="75"/>
      <c r="R127" s="46"/>
      <c r="T127" s="47"/>
      <c r="V127" s="47"/>
      <c r="X127" s="48"/>
      <c r="Z127" s="157"/>
      <c r="AA127" s="52"/>
      <c r="AB127" s="159"/>
      <c r="AC127" s="131"/>
      <c r="AD127" s="52"/>
      <c r="AE127" s="37"/>
      <c r="AF127" s="37"/>
    </row>
    <row r="128" spans="1:32" x14ac:dyDescent="0.25">
      <c r="A128" s="35" t="s">
        <v>2</v>
      </c>
      <c r="D128" s="46"/>
      <c r="F128" s="71"/>
      <c r="G128" s="72"/>
      <c r="H128" s="72"/>
      <c r="J128" s="48"/>
      <c r="L128" s="152"/>
      <c r="M128" s="131"/>
      <c r="N128" s="154"/>
      <c r="O128" s="131"/>
      <c r="P128" s="75"/>
      <c r="Q128" s="75"/>
      <c r="R128" s="46"/>
      <c r="T128" s="47"/>
      <c r="V128" s="47"/>
      <c r="X128" s="48"/>
      <c r="Z128" s="157"/>
      <c r="AA128" s="52"/>
      <c r="AB128" s="159"/>
      <c r="AC128" s="131"/>
      <c r="AD128" s="52"/>
      <c r="AF128" s="37"/>
    </row>
    <row r="129" spans="1:32" x14ac:dyDescent="0.25">
      <c r="D129" s="46"/>
      <c r="F129" s="71"/>
      <c r="G129" s="72"/>
      <c r="H129" s="72"/>
      <c r="J129" s="48"/>
      <c r="L129" s="152"/>
      <c r="M129" s="131"/>
      <c r="N129" s="154"/>
      <c r="O129" s="131"/>
      <c r="P129" s="75"/>
      <c r="Q129" s="75"/>
      <c r="R129" s="46"/>
      <c r="T129" s="47"/>
      <c r="V129" s="47"/>
      <c r="X129" s="48"/>
      <c r="Z129" s="157"/>
      <c r="AA129" s="52"/>
      <c r="AB129" s="159"/>
      <c r="AC129" s="131"/>
      <c r="AD129" s="52"/>
      <c r="AE129" s="29"/>
      <c r="AF129" s="37"/>
    </row>
    <row r="130" spans="1:32" x14ac:dyDescent="0.25">
      <c r="A130" s="41" t="s">
        <v>186</v>
      </c>
      <c r="D130" s="46"/>
      <c r="F130" s="71"/>
      <c r="G130" s="72"/>
      <c r="H130" s="72"/>
      <c r="J130" s="48"/>
      <c r="L130" s="152"/>
      <c r="M130" s="131"/>
      <c r="N130" s="154"/>
      <c r="O130" s="131"/>
      <c r="P130" s="75"/>
      <c r="Q130" s="75"/>
      <c r="R130" s="46"/>
      <c r="T130" s="47"/>
      <c r="V130" s="47"/>
      <c r="X130" s="48"/>
      <c r="Z130" s="157"/>
      <c r="AA130" s="52"/>
      <c r="AB130" s="159"/>
      <c r="AC130" s="131"/>
      <c r="AD130" s="52"/>
      <c r="AF130" s="37"/>
    </row>
    <row r="131" spans="1:32" x14ac:dyDescent="0.25">
      <c r="B131" s="33" t="s">
        <v>6</v>
      </c>
      <c r="D131" s="46"/>
      <c r="F131" s="71"/>
      <c r="G131" s="72"/>
      <c r="H131" s="72"/>
      <c r="J131" s="48"/>
      <c r="L131" s="152"/>
      <c r="M131" s="131"/>
      <c r="N131" s="154"/>
      <c r="O131" s="131"/>
      <c r="P131" s="75"/>
      <c r="Q131" s="75"/>
      <c r="R131" s="46"/>
      <c r="T131" s="47"/>
      <c r="V131" s="47"/>
      <c r="X131" s="48"/>
      <c r="Z131" s="157"/>
      <c r="AA131" s="52"/>
      <c r="AB131" s="159"/>
      <c r="AC131" s="131"/>
      <c r="AD131" s="52"/>
      <c r="AF131" s="37"/>
    </row>
    <row r="132" spans="1:32" s="38" customFormat="1" x14ac:dyDescent="0.25">
      <c r="B132" s="38" t="s">
        <v>75</v>
      </c>
      <c r="D132" s="46"/>
      <c r="F132" s="71"/>
      <c r="G132" s="72"/>
      <c r="H132" s="72"/>
      <c r="J132" s="48"/>
      <c r="L132" s="152"/>
      <c r="M132" s="131"/>
      <c r="N132" s="154"/>
      <c r="O132" s="131"/>
      <c r="P132" s="74"/>
      <c r="Q132" s="74"/>
      <c r="R132" s="46"/>
      <c r="S132" s="33"/>
      <c r="T132" s="47"/>
      <c r="U132" s="33"/>
      <c r="V132" s="47"/>
      <c r="W132" s="33"/>
      <c r="X132" s="48"/>
      <c r="Z132" s="157"/>
      <c r="AA132" s="52"/>
      <c r="AB132" s="159"/>
      <c r="AC132" s="131"/>
      <c r="AD132" s="52"/>
      <c r="AF132" s="37"/>
    </row>
    <row r="133" spans="1:32" x14ac:dyDescent="0.25">
      <c r="A133" s="33">
        <v>321</v>
      </c>
      <c r="B133" s="33" t="s">
        <v>42</v>
      </c>
      <c r="D133" s="46">
        <v>52412</v>
      </c>
      <c r="F133" s="71">
        <v>2.8E-3</v>
      </c>
      <c r="G133" s="72"/>
      <c r="H133" s="72"/>
      <c r="J133" s="48">
        <v>0</v>
      </c>
      <c r="L133" s="152">
        <v>20.8</v>
      </c>
      <c r="M133" s="131"/>
      <c r="N133" s="154">
        <v>32</v>
      </c>
      <c r="O133" s="131"/>
      <c r="P133" s="76">
        <v>1.8</v>
      </c>
      <c r="Q133" s="76"/>
      <c r="R133" s="46">
        <v>52351</v>
      </c>
      <c r="T133" s="47">
        <v>100</v>
      </c>
      <c r="U133" s="33" t="s">
        <v>4</v>
      </c>
      <c r="V133" s="47" t="s">
        <v>313</v>
      </c>
      <c r="X133" s="48">
        <v>-1</v>
      </c>
      <c r="Z133" s="157">
        <v>26.3</v>
      </c>
      <c r="AA133" s="52"/>
      <c r="AB133" s="159">
        <v>24.26</v>
      </c>
      <c r="AC133" s="131"/>
      <c r="AD133" s="52">
        <v>2.33</v>
      </c>
      <c r="AF133" s="37"/>
    </row>
    <row r="134" spans="1:32" x14ac:dyDescent="0.25">
      <c r="A134" s="33">
        <v>322</v>
      </c>
      <c r="B134" s="33" t="s">
        <v>76</v>
      </c>
      <c r="D134" s="46">
        <v>52412</v>
      </c>
      <c r="F134" s="71">
        <v>5.5999999999999999E-3</v>
      </c>
      <c r="G134" s="72"/>
      <c r="H134" s="72"/>
      <c r="J134" s="48">
        <v>-2</v>
      </c>
      <c r="L134" s="152">
        <v>11</v>
      </c>
      <c r="M134" s="131"/>
      <c r="N134" s="154">
        <v>30</v>
      </c>
      <c r="O134" s="131"/>
      <c r="P134" s="76">
        <v>2</v>
      </c>
      <c r="Q134" s="76"/>
      <c r="R134" s="46">
        <v>52351</v>
      </c>
      <c r="T134" s="47">
        <v>60</v>
      </c>
      <c r="U134" s="33" t="s">
        <v>4</v>
      </c>
      <c r="V134" s="47" t="s">
        <v>314</v>
      </c>
      <c r="X134" s="48">
        <v>-2</v>
      </c>
      <c r="Z134" s="157">
        <v>18</v>
      </c>
      <c r="AA134" s="52"/>
      <c r="AB134" s="159">
        <v>22.87</v>
      </c>
      <c r="AC134" s="131"/>
      <c r="AD134" s="52">
        <v>1.97</v>
      </c>
      <c r="AF134" s="37"/>
    </row>
    <row r="135" spans="1:32" x14ac:dyDescent="0.25">
      <c r="A135" s="33">
        <v>323</v>
      </c>
      <c r="B135" s="33" t="s">
        <v>44</v>
      </c>
      <c r="D135" s="46">
        <v>52412</v>
      </c>
      <c r="F135" s="71">
        <v>1.38E-2</v>
      </c>
      <c r="G135" s="72"/>
      <c r="H135" s="72"/>
      <c r="J135" s="48">
        <v>0</v>
      </c>
      <c r="L135" s="152">
        <v>20.399999999999999</v>
      </c>
      <c r="M135" s="131"/>
      <c r="N135" s="154">
        <v>27</v>
      </c>
      <c r="O135" s="131"/>
      <c r="P135" s="76">
        <v>2.4</v>
      </c>
      <c r="Q135" s="76"/>
      <c r="R135" s="46">
        <v>52351</v>
      </c>
      <c r="T135" s="47">
        <v>45</v>
      </c>
      <c r="U135" s="33" t="s">
        <v>4</v>
      </c>
      <c r="V135" s="47" t="s">
        <v>312</v>
      </c>
      <c r="X135" s="48">
        <v>0</v>
      </c>
      <c r="Z135" s="157">
        <v>12.8</v>
      </c>
      <c r="AA135" s="52"/>
      <c r="AB135" s="159">
        <v>21.52</v>
      </c>
      <c r="AC135" s="131"/>
      <c r="AD135" s="52">
        <v>7.43</v>
      </c>
      <c r="AF135" s="37"/>
    </row>
    <row r="136" spans="1:32" x14ac:dyDescent="0.25">
      <c r="A136" s="33">
        <v>324</v>
      </c>
      <c r="B136" s="33" t="s">
        <v>45</v>
      </c>
      <c r="D136" s="46">
        <v>52412</v>
      </c>
      <c r="F136" s="71">
        <v>1.1999999999999999E-3</v>
      </c>
      <c r="G136" s="72"/>
      <c r="H136" s="72"/>
      <c r="J136" s="48">
        <v>-2</v>
      </c>
      <c r="L136" s="152">
        <v>20.3</v>
      </c>
      <c r="M136" s="131"/>
      <c r="N136" s="154">
        <v>33</v>
      </c>
      <c r="O136" s="131"/>
      <c r="P136" s="76">
        <v>1.8</v>
      </c>
      <c r="Q136" s="76"/>
      <c r="R136" s="46">
        <v>52351</v>
      </c>
      <c r="T136" s="47">
        <v>75</v>
      </c>
      <c r="U136" s="33" t="s">
        <v>4</v>
      </c>
      <c r="V136" s="47" t="s">
        <v>315</v>
      </c>
      <c r="X136" s="48">
        <v>-1</v>
      </c>
      <c r="Z136" s="157">
        <v>26.9</v>
      </c>
      <c r="AA136" s="52"/>
      <c r="AB136" s="159">
        <v>23.89</v>
      </c>
      <c r="AC136" s="131"/>
      <c r="AD136" s="52">
        <v>2.16</v>
      </c>
      <c r="AF136" s="37"/>
    </row>
    <row r="137" spans="1:32" x14ac:dyDescent="0.25">
      <c r="A137" s="33">
        <v>325</v>
      </c>
      <c r="B137" s="33" t="s">
        <v>291</v>
      </c>
      <c r="D137" s="46">
        <v>52412</v>
      </c>
      <c r="F137" s="71">
        <v>3.2000000000000002E-3</v>
      </c>
      <c r="G137" s="72"/>
      <c r="H137" s="72"/>
      <c r="J137" s="48">
        <v>0</v>
      </c>
      <c r="L137" s="152">
        <v>19.5</v>
      </c>
      <c r="M137" s="131"/>
      <c r="N137" s="154">
        <v>32</v>
      </c>
      <c r="O137" s="131"/>
      <c r="P137" s="76">
        <v>1.8</v>
      </c>
      <c r="Q137" s="76"/>
      <c r="R137" s="46">
        <v>52351</v>
      </c>
      <c r="T137" s="47">
        <v>50</v>
      </c>
      <c r="U137" s="33" t="s">
        <v>4</v>
      </c>
      <c r="V137" s="47" t="s">
        <v>313</v>
      </c>
      <c r="X137" s="48">
        <v>-3</v>
      </c>
      <c r="Z137" s="157">
        <v>19</v>
      </c>
      <c r="AA137" s="52"/>
      <c r="AB137" s="159">
        <v>21.93</v>
      </c>
      <c r="AC137" s="131"/>
      <c r="AD137" s="52">
        <v>4.1900000000000004</v>
      </c>
      <c r="AF137" s="37"/>
    </row>
    <row r="138" spans="1:32" x14ac:dyDescent="0.25">
      <c r="A138" s="33" t="s">
        <v>6</v>
      </c>
      <c r="B138" s="33" t="s">
        <v>6</v>
      </c>
      <c r="D138" s="46"/>
      <c r="F138" s="71"/>
      <c r="G138" s="72"/>
      <c r="H138" s="72"/>
      <c r="J138" s="48"/>
      <c r="L138" s="152"/>
      <c r="M138" s="131"/>
      <c r="N138" s="154"/>
      <c r="O138" s="131"/>
      <c r="P138" s="75"/>
      <c r="Q138" s="75"/>
      <c r="R138" s="46"/>
      <c r="T138" s="47"/>
      <c r="V138" s="47"/>
      <c r="X138" s="48"/>
      <c r="Z138" s="157"/>
      <c r="AA138" s="52"/>
      <c r="AB138" s="159"/>
      <c r="AC138" s="131"/>
      <c r="AD138" s="52"/>
      <c r="AF138" s="37"/>
    </row>
    <row r="139" spans="1:32" s="38" customFormat="1" x14ac:dyDescent="0.25">
      <c r="A139" s="38" t="s">
        <v>6</v>
      </c>
      <c r="B139" s="38" t="s">
        <v>78</v>
      </c>
      <c r="D139" s="46"/>
      <c r="F139" s="71"/>
      <c r="G139" s="72"/>
      <c r="H139" s="72"/>
      <c r="J139" s="48"/>
      <c r="L139" s="152"/>
      <c r="M139" s="131"/>
      <c r="N139" s="154"/>
      <c r="O139" s="131"/>
      <c r="P139" s="74"/>
      <c r="Q139" s="74"/>
      <c r="R139" s="46"/>
      <c r="S139" s="33"/>
      <c r="T139" s="47"/>
      <c r="U139" s="33"/>
      <c r="V139" s="47"/>
      <c r="W139" s="33"/>
      <c r="X139" s="48"/>
      <c r="Z139" s="157"/>
      <c r="AA139" s="52"/>
      <c r="AB139" s="159"/>
      <c r="AC139" s="131"/>
      <c r="AD139" s="52"/>
      <c r="AF139" s="37"/>
    </row>
    <row r="140" spans="1:32" x14ac:dyDescent="0.25">
      <c r="A140" s="33">
        <v>321</v>
      </c>
      <c r="B140" s="33" t="s">
        <v>42</v>
      </c>
      <c r="D140" s="46">
        <v>49856</v>
      </c>
      <c r="F140" s="71">
        <v>2.8E-3</v>
      </c>
      <c r="G140" s="72"/>
      <c r="H140" s="72"/>
      <c r="J140" s="48">
        <v>0</v>
      </c>
      <c r="L140" s="152">
        <v>25.4</v>
      </c>
      <c r="M140" s="131"/>
      <c r="N140" s="154">
        <v>26</v>
      </c>
      <c r="O140" s="131"/>
      <c r="P140" s="76">
        <v>1.8</v>
      </c>
      <c r="Q140" s="76"/>
      <c r="R140" s="46">
        <v>49765</v>
      </c>
      <c r="T140" s="47">
        <v>100</v>
      </c>
      <c r="U140" s="33" t="s">
        <v>4</v>
      </c>
      <c r="V140" s="47" t="s">
        <v>313</v>
      </c>
      <c r="X140" s="48">
        <v>-1</v>
      </c>
      <c r="Z140" s="157">
        <v>27.4</v>
      </c>
      <c r="AA140" s="52"/>
      <c r="AB140" s="159">
        <v>17.73</v>
      </c>
      <c r="AC140" s="131"/>
      <c r="AD140" s="52">
        <v>2.78</v>
      </c>
      <c r="AF140" s="37"/>
    </row>
    <row r="141" spans="1:32" x14ac:dyDescent="0.25">
      <c r="A141" s="33">
        <v>322</v>
      </c>
      <c r="B141" s="33" t="s">
        <v>76</v>
      </c>
      <c r="D141" s="46">
        <v>49856</v>
      </c>
      <c r="F141" s="71">
        <v>5.5999999999999999E-3</v>
      </c>
      <c r="G141" s="72"/>
      <c r="H141" s="72"/>
      <c r="J141" s="48">
        <v>-2</v>
      </c>
      <c r="L141" s="152">
        <v>16.600000000000001</v>
      </c>
      <c r="M141" s="131"/>
      <c r="N141" s="154">
        <v>25</v>
      </c>
      <c r="O141" s="131"/>
      <c r="P141" s="76">
        <v>2</v>
      </c>
      <c r="Q141" s="76"/>
      <c r="R141" s="46">
        <v>49765</v>
      </c>
      <c r="T141" s="47">
        <v>60</v>
      </c>
      <c r="U141" s="33" t="s">
        <v>4</v>
      </c>
      <c r="V141" s="47" t="s">
        <v>314</v>
      </c>
      <c r="X141" s="48">
        <v>-2</v>
      </c>
      <c r="Z141" s="157">
        <v>15.6</v>
      </c>
      <c r="AA141" s="52"/>
      <c r="AB141" s="159">
        <v>17.11</v>
      </c>
      <c r="AC141" s="131"/>
      <c r="AD141" s="52">
        <v>3.86</v>
      </c>
      <c r="AF141" s="37"/>
    </row>
    <row r="142" spans="1:32" x14ac:dyDescent="0.25">
      <c r="A142" s="33">
        <v>323</v>
      </c>
      <c r="B142" s="33" t="s">
        <v>44</v>
      </c>
      <c r="D142" s="46">
        <v>49856</v>
      </c>
      <c r="F142" s="71">
        <v>1.38E-2</v>
      </c>
      <c r="G142" s="72"/>
      <c r="H142" s="72"/>
      <c r="J142" s="48">
        <v>0</v>
      </c>
      <c r="L142" s="152">
        <v>25</v>
      </c>
      <c r="M142" s="131"/>
      <c r="N142" s="154">
        <v>22</v>
      </c>
      <c r="O142" s="131"/>
      <c r="P142" s="76">
        <v>2.4</v>
      </c>
      <c r="Q142" s="76"/>
      <c r="R142" s="46">
        <v>49765</v>
      </c>
      <c r="T142" s="47">
        <v>45</v>
      </c>
      <c r="U142" s="33" t="s">
        <v>4</v>
      </c>
      <c r="V142" s="47" t="s">
        <v>312</v>
      </c>
      <c r="X142" s="48">
        <v>0</v>
      </c>
      <c r="Z142" s="157">
        <v>9</v>
      </c>
      <c r="AA142" s="52"/>
      <c r="AB142" s="159">
        <v>16.48</v>
      </c>
      <c r="AC142" s="131"/>
      <c r="AD142" s="52">
        <v>5.23</v>
      </c>
      <c r="AF142" s="37"/>
    </row>
    <row r="143" spans="1:32" x14ac:dyDescent="0.25">
      <c r="A143" s="33">
        <v>324</v>
      </c>
      <c r="B143" s="33" t="s">
        <v>45</v>
      </c>
      <c r="D143" s="46">
        <v>49856</v>
      </c>
      <c r="F143" s="71">
        <v>1.1999999999999999E-3</v>
      </c>
      <c r="G143" s="72"/>
      <c r="H143" s="72"/>
      <c r="J143" s="48">
        <v>-2</v>
      </c>
      <c r="L143" s="152">
        <v>24.3</v>
      </c>
      <c r="M143" s="131"/>
      <c r="N143" s="154">
        <v>26</v>
      </c>
      <c r="O143" s="131"/>
      <c r="P143" s="76">
        <v>1.8</v>
      </c>
      <c r="Q143" s="76"/>
      <c r="R143" s="46">
        <v>49765</v>
      </c>
      <c r="T143" s="47">
        <v>75</v>
      </c>
      <c r="U143" s="33" t="s">
        <v>4</v>
      </c>
      <c r="V143" s="47" t="s">
        <v>315</v>
      </c>
      <c r="X143" s="48">
        <v>-1</v>
      </c>
      <c r="Z143" s="157">
        <v>22.1</v>
      </c>
      <c r="AA143" s="52"/>
      <c r="AB143" s="159">
        <v>17.739999999999998</v>
      </c>
      <c r="AC143" s="131"/>
      <c r="AD143" s="52">
        <v>3.33</v>
      </c>
      <c r="AF143" s="37"/>
    </row>
    <row r="144" spans="1:32" x14ac:dyDescent="0.25">
      <c r="A144" s="33">
        <v>325</v>
      </c>
      <c r="B144" s="33" t="s">
        <v>291</v>
      </c>
      <c r="D144" s="46">
        <v>49856</v>
      </c>
      <c r="F144" s="71">
        <v>3.2000000000000002E-3</v>
      </c>
      <c r="G144" s="72"/>
      <c r="H144" s="72"/>
      <c r="J144" s="48">
        <v>0</v>
      </c>
      <c r="L144" s="152">
        <v>29</v>
      </c>
      <c r="M144" s="131"/>
      <c r="N144" s="154">
        <v>25</v>
      </c>
      <c r="O144" s="131"/>
      <c r="P144" s="76">
        <v>1.8</v>
      </c>
      <c r="Q144" s="76"/>
      <c r="R144" s="46">
        <v>49765</v>
      </c>
      <c r="T144" s="47">
        <v>50</v>
      </c>
      <c r="U144" s="33" t="s">
        <v>4</v>
      </c>
      <c r="V144" s="47" t="s">
        <v>313</v>
      </c>
      <c r="X144" s="48">
        <v>-3</v>
      </c>
      <c r="Z144" s="157">
        <v>34.200000000000003</v>
      </c>
      <c r="AA144" s="52"/>
      <c r="AB144" s="159">
        <v>15.22</v>
      </c>
      <c r="AC144" s="131"/>
      <c r="AD144" s="52">
        <v>2.69</v>
      </c>
      <c r="AF144" s="37"/>
    </row>
    <row r="145" spans="1:32" x14ac:dyDescent="0.25">
      <c r="A145" s="33" t="s">
        <v>6</v>
      </c>
      <c r="B145" s="33" t="s">
        <v>6</v>
      </c>
      <c r="D145" s="46"/>
      <c r="F145" s="71"/>
      <c r="G145" s="72"/>
      <c r="H145" s="72"/>
      <c r="J145" s="48"/>
      <c r="L145" s="152"/>
      <c r="M145" s="131"/>
      <c r="N145" s="154"/>
      <c r="O145" s="131"/>
      <c r="P145" s="75"/>
      <c r="Q145" s="75"/>
      <c r="R145" s="46"/>
      <c r="T145" s="47"/>
      <c r="V145" s="47"/>
      <c r="X145" s="48"/>
      <c r="Z145" s="157"/>
      <c r="AA145" s="52"/>
      <c r="AB145" s="159"/>
      <c r="AC145" s="131"/>
      <c r="AD145" s="52"/>
      <c r="AF145" s="37"/>
    </row>
    <row r="146" spans="1:32" s="38" customFormat="1" x14ac:dyDescent="0.25">
      <c r="A146" s="38" t="s">
        <v>6</v>
      </c>
      <c r="B146" s="38" t="s">
        <v>80</v>
      </c>
      <c r="D146" s="46"/>
      <c r="F146" s="71"/>
      <c r="G146" s="72"/>
      <c r="H146" s="72"/>
      <c r="J146" s="48"/>
      <c r="L146" s="152"/>
      <c r="M146" s="131"/>
      <c r="N146" s="154"/>
      <c r="O146" s="131"/>
      <c r="P146" s="74"/>
      <c r="Q146" s="74"/>
      <c r="R146" s="46"/>
      <c r="S146" s="33"/>
      <c r="T146" s="47"/>
      <c r="U146" s="33"/>
      <c r="V146" s="47"/>
      <c r="W146" s="33"/>
      <c r="X146" s="48"/>
      <c r="Z146" s="157"/>
      <c r="AA146" s="52"/>
      <c r="AB146" s="159"/>
      <c r="AC146" s="131"/>
      <c r="AD146" s="52"/>
      <c r="AF146" s="37"/>
    </row>
    <row r="147" spans="1:32" x14ac:dyDescent="0.25">
      <c r="A147" s="33">
        <v>321</v>
      </c>
      <c r="B147" s="33" t="s">
        <v>42</v>
      </c>
      <c r="D147" s="46">
        <v>52412</v>
      </c>
      <c r="F147" s="71">
        <v>2.8E-3</v>
      </c>
      <c r="G147" s="72"/>
      <c r="H147" s="72"/>
      <c r="J147" s="48">
        <v>0</v>
      </c>
      <c r="L147" s="152">
        <v>24.9</v>
      </c>
      <c r="M147" s="131"/>
      <c r="N147" s="154">
        <v>32</v>
      </c>
      <c r="O147" s="131"/>
      <c r="P147" s="76">
        <v>1.8</v>
      </c>
      <c r="Q147" s="76"/>
      <c r="R147" s="46">
        <v>52351</v>
      </c>
      <c r="T147" s="47">
        <v>100</v>
      </c>
      <c r="U147" s="33" t="s">
        <v>4</v>
      </c>
      <c r="V147" s="47" t="s">
        <v>313</v>
      </c>
      <c r="X147" s="48">
        <v>-1</v>
      </c>
      <c r="Z147" s="157">
        <v>27.7</v>
      </c>
      <c r="AA147" s="52"/>
      <c r="AB147" s="159">
        <v>24.24</v>
      </c>
      <c r="AC147" s="131"/>
      <c r="AD147" s="52">
        <v>2.3199999999999998</v>
      </c>
      <c r="AF147" s="37"/>
    </row>
    <row r="148" spans="1:32" x14ac:dyDescent="0.25">
      <c r="A148" s="33">
        <v>322</v>
      </c>
      <c r="B148" s="33" t="s">
        <v>76</v>
      </c>
      <c r="D148" s="46">
        <v>52412</v>
      </c>
      <c r="F148" s="71">
        <v>5.5999999999999999E-3</v>
      </c>
      <c r="G148" s="72"/>
      <c r="H148" s="72"/>
      <c r="J148" s="48">
        <v>-2</v>
      </c>
      <c r="L148" s="152">
        <v>17.7</v>
      </c>
      <c r="M148" s="131"/>
      <c r="N148" s="154">
        <v>30</v>
      </c>
      <c r="O148" s="131"/>
      <c r="P148" s="76">
        <v>2</v>
      </c>
      <c r="Q148" s="76"/>
      <c r="R148" s="46">
        <v>52351</v>
      </c>
      <c r="T148" s="47">
        <v>60</v>
      </c>
      <c r="U148" s="33" t="s">
        <v>4</v>
      </c>
      <c r="V148" s="47" t="s">
        <v>314</v>
      </c>
      <c r="X148" s="48">
        <v>-2</v>
      </c>
      <c r="Z148" s="157">
        <v>18</v>
      </c>
      <c r="AA148" s="52"/>
      <c r="AB148" s="159">
        <v>22.86</v>
      </c>
      <c r="AC148" s="131"/>
      <c r="AD148" s="52">
        <v>2.8</v>
      </c>
      <c r="AF148" s="37"/>
    </row>
    <row r="149" spans="1:32" x14ac:dyDescent="0.25">
      <c r="A149" s="33">
        <v>323</v>
      </c>
      <c r="B149" s="33" t="s">
        <v>44</v>
      </c>
      <c r="D149" s="46">
        <v>52412</v>
      </c>
      <c r="F149" s="71">
        <v>1.38E-2</v>
      </c>
      <c r="G149" s="72"/>
      <c r="H149" s="72"/>
      <c r="J149" s="48">
        <v>0</v>
      </c>
      <c r="L149" s="152">
        <v>24.4</v>
      </c>
      <c r="M149" s="131"/>
      <c r="N149" s="154">
        <v>27</v>
      </c>
      <c r="O149" s="131"/>
      <c r="P149" s="76">
        <v>2.4</v>
      </c>
      <c r="Q149" s="76"/>
      <c r="R149" s="46">
        <v>52351</v>
      </c>
      <c r="T149" s="47">
        <v>45</v>
      </c>
      <c r="U149" s="33" t="s">
        <v>4</v>
      </c>
      <c r="V149" s="47" t="s">
        <v>312</v>
      </c>
      <c r="X149" s="48">
        <v>0</v>
      </c>
      <c r="Z149" s="157">
        <v>11</v>
      </c>
      <c r="AA149" s="52"/>
      <c r="AB149" s="159">
        <v>21.65</v>
      </c>
      <c r="AC149" s="131"/>
      <c r="AD149" s="52">
        <v>3.9</v>
      </c>
      <c r="AF149" s="37"/>
    </row>
    <row r="150" spans="1:32" x14ac:dyDescent="0.25">
      <c r="A150" s="33">
        <v>324</v>
      </c>
      <c r="B150" s="33" t="s">
        <v>45</v>
      </c>
      <c r="D150" s="46">
        <v>52412</v>
      </c>
      <c r="F150" s="71">
        <v>1.1999999999999999E-3</v>
      </c>
      <c r="G150" s="72"/>
      <c r="H150" s="72"/>
      <c r="J150" s="48">
        <v>-2</v>
      </c>
      <c r="L150" s="152">
        <v>24.7</v>
      </c>
      <c r="M150" s="131"/>
      <c r="N150" s="154">
        <v>33</v>
      </c>
      <c r="O150" s="131"/>
      <c r="P150" s="76">
        <v>1.8</v>
      </c>
      <c r="Q150" s="76"/>
      <c r="R150" s="46">
        <v>52351</v>
      </c>
      <c r="T150" s="47">
        <v>75</v>
      </c>
      <c r="U150" s="33" t="s">
        <v>4</v>
      </c>
      <c r="V150" s="47" t="s">
        <v>315</v>
      </c>
      <c r="X150" s="48">
        <v>-1</v>
      </c>
      <c r="Z150" s="157">
        <v>28.4</v>
      </c>
      <c r="AA150" s="52"/>
      <c r="AB150" s="159">
        <v>23.78</v>
      </c>
      <c r="AC150" s="131"/>
      <c r="AD150" s="52">
        <v>2.3199999999999998</v>
      </c>
      <c r="AF150" s="37"/>
    </row>
    <row r="151" spans="1:32" x14ac:dyDescent="0.25">
      <c r="A151" s="33">
        <v>325</v>
      </c>
      <c r="B151" s="33" t="s">
        <v>291</v>
      </c>
      <c r="D151" s="46">
        <v>52412</v>
      </c>
      <c r="F151" s="71">
        <v>3.2000000000000002E-3</v>
      </c>
      <c r="G151" s="72"/>
      <c r="H151" s="72"/>
      <c r="J151" s="48">
        <v>0</v>
      </c>
      <c r="L151" s="152">
        <v>25.9</v>
      </c>
      <c r="M151" s="131"/>
      <c r="N151" s="154">
        <v>32</v>
      </c>
      <c r="O151" s="131"/>
      <c r="P151" s="76">
        <v>1.8</v>
      </c>
      <c r="Q151" s="76"/>
      <c r="R151" s="46">
        <v>52351</v>
      </c>
      <c r="T151" s="47">
        <v>50</v>
      </c>
      <c r="U151" s="33" t="s">
        <v>4</v>
      </c>
      <c r="V151" s="47" t="s">
        <v>313</v>
      </c>
      <c r="X151" s="48">
        <v>-3</v>
      </c>
      <c r="Z151" s="157">
        <v>29.9</v>
      </c>
      <c r="AA151" s="52"/>
      <c r="AB151" s="159">
        <v>20.11</v>
      </c>
      <c r="AC151" s="131"/>
      <c r="AD151" s="52">
        <v>2.77</v>
      </c>
      <c r="AF151" s="37"/>
    </row>
    <row r="152" spans="1:32" s="38" customFormat="1" x14ac:dyDescent="0.25">
      <c r="A152" s="41"/>
      <c r="B152" s="38" t="s">
        <v>6</v>
      </c>
      <c r="D152" s="46"/>
      <c r="F152" s="71"/>
      <c r="G152" s="72"/>
      <c r="H152" s="72"/>
      <c r="J152" s="48"/>
      <c r="L152" s="152"/>
      <c r="M152" s="131"/>
      <c r="N152" s="154"/>
      <c r="O152" s="131"/>
      <c r="P152" s="74"/>
      <c r="Q152" s="74"/>
      <c r="R152" s="46"/>
      <c r="S152" s="33"/>
      <c r="T152" s="47"/>
      <c r="U152" s="33"/>
      <c r="V152" s="47"/>
      <c r="W152" s="33"/>
      <c r="X152" s="48"/>
      <c r="Z152" s="157"/>
      <c r="AA152" s="52"/>
      <c r="AB152" s="159"/>
      <c r="AC152" s="131"/>
      <c r="AD152" s="52"/>
      <c r="AF152" s="37"/>
    </row>
    <row r="153" spans="1:32" s="38" customFormat="1" x14ac:dyDescent="0.25">
      <c r="A153" s="41" t="s">
        <v>188</v>
      </c>
      <c r="D153" s="46"/>
      <c r="F153" s="71"/>
      <c r="G153" s="72"/>
      <c r="H153" s="72"/>
      <c r="J153" s="48"/>
      <c r="L153" s="152"/>
      <c r="M153" s="131"/>
      <c r="N153" s="154"/>
      <c r="O153" s="131"/>
      <c r="P153" s="74"/>
      <c r="Q153" s="74"/>
      <c r="R153" s="46"/>
      <c r="S153" s="33"/>
      <c r="T153" s="47"/>
      <c r="U153" s="33"/>
      <c r="V153" s="47"/>
      <c r="W153" s="33"/>
      <c r="X153" s="48"/>
      <c r="Z153" s="157"/>
      <c r="AA153" s="52"/>
      <c r="AB153" s="159"/>
      <c r="AC153" s="131"/>
      <c r="AD153" s="52"/>
      <c r="AF153" s="37"/>
    </row>
    <row r="154" spans="1:32" x14ac:dyDescent="0.25">
      <c r="A154" s="33" t="s">
        <v>6</v>
      </c>
      <c r="B154" s="33" t="s">
        <v>6</v>
      </c>
      <c r="D154" s="46"/>
      <c r="F154" s="71"/>
      <c r="G154" s="72"/>
      <c r="H154" s="72"/>
      <c r="J154" s="48"/>
      <c r="L154" s="152"/>
      <c r="M154" s="131"/>
      <c r="N154" s="154"/>
      <c r="O154" s="131"/>
      <c r="P154" s="75"/>
      <c r="Q154" s="75"/>
      <c r="R154" s="46"/>
      <c r="T154" s="47"/>
      <c r="V154" s="47"/>
      <c r="X154" s="48"/>
      <c r="Z154" s="157"/>
      <c r="AA154" s="52"/>
      <c r="AB154" s="159"/>
      <c r="AC154" s="131"/>
      <c r="AD154" s="52"/>
      <c r="AF154" s="37"/>
    </row>
    <row r="155" spans="1:32" s="38" customFormat="1" x14ac:dyDescent="0.25">
      <c r="A155" s="38" t="s">
        <v>6</v>
      </c>
      <c r="B155" s="38" t="s">
        <v>73</v>
      </c>
      <c r="D155" s="46"/>
      <c r="F155" s="71"/>
      <c r="G155" s="72"/>
      <c r="H155" s="72"/>
      <c r="J155" s="48"/>
      <c r="L155" s="152"/>
      <c r="M155" s="131"/>
      <c r="N155" s="154"/>
      <c r="O155" s="131"/>
      <c r="P155" s="74"/>
      <c r="Q155" s="74"/>
      <c r="R155" s="46"/>
      <c r="S155" s="33"/>
      <c r="T155" s="47"/>
      <c r="U155" s="33"/>
      <c r="V155" s="47"/>
      <c r="W155" s="33"/>
      <c r="X155" s="48"/>
      <c r="Z155" s="157"/>
      <c r="AA155" s="52"/>
      <c r="AB155" s="159"/>
      <c r="AC155" s="131"/>
      <c r="AD155" s="52"/>
      <c r="AF155" s="37"/>
    </row>
    <row r="156" spans="1:32" x14ac:dyDescent="0.25">
      <c r="A156" s="33">
        <v>321</v>
      </c>
      <c r="B156" s="33" t="s">
        <v>42</v>
      </c>
      <c r="D156" s="46">
        <v>48760</v>
      </c>
      <c r="F156" s="71">
        <v>2.8E-3</v>
      </c>
      <c r="G156" s="72"/>
      <c r="H156" s="72"/>
      <c r="J156" s="48">
        <v>0</v>
      </c>
      <c r="L156" s="152">
        <v>17.399999999999999</v>
      </c>
      <c r="M156" s="131"/>
      <c r="N156" s="154">
        <v>23</v>
      </c>
      <c r="O156" s="131"/>
      <c r="P156" s="76">
        <v>1.8</v>
      </c>
      <c r="Q156" s="76"/>
      <c r="R156" s="46">
        <v>48699</v>
      </c>
      <c r="T156" s="47">
        <v>100</v>
      </c>
      <c r="U156" s="33" t="s">
        <v>4</v>
      </c>
      <c r="V156" s="47" t="s">
        <v>313</v>
      </c>
      <c r="X156" s="48">
        <v>-1</v>
      </c>
      <c r="Z156" s="157">
        <v>18.7</v>
      </c>
      <c r="AA156" s="52"/>
      <c r="AB156" s="159">
        <v>15.03</v>
      </c>
      <c r="AC156" s="131"/>
      <c r="AD156" s="52">
        <v>3.45</v>
      </c>
      <c r="AF156" s="37"/>
    </row>
    <row r="157" spans="1:32" x14ac:dyDescent="0.25">
      <c r="A157" s="33">
        <v>322</v>
      </c>
      <c r="B157" s="33" t="s">
        <v>76</v>
      </c>
      <c r="D157" s="46">
        <v>48760</v>
      </c>
      <c r="F157" s="71">
        <v>5.5999999999999999E-3</v>
      </c>
      <c r="G157" s="72"/>
      <c r="H157" s="72"/>
      <c r="J157" s="48">
        <v>-2</v>
      </c>
      <c r="L157" s="152">
        <v>16.3</v>
      </c>
      <c r="M157" s="131"/>
      <c r="N157" s="154">
        <v>22</v>
      </c>
      <c r="O157" s="131"/>
      <c r="P157" s="76">
        <v>2</v>
      </c>
      <c r="Q157" s="76"/>
      <c r="R157" s="46">
        <v>48699</v>
      </c>
      <c r="T157" s="47">
        <v>60</v>
      </c>
      <c r="U157" s="33" t="s">
        <v>4</v>
      </c>
      <c r="V157" s="47" t="s">
        <v>314</v>
      </c>
      <c r="X157" s="48">
        <v>-2</v>
      </c>
      <c r="Z157" s="157">
        <v>8.8000000000000007</v>
      </c>
      <c r="AA157" s="52"/>
      <c r="AB157" s="159">
        <v>14.66</v>
      </c>
      <c r="AC157" s="131"/>
      <c r="AD157" s="52">
        <v>5.75</v>
      </c>
      <c r="AF157" s="37"/>
    </row>
    <row r="158" spans="1:32" x14ac:dyDescent="0.25">
      <c r="A158" s="33">
        <v>323</v>
      </c>
      <c r="B158" s="33" t="s">
        <v>44</v>
      </c>
      <c r="D158" s="46">
        <v>48760</v>
      </c>
      <c r="F158" s="71">
        <v>1.38E-2</v>
      </c>
      <c r="G158" s="72"/>
      <c r="H158" s="72"/>
      <c r="J158" s="48">
        <v>0</v>
      </c>
      <c r="L158" s="152">
        <v>6.2</v>
      </c>
      <c r="M158" s="131"/>
      <c r="N158" s="154">
        <v>19.899999999999999</v>
      </c>
      <c r="O158" s="131"/>
      <c r="P158" s="76">
        <v>2.4</v>
      </c>
      <c r="Q158" s="76"/>
      <c r="R158" s="46">
        <v>48699</v>
      </c>
      <c r="T158" s="47">
        <v>45</v>
      </c>
      <c r="U158" s="33" t="s">
        <v>4</v>
      </c>
      <c r="V158" s="47" t="s">
        <v>312</v>
      </c>
      <c r="X158" s="48">
        <v>0</v>
      </c>
      <c r="Z158" s="157">
        <v>10.3</v>
      </c>
      <c r="AA158" s="52"/>
      <c r="AB158" s="159">
        <v>14.07</v>
      </c>
      <c r="AC158" s="131"/>
      <c r="AD158" s="52">
        <v>5.31</v>
      </c>
      <c r="AF158" s="37"/>
    </row>
    <row r="159" spans="1:32" x14ac:dyDescent="0.25">
      <c r="A159" s="33">
        <v>324</v>
      </c>
      <c r="B159" s="33" t="s">
        <v>45</v>
      </c>
      <c r="D159" s="46">
        <v>48760</v>
      </c>
      <c r="F159" s="71">
        <v>1.1999999999999999E-3</v>
      </c>
      <c r="G159" s="72"/>
      <c r="H159" s="72"/>
      <c r="J159" s="48">
        <v>-2</v>
      </c>
      <c r="L159" s="152">
        <v>16.7</v>
      </c>
      <c r="M159" s="131"/>
      <c r="N159" s="154">
        <v>23</v>
      </c>
      <c r="O159" s="131"/>
      <c r="P159" s="76">
        <v>1.8</v>
      </c>
      <c r="Q159" s="76"/>
      <c r="R159" s="46">
        <v>48699</v>
      </c>
      <c r="T159" s="47">
        <v>75</v>
      </c>
      <c r="U159" s="33" t="s">
        <v>4</v>
      </c>
      <c r="V159" s="47" t="s">
        <v>315</v>
      </c>
      <c r="X159" s="48">
        <v>-1</v>
      </c>
      <c r="Z159" s="157">
        <v>20.5</v>
      </c>
      <c r="AA159" s="52"/>
      <c r="AB159" s="159">
        <v>15.03</v>
      </c>
      <c r="AC159" s="131"/>
      <c r="AD159" s="52">
        <v>2.68</v>
      </c>
      <c r="AF159" s="37"/>
    </row>
    <row r="160" spans="1:32" x14ac:dyDescent="0.25">
      <c r="A160" s="33">
        <v>325</v>
      </c>
      <c r="B160" s="33" t="s">
        <v>291</v>
      </c>
      <c r="D160" s="46">
        <v>48760</v>
      </c>
      <c r="F160" s="71">
        <v>3.2000000000000002E-3</v>
      </c>
      <c r="G160" s="72"/>
      <c r="H160" s="72"/>
      <c r="J160" s="48">
        <v>0</v>
      </c>
      <c r="L160" s="152">
        <v>15.4</v>
      </c>
      <c r="M160" s="131"/>
      <c r="N160" s="154">
        <v>23</v>
      </c>
      <c r="O160" s="131"/>
      <c r="P160" s="76">
        <v>1.8</v>
      </c>
      <c r="Q160" s="76"/>
      <c r="R160" s="46">
        <v>48699</v>
      </c>
      <c r="T160" s="47">
        <v>50</v>
      </c>
      <c r="U160" s="33" t="s">
        <v>4</v>
      </c>
      <c r="V160" s="47" t="s">
        <v>313</v>
      </c>
      <c r="X160" s="48">
        <v>-3</v>
      </c>
      <c r="Z160" s="157">
        <v>15.5</v>
      </c>
      <c r="AA160" s="52"/>
      <c r="AB160" s="159">
        <v>14.44</v>
      </c>
      <c r="AC160" s="131"/>
      <c r="AD160" s="52">
        <v>4</v>
      </c>
      <c r="AF160" s="37"/>
    </row>
    <row r="161" spans="1:32" x14ac:dyDescent="0.25">
      <c r="A161" s="33" t="s">
        <v>6</v>
      </c>
      <c r="B161" s="33" t="s">
        <v>6</v>
      </c>
      <c r="D161" s="46"/>
      <c r="F161" s="71"/>
      <c r="G161" s="72"/>
      <c r="H161" s="72"/>
      <c r="J161" s="48"/>
      <c r="L161" s="152"/>
      <c r="M161" s="131"/>
      <c r="N161" s="154"/>
      <c r="O161" s="131"/>
      <c r="P161" s="75"/>
      <c r="Q161" s="75"/>
      <c r="R161" s="46"/>
      <c r="T161" s="47"/>
      <c r="V161" s="47"/>
      <c r="X161" s="48"/>
      <c r="Z161" s="157"/>
      <c r="AA161" s="52"/>
      <c r="AB161" s="159"/>
      <c r="AC161" s="131"/>
      <c r="AD161" s="52"/>
      <c r="AF161" s="37"/>
    </row>
    <row r="162" spans="1:32" s="38" customFormat="1" x14ac:dyDescent="0.25">
      <c r="A162" s="38" t="s">
        <v>6</v>
      </c>
      <c r="B162" s="38" t="s">
        <v>82</v>
      </c>
      <c r="D162" s="46"/>
      <c r="F162" s="71"/>
      <c r="G162" s="72"/>
      <c r="H162" s="72"/>
      <c r="J162" s="48"/>
      <c r="L162" s="152"/>
      <c r="M162" s="131"/>
      <c r="N162" s="154"/>
      <c r="O162" s="131"/>
      <c r="P162" s="74"/>
      <c r="Q162" s="74"/>
      <c r="R162" s="46"/>
      <c r="S162" s="33"/>
      <c r="T162" s="47"/>
      <c r="U162" s="33"/>
      <c r="V162" s="47"/>
      <c r="W162" s="33"/>
      <c r="X162" s="48"/>
      <c r="Z162" s="157"/>
      <c r="AA162" s="52"/>
      <c r="AB162" s="159"/>
      <c r="AC162" s="131"/>
      <c r="AD162" s="52"/>
      <c r="AF162" s="37"/>
    </row>
    <row r="163" spans="1:32" x14ac:dyDescent="0.25">
      <c r="A163" s="33">
        <v>321</v>
      </c>
      <c r="B163" s="33" t="s">
        <v>42</v>
      </c>
      <c r="D163" s="46">
        <v>48395</v>
      </c>
      <c r="F163" s="71">
        <v>2.8E-3</v>
      </c>
      <c r="G163" s="72"/>
      <c r="H163" s="72"/>
      <c r="J163" s="48">
        <v>0</v>
      </c>
      <c r="L163" s="152">
        <v>19.2</v>
      </c>
      <c r="M163" s="131"/>
      <c r="N163" s="154">
        <v>23</v>
      </c>
      <c r="O163" s="131"/>
      <c r="P163" s="76">
        <v>1.8</v>
      </c>
      <c r="Q163" s="76"/>
      <c r="R163" s="46">
        <v>48426</v>
      </c>
      <c r="T163" s="47">
        <v>100</v>
      </c>
      <c r="U163" s="33" t="s">
        <v>4</v>
      </c>
      <c r="V163" s="47" t="s">
        <v>313</v>
      </c>
      <c r="X163" s="48">
        <v>-1</v>
      </c>
      <c r="Z163" s="157">
        <v>11</v>
      </c>
      <c r="AA163" s="52"/>
      <c r="AB163" s="159">
        <v>14.34</v>
      </c>
      <c r="AC163" s="131"/>
      <c r="AD163" s="52">
        <v>5.5</v>
      </c>
      <c r="AF163" s="37"/>
    </row>
    <row r="164" spans="1:32" x14ac:dyDescent="0.25">
      <c r="A164" s="33">
        <v>322</v>
      </c>
      <c r="B164" s="33" t="s">
        <v>76</v>
      </c>
      <c r="D164" s="46">
        <v>48395</v>
      </c>
      <c r="F164" s="71">
        <v>5.5999999999999999E-3</v>
      </c>
      <c r="G164" s="72"/>
      <c r="H164" s="72"/>
      <c r="J164" s="48">
        <v>-2</v>
      </c>
      <c r="L164" s="152">
        <v>16.7</v>
      </c>
      <c r="M164" s="131"/>
      <c r="N164" s="154">
        <v>22</v>
      </c>
      <c r="O164" s="131"/>
      <c r="P164" s="76">
        <v>2</v>
      </c>
      <c r="Q164" s="76"/>
      <c r="R164" s="46">
        <v>48426</v>
      </c>
      <c r="T164" s="47">
        <v>60</v>
      </c>
      <c r="U164" s="33" t="s">
        <v>4</v>
      </c>
      <c r="V164" s="47" t="s">
        <v>314</v>
      </c>
      <c r="X164" s="48">
        <v>-2</v>
      </c>
      <c r="Z164" s="157">
        <v>13.3</v>
      </c>
      <c r="AA164" s="52"/>
      <c r="AB164" s="159">
        <v>13.91</v>
      </c>
      <c r="AC164" s="131"/>
      <c r="AD164" s="52">
        <v>5.2</v>
      </c>
      <c r="AF164" s="37"/>
    </row>
    <row r="165" spans="1:32" x14ac:dyDescent="0.25">
      <c r="A165" s="33">
        <v>323</v>
      </c>
      <c r="B165" s="33" t="s">
        <v>44</v>
      </c>
      <c r="D165" s="46">
        <v>48395</v>
      </c>
      <c r="F165" s="71">
        <v>1.38E-2</v>
      </c>
      <c r="G165" s="72"/>
      <c r="H165" s="72"/>
      <c r="J165" s="48">
        <v>0</v>
      </c>
      <c r="L165" s="152">
        <v>23.5</v>
      </c>
      <c r="M165" s="131"/>
      <c r="N165" s="154">
        <v>19.899999999999999</v>
      </c>
      <c r="O165" s="131"/>
      <c r="P165" s="76">
        <v>2.4</v>
      </c>
      <c r="Q165" s="76"/>
      <c r="R165" s="46">
        <v>48426</v>
      </c>
      <c r="T165" s="47">
        <v>45</v>
      </c>
      <c r="U165" s="33" t="s">
        <v>4</v>
      </c>
      <c r="V165" s="47" t="s">
        <v>312</v>
      </c>
      <c r="X165" s="48">
        <v>0</v>
      </c>
      <c r="Z165" s="157">
        <v>6.7</v>
      </c>
      <c r="AA165" s="52"/>
      <c r="AB165" s="159">
        <v>13.53</v>
      </c>
      <c r="AC165" s="131"/>
      <c r="AD165" s="52">
        <v>6.43</v>
      </c>
      <c r="AF165" s="37"/>
    </row>
    <row r="166" spans="1:32" x14ac:dyDescent="0.25">
      <c r="A166" s="33">
        <v>324</v>
      </c>
      <c r="B166" s="33" t="s">
        <v>45</v>
      </c>
      <c r="D166" s="46">
        <v>48395</v>
      </c>
      <c r="F166" s="71">
        <v>1.1999999999999999E-3</v>
      </c>
      <c r="G166" s="72"/>
      <c r="H166" s="72"/>
      <c r="J166" s="48">
        <v>-2</v>
      </c>
      <c r="L166" s="152">
        <v>22.3</v>
      </c>
      <c r="M166" s="131"/>
      <c r="N166" s="154">
        <v>23</v>
      </c>
      <c r="O166" s="131"/>
      <c r="P166" s="76">
        <v>1.8</v>
      </c>
      <c r="Q166" s="76"/>
      <c r="R166" s="46">
        <v>48426</v>
      </c>
      <c r="T166" s="47">
        <v>75</v>
      </c>
      <c r="U166" s="33" t="s">
        <v>4</v>
      </c>
      <c r="V166" s="47" t="s">
        <v>315</v>
      </c>
      <c r="X166" s="48">
        <v>-1</v>
      </c>
      <c r="Z166" s="157">
        <v>20.3</v>
      </c>
      <c r="AA166" s="52"/>
      <c r="AB166" s="159">
        <v>14.32</v>
      </c>
      <c r="AC166" s="131"/>
      <c r="AD166" s="52">
        <v>3.7</v>
      </c>
      <c r="AF166" s="37"/>
    </row>
    <row r="167" spans="1:32" x14ac:dyDescent="0.25">
      <c r="A167" s="33">
        <v>325</v>
      </c>
      <c r="B167" s="33" t="s">
        <v>291</v>
      </c>
      <c r="D167" s="46">
        <v>48395</v>
      </c>
      <c r="F167" s="71">
        <v>3.2000000000000002E-3</v>
      </c>
      <c r="G167" s="72"/>
      <c r="H167" s="72"/>
      <c r="J167" s="48">
        <v>0</v>
      </c>
      <c r="L167" s="152">
        <v>26.7</v>
      </c>
      <c r="M167" s="131"/>
      <c r="N167" s="154">
        <v>23</v>
      </c>
      <c r="O167" s="131"/>
      <c r="P167" s="76">
        <v>1.8</v>
      </c>
      <c r="Q167" s="76"/>
      <c r="R167" s="46">
        <v>48426</v>
      </c>
      <c r="T167" s="47">
        <v>50</v>
      </c>
      <c r="U167" s="33" t="s">
        <v>4</v>
      </c>
      <c r="V167" s="47" t="s">
        <v>313</v>
      </c>
      <c r="X167" s="48">
        <v>-3</v>
      </c>
      <c r="Z167" s="157">
        <v>9</v>
      </c>
      <c r="AA167" s="52"/>
      <c r="AB167" s="159">
        <v>13.93</v>
      </c>
      <c r="AC167" s="131"/>
      <c r="AD167" s="52">
        <v>7</v>
      </c>
      <c r="AF167" s="37"/>
    </row>
    <row r="168" spans="1:32" x14ac:dyDescent="0.25">
      <c r="A168" s="33" t="s">
        <v>6</v>
      </c>
      <c r="B168" s="33" t="s">
        <v>6</v>
      </c>
      <c r="D168" s="46"/>
      <c r="F168" s="71"/>
      <c r="G168" s="72"/>
      <c r="H168" s="72"/>
      <c r="J168" s="48"/>
      <c r="L168" s="152"/>
      <c r="M168" s="131"/>
      <c r="N168" s="154"/>
      <c r="O168" s="131"/>
      <c r="P168" s="75"/>
      <c r="Q168" s="75"/>
      <c r="R168" s="46"/>
      <c r="T168" s="47"/>
      <c r="V168" s="47"/>
      <c r="X168" s="48"/>
      <c r="Z168" s="157"/>
      <c r="AA168" s="52"/>
      <c r="AB168" s="159"/>
      <c r="AC168" s="131"/>
      <c r="AD168" s="52"/>
      <c r="AF168" s="37"/>
    </row>
    <row r="169" spans="1:32" s="38" customFormat="1" x14ac:dyDescent="0.25">
      <c r="A169" s="38" t="s">
        <v>6</v>
      </c>
      <c r="B169" s="38" t="s">
        <v>84</v>
      </c>
      <c r="D169" s="46"/>
      <c r="F169" s="71"/>
      <c r="G169" s="72"/>
      <c r="H169" s="72"/>
      <c r="J169" s="48"/>
      <c r="L169" s="152"/>
      <c r="M169" s="131"/>
      <c r="N169" s="154"/>
      <c r="O169" s="131"/>
      <c r="P169" s="74"/>
      <c r="Q169" s="74"/>
      <c r="R169" s="46"/>
      <c r="S169" s="33"/>
      <c r="T169" s="47"/>
      <c r="U169" s="33"/>
      <c r="V169" s="47"/>
      <c r="W169" s="33"/>
      <c r="X169" s="48"/>
      <c r="Z169" s="157"/>
      <c r="AA169" s="52"/>
      <c r="AB169" s="159"/>
      <c r="AC169" s="131"/>
      <c r="AD169" s="52"/>
      <c r="AF169" s="37"/>
    </row>
    <row r="170" spans="1:32" x14ac:dyDescent="0.25">
      <c r="A170" s="33">
        <v>321</v>
      </c>
      <c r="B170" s="33" t="s">
        <v>42</v>
      </c>
      <c r="D170" s="46">
        <v>48760</v>
      </c>
      <c r="F170" s="71">
        <v>2.8E-3</v>
      </c>
      <c r="G170" s="72"/>
      <c r="H170" s="72"/>
      <c r="J170" s="48">
        <v>0</v>
      </c>
      <c r="L170" s="152">
        <v>15.9</v>
      </c>
      <c r="M170" s="131"/>
      <c r="N170" s="154">
        <v>23</v>
      </c>
      <c r="O170" s="131"/>
      <c r="P170" s="76">
        <v>1.8</v>
      </c>
      <c r="Q170" s="76"/>
      <c r="R170" s="46">
        <v>48699</v>
      </c>
      <c r="T170" s="47">
        <v>100</v>
      </c>
      <c r="U170" s="33" t="s">
        <v>4</v>
      </c>
      <c r="V170" s="47" t="s">
        <v>313</v>
      </c>
      <c r="X170" s="48">
        <v>-1</v>
      </c>
      <c r="Z170" s="157">
        <v>16</v>
      </c>
      <c r="AA170" s="52"/>
      <c r="AB170" s="159">
        <v>15.04</v>
      </c>
      <c r="AC170" s="131"/>
      <c r="AD170" s="52">
        <v>4.1100000000000003</v>
      </c>
      <c r="AF170" s="37"/>
    </row>
    <row r="171" spans="1:32" x14ac:dyDescent="0.25">
      <c r="A171" s="33">
        <v>322</v>
      </c>
      <c r="B171" s="33" t="s">
        <v>76</v>
      </c>
      <c r="D171" s="46">
        <v>48760</v>
      </c>
      <c r="F171" s="71">
        <v>5.5999999999999999E-3</v>
      </c>
      <c r="G171" s="72"/>
      <c r="H171" s="72"/>
      <c r="J171" s="48">
        <v>-2</v>
      </c>
      <c r="L171" s="152">
        <v>16.3</v>
      </c>
      <c r="M171" s="131"/>
      <c r="N171" s="154">
        <v>22</v>
      </c>
      <c r="O171" s="131"/>
      <c r="P171" s="76">
        <v>2</v>
      </c>
      <c r="Q171" s="76"/>
      <c r="R171" s="46">
        <v>48699</v>
      </c>
      <c r="T171" s="47">
        <v>60</v>
      </c>
      <c r="U171" s="33" t="s">
        <v>4</v>
      </c>
      <c r="V171" s="47" t="s">
        <v>314</v>
      </c>
      <c r="X171" s="48">
        <v>-2</v>
      </c>
      <c r="Z171" s="157">
        <v>14</v>
      </c>
      <c r="AA171" s="52"/>
      <c r="AB171" s="159">
        <v>14.58</v>
      </c>
      <c r="AC171" s="131"/>
      <c r="AD171" s="52">
        <v>4.47</v>
      </c>
      <c r="AF171" s="37"/>
    </row>
    <row r="172" spans="1:32" x14ac:dyDescent="0.25">
      <c r="A172" s="33">
        <v>323</v>
      </c>
      <c r="B172" s="33" t="s">
        <v>44</v>
      </c>
      <c r="D172" s="46">
        <v>48760</v>
      </c>
      <c r="F172" s="71">
        <v>1.38E-2</v>
      </c>
      <c r="G172" s="72"/>
      <c r="H172" s="72"/>
      <c r="J172" s="48">
        <v>0</v>
      </c>
      <c r="L172" s="152">
        <v>20.5</v>
      </c>
      <c r="M172" s="131"/>
      <c r="N172" s="154">
        <v>19.899999999999999</v>
      </c>
      <c r="O172" s="131"/>
      <c r="P172" s="76">
        <v>2.4</v>
      </c>
      <c r="Q172" s="76"/>
      <c r="R172" s="46">
        <v>48699</v>
      </c>
      <c r="T172" s="47">
        <v>45</v>
      </c>
      <c r="U172" s="33" t="s">
        <v>4</v>
      </c>
      <c r="V172" s="47" t="s">
        <v>312</v>
      </c>
      <c r="X172" s="48">
        <v>0</v>
      </c>
      <c r="Z172" s="157">
        <v>7.1</v>
      </c>
      <c r="AA172" s="52"/>
      <c r="AB172" s="159">
        <v>14.16</v>
      </c>
      <c r="AC172" s="131"/>
      <c r="AD172" s="52">
        <v>5.98</v>
      </c>
      <c r="AF172" s="37"/>
    </row>
    <row r="173" spans="1:32" x14ac:dyDescent="0.25">
      <c r="A173" s="33">
        <v>324</v>
      </c>
      <c r="B173" s="33" t="s">
        <v>45</v>
      </c>
      <c r="D173" s="46">
        <v>48760</v>
      </c>
      <c r="F173" s="71">
        <v>1.1999999999999999E-3</v>
      </c>
      <c r="G173" s="72"/>
      <c r="H173" s="72"/>
      <c r="J173" s="48">
        <v>-2</v>
      </c>
      <c r="L173" s="152">
        <v>19.899999999999999</v>
      </c>
      <c r="M173" s="131"/>
      <c r="N173" s="154">
        <v>23</v>
      </c>
      <c r="O173" s="131"/>
      <c r="P173" s="76">
        <v>1.8</v>
      </c>
      <c r="Q173" s="76"/>
      <c r="R173" s="46">
        <v>48699</v>
      </c>
      <c r="T173" s="47">
        <v>75</v>
      </c>
      <c r="U173" s="33" t="s">
        <v>4</v>
      </c>
      <c r="V173" s="47" t="s">
        <v>315</v>
      </c>
      <c r="X173" s="48">
        <v>-1</v>
      </c>
      <c r="Z173" s="157">
        <v>22.7</v>
      </c>
      <c r="AA173" s="52"/>
      <c r="AB173" s="159">
        <v>14.98</v>
      </c>
      <c r="AC173" s="131"/>
      <c r="AD173" s="52">
        <v>2.79</v>
      </c>
      <c r="AF173" s="37"/>
    </row>
    <row r="174" spans="1:32" x14ac:dyDescent="0.25">
      <c r="A174" s="33">
        <v>325</v>
      </c>
      <c r="B174" s="33" t="s">
        <v>291</v>
      </c>
      <c r="D174" s="46">
        <v>48760</v>
      </c>
      <c r="F174" s="71">
        <v>3.2000000000000002E-3</v>
      </c>
      <c r="G174" s="72"/>
      <c r="H174" s="72"/>
      <c r="J174" s="48">
        <v>0</v>
      </c>
      <c r="L174" s="152">
        <v>22.6</v>
      </c>
      <c r="M174" s="131"/>
      <c r="N174" s="154">
        <v>23</v>
      </c>
      <c r="O174" s="131"/>
      <c r="P174" s="76">
        <v>1.8</v>
      </c>
      <c r="Q174" s="76"/>
      <c r="R174" s="46">
        <v>48699</v>
      </c>
      <c r="T174" s="47">
        <v>50</v>
      </c>
      <c r="U174" s="33" t="s">
        <v>4</v>
      </c>
      <c r="V174" s="47" t="s">
        <v>313</v>
      </c>
      <c r="X174" s="48">
        <v>-3</v>
      </c>
      <c r="Z174" s="157">
        <v>10.9</v>
      </c>
      <c r="AA174" s="52"/>
      <c r="AB174" s="159">
        <v>14.57</v>
      </c>
      <c r="AC174" s="131"/>
      <c r="AD174" s="52">
        <v>6.91</v>
      </c>
      <c r="AF174" s="37"/>
    </row>
    <row r="175" spans="1:32" x14ac:dyDescent="0.25">
      <c r="B175" s="33" t="s">
        <v>6</v>
      </c>
      <c r="D175" s="46"/>
      <c r="F175" s="71"/>
      <c r="G175" s="72"/>
      <c r="H175" s="72"/>
      <c r="J175" s="48"/>
      <c r="L175" s="152"/>
      <c r="M175" s="131"/>
      <c r="N175" s="154"/>
      <c r="O175" s="131"/>
      <c r="P175" s="75"/>
      <c r="Q175" s="75"/>
      <c r="R175" s="46"/>
      <c r="T175" s="47"/>
      <c r="V175" s="47"/>
      <c r="X175" s="48"/>
      <c r="Z175" s="157"/>
      <c r="AA175" s="52"/>
      <c r="AB175" s="159"/>
      <c r="AC175" s="131"/>
      <c r="AD175" s="52"/>
      <c r="AE175" s="37"/>
      <c r="AF175" s="37"/>
    </row>
    <row r="176" spans="1:32" x14ac:dyDescent="0.25">
      <c r="A176" s="35" t="s">
        <v>7</v>
      </c>
      <c r="D176" s="46"/>
      <c r="F176" s="71"/>
      <c r="G176" s="72"/>
      <c r="H176" s="72"/>
      <c r="J176" s="48"/>
      <c r="L176" s="152"/>
      <c r="M176" s="131"/>
      <c r="N176" s="154"/>
      <c r="O176" s="131"/>
      <c r="P176" s="75"/>
      <c r="Q176" s="75"/>
      <c r="R176" s="46"/>
      <c r="T176" s="47"/>
      <c r="V176" s="47"/>
      <c r="X176" s="48"/>
      <c r="Z176" s="157"/>
      <c r="AA176" s="52"/>
      <c r="AB176" s="159"/>
      <c r="AC176" s="131"/>
      <c r="AD176" s="52"/>
      <c r="AF176" s="37"/>
    </row>
    <row r="177" spans="1:32" x14ac:dyDescent="0.25">
      <c r="B177" s="33" t="s">
        <v>6</v>
      </c>
      <c r="C177" s="38"/>
      <c r="D177" s="46"/>
      <c r="E177" s="38"/>
      <c r="F177" s="71"/>
      <c r="G177" s="72"/>
      <c r="H177" s="72"/>
      <c r="I177" s="38"/>
      <c r="J177" s="48"/>
      <c r="L177" s="152"/>
      <c r="M177" s="131"/>
      <c r="N177" s="154"/>
      <c r="O177" s="131"/>
      <c r="P177" s="75"/>
      <c r="Q177" s="75"/>
      <c r="R177" s="46"/>
      <c r="T177" s="47"/>
      <c r="V177" s="47"/>
      <c r="X177" s="48"/>
      <c r="Z177" s="157"/>
      <c r="AA177" s="52"/>
      <c r="AB177" s="159"/>
      <c r="AC177" s="131"/>
      <c r="AD177" s="52"/>
      <c r="AE177" s="29"/>
      <c r="AF177" s="37"/>
    </row>
    <row r="178" spans="1:32" x14ac:dyDescent="0.25">
      <c r="A178" s="41" t="s">
        <v>190</v>
      </c>
      <c r="C178" s="38"/>
      <c r="D178" s="46"/>
      <c r="E178" s="38"/>
      <c r="F178" s="71"/>
      <c r="G178" s="72"/>
      <c r="H178" s="72"/>
      <c r="I178" s="38"/>
      <c r="J178" s="48"/>
      <c r="L178" s="152"/>
      <c r="M178" s="131"/>
      <c r="N178" s="154"/>
      <c r="O178" s="131"/>
      <c r="P178" s="75"/>
      <c r="Q178" s="75"/>
      <c r="R178" s="46"/>
      <c r="T178" s="47"/>
      <c r="V178" s="47"/>
      <c r="X178" s="48"/>
      <c r="Z178" s="157"/>
      <c r="AA178" s="52"/>
      <c r="AB178" s="159"/>
      <c r="AC178" s="131"/>
      <c r="AD178" s="52"/>
      <c r="AE178" s="37"/>
      <c r="AF178" s="37"/>
    </row>
    <row r="179" spans="1:32" x14ac:dyDescent="0.25">
      <c r="B179" s="33" t="s">
        <v>6</v>
      </c>
      <c r="C179" s="38"/>
      <c r="D179" s="46"/>
      <c r="E179" s="38"/>
      <c r="F179" s="71"/>
      <c r="G179" s="72"/>
      <c r="H179" s="72"/>
      <c r="I179" s="38"/>
      <c r="J179" s="48"/>
      <c r="L179" s="152"/>
      <c r="M179" s="131"/>
      <c r="N179" s="154"/>
      <c r="O179" s="131"/>
      <c r="P179" s="75"/>
      <c r="Q179" s="75"/>
      <c r="R179" s="46"/>
      <c r="T179" s="47"/>
      <c r="V179" s="47"/>
      <c r="X179" s="48"/>
      <c r="Z179" s="157"/>
      <c r="AA179" s="52"/>
      <c r="AB179" s="159"/>
      <c r="AC179" s="131"/>
      <c r="AD179" s="52"/>
      <c r="AF179" s="37"/>
    </row>
    <row r="180" spans="1:32" s="38" customFormat="1" x14ac:dyDescent="0.25">
      <c r="B180" s="38" t="s">
        <v>86</v>
      </c>
      <c r="C180" s="33"/>
      <c r="D180" s="46"/>
      <c r="E180" s="33"/>
      <c r="F180" s="71"/>
      <c r="G180" s="72"/>
      <c r="H180" s="72"/>
      <c r="I180" s="33"/>
      <c r="J180" s="48"/>
      <c r="L180" s="152"/>
      <c r="M180" s="161"/>
      <c r="N180" s="154"/>
      <c r="O180" s="161"/>
      <c r="P180" s="74"/>
      <c r="Q180" s="74"/>
      <c r="R180" s="46"/>
      <c r="S180" s="33"/>
      <c r="T180" s="47"/>
      <c r="U180" s="33"/>
      <c r="V180" s="47"/>
      <c r="W180" s="33"/>
      <c r="X180" s="48"/>
      <c r="Z180" s="157"/>
      <c r="AA180" s="52"/>
      <c r="AB180" s="159"/>
      <c r="AC180" s="131"/>
      <c r="AD180" s="52"/>
      <c r="AF180" s="37"/>
    </row>
    <row r="181" spans="1:32" x14ac:dyDescent="0.25">
      <c r="A181" s="33">
        <v>341</v>
      </c>
      <c r="B181" s="33" t="s">
        <v>42</v>
      </c>
      <c r="D181" s="46">
        <v>45107</v>
      </c>
      <c r="F181" s="71">
        <v>2.3E-3</v>
      </c>
      <c r="G181" s="72"/>
      <c r="H181" s="72"/>
      <c r="J181" s="48">
        <v>-2</v>
      </c>
      <c r="L181" s="152">
        <v>15.8</v>
      </c>
      <c r="M181" s="161"/>
      <c r="N181" s="154">
        <v>13.3</v>
      </c>
      <c r="O181" s="161"/>
      <c r="P181" s="76">
        <v>3.5</v>
      </c>
      <c r="Q181" s="76"/>
      <c r="R181" s="46">
        <v>48760</v>
      </c>
      <c r="T181" s="47">
        <v>80</v>
      </c>
      <c r="U181" s="33" t="s">
        <v>4</v>
      </c>
      <c r="V181" s="47" t="s">
        <v>310</v>
      </c>
      <c r="X181" s="48">
        <v>-2</v>
      </c>
      <c r="Z181" s="157">
        <v>19.899999999999999</v>
      </c>
      <c r="AA181" s="52"/>
      <c r="AB181" s="159">
        <v>15.14</v>
      </c>
      <c r="AC181" s="131"/>
      <c r="AD181" s="52">
        <v>2.31</v>
      </c>
      <c r="AF181" s="37"/>
    </row>
    <row r="182" spans="1:32" x14ac:dyDescent="0.25">
      <c r="A182" s="33">
        <v>342</v>
      </c>
      <c r="B182" s="33" t="s">
        <v>87</v>
      </c>
      <c r="D182" s="46">
        <v>45107</v>
      </c>
      <c r="F182" s="71">
        <v>9.4999999999999998E-3</v>
      </c>
      <c r="G182" s="72"/>
      <c r="H182" s="72"/>
      <c r="J182" s="48">
        <v>0</v>
      </c>
      <c r="L182" s="152">
        <v>15.6</v>
      </c>
      <c r="M182" s="161"/>
      <c r="N182" s="154">
        <v>12.6</v>
      </c>
      <c r="O182" s="161"/>
      <c r="P182" s="76">
        <v>3.8</v>
      </c>
      <c r="Q182" s="76"/>
      <c r="R182" s="46">
        <v>48760</v>
      </c>
      <c r="T182" s="47">
        <v>50</v>
      </c>
      <c r="U182" s="33" t="s">
        <v>4</v>
      </c>
      <c r="V182" s="47" t="s">
        <v>313</v>
      </c>
      <c r="X182" s="48">
        <v>-3</v>
      </c>
      <c r="Z182" s="157">
        <v>18.2</v>
      </c>
      <c r="AA182" s="52"/>
      <c r="AB182" s="159">
        <v>14.45</v>
      </c>
      <c r="AC182" s="131"/>
      <c r="AD182" s="52">
        <v>3.19</v>
      </c>
      <c r="AF182" s="37"/>
    </row>
    <row r="183" spans="1:32" x14ac:dyDescent="0.25">
      <c r="A183" s="33">
        <v>343</v>
      </c>
      <c r="B183" s="33" t="s">
        <v>88</v>
      </c>
      <c r="D183" s="46">
        <v>45107</v>
      </c>
      <c r="F183" s="49">
        <v>5.7000000000000002E-3</v>
      </c>
      <c r="G183" s="44"/>
      <c r="H183" s="49"/>
      <c r="J183" s="48">
        <v>0</v>
      </c>
      <c r="L183" s="153">
        <v>3.3</v>
      </c>
      <c r="M183" s="151"/>
      <c r="N183" s="156">
        <v>8.9</v>
      </c>
      <c r="O183" s="151" t="s">
        <v>282</v>
      </c>
      <c r="P183" s="76">
        <v>6</v>
      </c>
      <c r="Q183" s="76"/>
      <c r="R183" s="46">
        <v>48760</v>
      </c>
      <c r="T183" s="47">
        <v>50</v>
      </c>
      <c r="U183" s="33" t="s">
        <v>4</v>
      </c>
      <c r="V183" s="47" t="s">
        <v>314</v>
      </c>
      <c r="X183" s="48">
        <v>-3</v>
      </c>
      <c r="Z183" s="157">
        <v>4.2</v>
      </c>
      <c r="AA183" s="52"/>
      <c r="AB183" s="159">
        <v>14.72</v>
      </c>
      <c r="AC183" s="131"/>
      <c r="AD183" s="52">
        <v>5.2</v>
      </c>
      <c r="AF183" s="37"/>
    </row>
    <row r="184" spans="1:32" x14ac:dyDescent="0.25">
      <c r="A184" s="33">
        <v>343.2</v>
      </c>
      <c r="B184" s="33" t="s">
        <v>290</v>
      </c>
      <c r="D184" s="46">
        <v>45107</v>
      </c>
      <c r="F184" s="49">
        <v>0.1565</v>
      </c>
      <c r="G184" s="44"/>
      <c r="H184" s="49"/>
      <c r="J184" s="48">
        <v>0</v>
      </c>
      <c r="L184" s="153">
        <v>2.5</v>
      </c>
      <c r="M184" s="151"/>
      <c r="N184" s="156">
        <v>8.9</v>
      </c>
      <c r="O184" s="151" t="s">
        <v>282</v>
      </c>
      <c r="P184" s="76">
        <v>6</v>
      </c>
      <c r="Q184" s="76"/>
      <c r="R184" s="46">
        <v>48760</v>
      </c>
      <c r="T184" s="47">
        <v>9</v>
      </c>
      <c r="U184" s="33" t="s">
        <v>4</v>
      </c>
      <c r="V184" s="47" t="s">
        <v>316</v>
      </c>
      <c r="X184" s="48">
        <v>35</v>
      </c>
      <c r="Z184" s="157">
        <v>4.0999999999999996</v>
      </c>
      <c r="AA184" s="52"/>
      <c r="AB184" s="159">
        <v>6.67</v>
      </c>
      <c r="AC184" s="131"/>
      <c r="AD184" s="52">
        <v>6.21</v>
      </c>
      <c r="AF184" s="37"/>
    </row>
    <row r="185" spans="1:32" x14ac:dyDescent="0.25">
      <c r="A185" s="33">
        <v>344</v>
      </c>
      <c r="B185" s="33" t="s">
        <v>89</v>
      </c>
      <c r="D185" s="46">
        <v>45107</v>
      </c>
      <c r="F185" s="71">
        <v>1.6000000000000001E-3</v>
      </c>
      <c r="G185" s="72"/>
      <c r="H185" s="72"/>
      <c r="J185" s="48">
        <v>-1</v>
      </c>
      <c r="L185" s="153">
        <v>16.7</v>
      </c>
      <c r="M185" s="151"/>
      <c r="N185" s="156">
        <v>13.3</v>
      </c>
      <c r="O185" s="161"/>
      <c r="P185" s="76">
        <v>3.4</v>
      </c>
      <c r="Q185" s="76"/>
      <c r="R185" s="46">
        <v>48760</v>
      </c>
      <c r="T185" s="47">
        <v>60</v>
      </c>
      <c r="U185" s="33" t="s">
        <v>4</v>
      </c>
      <c r="V185" s="47" t="s">
        <v>310</v>
      </c>
      <c r="X185" s="48">
        <v>-3</v>
      </c>
      <c r="Z185" s="157">
        <v>15.8</v>
      </c>
      <c r="AA185" s="52"/>
      <c r="AB185" s="159">
        <v>14.97</v>
      </c>
      <c r="AC185" s="131"/>
      <c r="AD185" s="52">
        <v>2.86</v>
      </c>
      <c r="AF185" s="37"/>
    </row>
    <row r="186" spans="1:32" x14ac:dyDescent="0.25">
      <c r="A186" s="33">
        <v>345</v>
      </c>
      <c r="B186" s="33" t="s">
        <v>45</v>
      </c>
      <c r="D186" s="46">
        <v>45107</v>
      </c>
      <c r="F186" s="71">
        <v>1.2999999999999999E-3</v>
      </c>
      <c r="G186" s="72"/>
      <c r="H186" s="72"/>
      <c r="J186" s="48">
        <v>-1</v>
      </c>
      <c r="L186" s="152">
        <v>16.100000000000001</v>
      </c>
      <c r="M186" s="161"/>
      <c r="N186" s="154">
        <v>13.4</v>
      </c>
      <c r="O186" s="161"/>
      <c r="P186" s="76">
        <v>3.4</v>
      </c>
      <c r="Q186" s="76"/>
      <c r="R186" s="46">
        <v>48760</v>
      </c>
      <c r="T186" s="47">
        <v>50</v>
      </c>
      <c r="U186" s="33" t="s">
        <v>4</v>
      </c>
      <c r="V186" s="47" t="s">
        <v>315</v>
      </c>
      <c r="X186" s="48">
        <v>-2</v>
      </c>
      <c r="Z186" s="157">
        <v>22.6</v>
      </c>
      <c r="AA186" s="52"/>
      <c r="AB186" s="159">
        <v>14.42</v>
      </c>
      <c r="AC186" s="131"/>
      <c r="AD186" s="52">
        <v>1.69</v>
      </c>
      <c r="AF186" s="37"/>
    </row>
    <row r="187" spans="1:32" s="38" customFormat="1" x14ac:dyDescent="0.25">
      <c r="A187" s="33">
        <v>346</v>
      </c>
      <c r="B187" s="33" t="s">
        <v>291</v>
      </c>
      <c r="C187" s="33"/>
      <c r="D187" s="46">
        <v>45107</v>
      </c>
      <c r="E187" s="33"/>
      <c r="F187" s="71">
        <v>2.5999999999999999E-3</v>
      </c>
      <c r="G187" s="72"/>
      <c r="H187" s="72"/>
      <c r="I187" s="33"/>
      <c r="J187" s="48">
        <v>0</v>
      </c>
      <c r="L187" s="152">
        <v>13</v>
      </c>
      <c r="M187" s="161"/>
      <c r="N187" s="154">
        <v>13.2</v>
      </c>
      <c r="O187" s="161"/>
      <c r="P187" s="78">
        <v>3.4</v>
      </c>
      <c r="Q187" s="78"/>
      <c r="R187" s="46">
        <v>48760</v>
      </c>
      <c r="S187" s="33"/>
      <c r="T187" s="47">
        <v>50</v>
      </c>
      <c r="U187" s="33" t="s">
        <v>4</v>
      </c>
      <c r="V187" s="47" t="s">
        <v>317</v>
      </c>
      <c r="W187" s="33"/>
      <c r="X187" s="48">
        <v>-2</v>
      </c>
      <c r="Z187" s="157">
        <v>15</v>
      </c>
      <c r="AA187" s="52"/>
      <c r="AB187" s="159">
        <v>14.52</v>
      </c>
      <c r="AC187" s="131"/>
      <c r="AD187" s="52">
        <v>3.55</v>
      </c>
      <c r="AF187" s="37"/>
    </row>
    <row r="188" spans="1:32" s="38" customFormat="1" x14ac:dyDescent="0.25">
      <c r="A188" s="38" t="s">
        <v>6</v>
      </c>
      <c r="B188" s="38" t="s">
        <v>6</v>
      </c>
      <c r="C188" s="33"/>
      <c r="D188" s="46"/>
      <c r="E188" s="33"/>
      <c r="F188" s="71"/>
      <c r="G188" s="72"/>
      <c r="H188" s="72"/>
      <c r="I188" s="33"/>
      <c r="J188" s="48"/>
      <c r="L188" s="152"/>
      <c r="M188" s="161"/>
      <c r="N188" s="154"/>
      <c r="O188" s="161"/>
      <c r="P188" s="74"/>
      <c r="Q188" s="74"/>
      <c r="R188" s="46"/>
      <c r="S188" s="33"/>
      <c r="T188" s="47"/>
      <c r="U188" s="33"/>
      <c r="V188" s="47"/>
      <c r="W188" s="33"/>
      <c r="X188" s="48"/>
      <c r="Z188" s="157"/>
      <c r="AA188" s="52"/>
      <c r="AB188" s="159"/>
      <c r="AC188" s="131"/>
      <c r="AD188" s="52"/>
      <c r="AF188" s="37"/>
    </row>
    <row r="189" spans="1:32" x14ac:dyDescent="0.25">
      <c r="A189" s="38" t="s">
        <v>6</v>
      </c>
      <c r="B189" s="38" t="s">
        <v>92</v>
      </c>
      <c r="D189" s="46"/>
      <c r="F189" s="71"/>
      <c r="G189" s="72"/>
      <c r="H189" s="72"/>
      <c r="J189" s="48"/>
      <c r="L189" s="152"/>
      <c r="M189" s="161"/>
      <c r="N189" s="154"/>
      <c r="O189" s="161"/>
      <c r="P189" s="75"/>
      <c r="Q189" s="75"/>
      <c r="R189" s="46"/>
      <c r="T189" s="47"/>
      <c r="V189" s="47"/>
      <c r="X189" s="48"/>
      <c r="Z189" s="157"/>
      <c r="AA189" s="52"/>
      <c r="AB189" s="159"/>
      <c r="AC189" s="131"/>
      <c r="AD189" s="52"/>
      <c r="AF189" s="37"/>
    </row>
    <row r="190" spans="1:32" x14ac:dyDescent="0.25">
      <c r="A190" s="33">
        <v>341</v>
      </c>
      <c r="B190" s="33" t="s">
        <v>42</v>
      </c>
      <c r="D190" s="46">
        <v>45107</v>
      </c>
      <c r="F190" s="71">
        <v>2.3E-3</v>
      </c>
      <c r="G190" s="72"/>
      <c r="H190" s="72"/>
      <c r="J190" s="48">
        <v>-2</v>
      </c>
      <c r="L190" s="152">
        <v>16</v>
      </c>
      <c r="M190" s="161"/>
      <c r="N190" s="154">
        <v>13.3</v>
      </c>
      <c r="O190" s="161"/>
      <c r="P190" s="76">
        <v>3.5</v>
      </c>
      <c r="Q190" s="76"/>
      <c r="R190" s="46">
        <v>48760</v>
      </c>
      <c r="T190" s="47">
        <v>80</v>
      </c>
      <c r="U190" s="33" t="s">
        <v>4</v>
      </c>
      <c r="V190" s="47" t="s">
        <v>310</v>
      </c>
      <c r="X190" s="48">
        <v>-2</v>
      </c>
      <c r="Z190" s="157">
        <v>20.6</v>
      </c>
      <c r="AA190" s="52"/>
      <c r="AB190" s="159">
        <v>15.13</v>
      </c>
      <c r="AC190" s="131"/>
      <c r="AD190" s="52">
        <v>2.2000000000000002</v>
      </c>
      <c r="AF190" s="37"/>
    </row>
    <row r="191" spans="1:32" x14ac:dyDescent="0.25">
      <c r="A191" s="33">
        <v>342</v>
      </c>
      <c r="B191" s="33" t="s">
        <v>87</v>
      </c>
      <c r="D191" s="46">
        <v>45107</v>
      </c>
      <c r="F191" s="71">
        <v>9.4999999999999998E-3</v>
      </c>
      <c r="G191" s="72"/>
      <c r="H191" s="72"/>
      <c r="J191" s="48">
        <v>0</v>
      </c>
      <c r="L191" s="152">
        <v>13.2</v>
      </c>
      <c r="M191" s="161"/>
      <c r="N191" s="154">
        <v>12.6</v>
      </c>
      <c r="O191" s="161"/>
      <c r="P191" s="76">
        <v>3.8</v>
      </c>
      <c r="Q191" s="76"/>
      <c r="R191" s="46">
        <v>48760</v>
      </c>
      <c r="T191" s="47">
        <v>50</v>
      </c>
      <c r="U191" s="33" t="s">
        <v>4</v>
      </c>
      <c r="V191" s="47" t="s">
        <v>313</v>
      </c>
      <c r="X191" s="48">
        <v>-3</v>
      </c>
      <c r="Z191" s="157">
        <v>19.899999999999999</v>
      </c>
      <c r="AA191" s="52"/>
      <c r="AB191" s="159">
        <v>14.37</v>
      </c>
      <c r="AC191" s="131"/>
      <c r="AD191" s="52">
        <v>1.84</v>
      </c>
      <c r="AF191" s="37"/>
    </row>
    <row r="192" spans="1:32" x14ac:dyDescent="0.25">
      <c r="A192" s="33">
        <v>343</v>
      </c>
      <c r="B192" s="33" t="s">
        <v>88</v>
      </c>
      <c r="D192" s="46">
        <v>45107</v>
      </c>
      <c r="F192" s="49">
        <v>5.7000000000000002E-3</v>
      </c>
      <c r="G192" s="44"/>
      <c r="H192" s="49"/>
      <c r="J192" s="48">
        <v>0</v>
      </c>
      <c r="L192" s="152">
        <v>12.9</v>
      </c>
      <c r="M192" s="161"/>
      <c r="N192" s="154">
        <v>11.2</v>
      </c>
      <c r="O192" s="151" t="s">
        <v>282</v>
      </c>
      <c r="P192" s="76">
        <v>4.3</v>
      </c>
      <c r="Q192" s="76"/>
      <c r="R192" s="46">
        <v>48760</v>
      </c>
      <c r="T192" s="47">
        <v>50</v>
      </c>
      <c r="U192" s="33" t="s">
        <v>4</v>
      </c>
      <c r="V192" s="47" t="s">
        <v>314</v>
      </c>
      <c r="X192" s="48">
        <v>-3</v>
      </c>
      <c r="Z192" s="157">
        <v>17.899999999999999</v>
      </c>
      <c r="AA192" s="52"/>
      <c r="AB192" s="159">
        <v>14.36</v>
      </c>
      <c r="AC192" s="131"/>
      <c r="AD192" s="52">
        <v>4.16</v>
      </c>
      <c r="AF192" s="37"/>
    </row>
    <row r="193" spans="1:32" x14ac:dyDescent="0.25">
      <c r="A193" s="33">
        <v>343.2</v>
      </c>
      <c r="B193" s="33" t="s">
        <v>290</v>
      </c>
      <c r="D193" s="46">
        <v>45107</v>
      </c>
      <c r="F193" s="49">
        <v>0.1565</v>
      </c>
      <c r="G193" s="44"/>
      <c r="H193" s="49"/>
      <c r="J193" s="48">
        <v>0</v>
      </c>
      <c r="L193" s="152">
        <v>4.9000000000000004</v>
      </c>
      <c r="M193" s="161"/>
      <c r="N193" s="154">
        <v>11.2</v>
      </c>
      <c r="O193" s="151" t="s">
        <v>282</v>
      </c>
      <c r="P193" s="76">
        <v>4.3</v>
      </c>
      <c r="Q193" s="76"/>
      <c r="R193" s="46">
        <v>48760</v>
      </c>
      <c r="T193" s="47">
        <v>9</v>
      </c>
      <c r="U193" s="33" t="s">
        <v>4</v>
      </c>
      <c r="V193" s="47" t="s">
        <v>316</v>
      </c>
      <c r="X193" s="48">
        <v>35</v>
      </c>
      <c r="Z193" s="157">
        <v>5.0999999999999996</v>
      </c>
      <c r="AA193" s="52"/>
      <c r="AB193" s="159">
        <v>6.41</v>
      </c>
      <c r="AC193" s="131"/>
      <c r="AD193" s="52">
        <v>7.55</v>
      </c>
      <c r="AF193" s="37"/>
    </row>
    <row r="194" spans="1:32" x14ac:dyDescent="0.25">
      <c r="A194" s="33">
        <v>344</v>
      </c>
      <c r="B194" s="33" t="s">
        <v>89</v>
      </c>
      <c r="D194" s="46">
        <v>45107</v>
      </c>
      <c r="F194" s="71">
        <v>1.6000000000000001E-3</v>
      </c>
      <c r="G194" s="72"/>
      <c r="H194" s="72"/>
      <c r="J194" s="48">
        <v>-1</v>
      </c>
      <c r="L194" s="152">
        <v>15.4</v>
      </c>
      <c r="M194" s="161"/>
      <c r="N194" s="154">
        <v>13.3</v>
      </c>
      <c r="O194" s="161"/>
      <c r="P194" s="76">
        <v>3.4</v>
      </c>
      <c r="Q194" s="76"/>
      <c r="R194" s="46">
        <v>48760</v>
      </c>
      <c r="T194" s="47">
        <v>60</v>
      </c>
      <c r="U194" s="33" t="s">
        <v>4</v>
      </c>
      <c r="V194" s="47" t="s">
        <v>310</v>
      </c>
      <c r="X194" s="48">
        <v>-3</v>
      </c>
      <c r="Z194" s="157">
        <v>21.2</v>
      </c>
      <c r="AA194" s="52"/>
      <c r="AB194" s="159">
        <v>14.8</v>
      </c>
      <c r="AC194" s="131"/>
      <c r="AD194" s="52">
        <v>2.13</v>
      </c>
      <c r="AF194" s="37"/>
    </row>
    <row r="195" spans="1:32" s="38" customFormat="1" x14ac:dyDescent="0.25">
      <c r="A195" s="33">
        <v>345</v>
      </c>
      <c r="B195" s="33" t="s">
        <v>45</v>
      </c>
      <c r="C195" s="33"/>
      <c r="D195" s="46">
        <v>45107</v>
      </c>
      <c r="E195" s="33"/>
      <c r="F195" s="71">
        <v>1.2999999999999999E-3</v>
      </c>
      <c r="G195" s="72"/>
      <c r="H195" s="72"/>
      <c r="I195" s="33"/>
      <c r="J195" s="48">
        <v>-1</v>
      </c>
      <c r="L195" s="152">
        <v>15.9</v>
      </c>
      <c r="M195" s="161"/>
      <c r="N195" s="154">
        <v>13.4</v>
      </c>
      <c r="O195" s="161"/>
      <c r="P195" s="76">
        <v>3.4</v>
      </c>
      <c r="Q195" s="76"/>
      <c r="R195" s="46">
        <v>48760</v>
      </c>
      <c r="S195" s="33"/>
      <c r="T195" s="47">
        <v>50</v>
      </c>
      <c r="U195" s="33" t="s">
        <v>4</v>
      </c>
      <c r="V195" s="47" t="s">
        <v>315</v>
      </c>
      <c r="W195" s="33"/>
      <c r="X195" s="48">
        <v>-2</v>
      </c>
      <c r="Z195" s="157">
        <v>20.2</v>
      </c>
      <c r="AA195" s="52"/>
      <c r="AB195" s="159">
        <v>14.57</v>
      </c>
      <c r="AC195" s="131"/>
      <c r="AD195" s="52">
        <v>2.54</v>
      </c>
      <c r="AF195" s="37"/>
    </row>
    <row r="196" spans="1:32" x14ac:dyDescent="0.25">
      <c r="A196" s="33">
        <v>346</v>
      </c>
      <c r="B196" s="33" t="s">
        <v>291</v>
      </c>
      <c r="D196" s="46">
        <v>45107</v>
      </c>
      <c r="F196" s="71">
        <v>2.5999999999999999E-3</v>
      </c>
      <c r="G196" s="72"/>
      <c r="H196" s="72"/>
      <c r="J196" s="48">
        <v>0</v>
      </c>
      <c r="L196" s="152">
        <v>14.8</v>
      </c>
      <c r="M196" s="161"/>
      <c r="N196" s="154">
        <v>13.2</v>
      </c>
      <c r="O196" s="161"/>
      <c r="P196" s="76">
        <v>3.4</v>
      </c>
      <c r="Q196" s="76"/>
      <c r="R196" s="46">
        <v>48760</v>
      </c>
      <c r="T196" s="47">
        <v>50</v>
      </c>
      <c r="U196" s="33" t="s">
        <v>4</v>
      </c>
      <c r="V196" s="47" t="s">
        <v>317</v>
      </c>
      <c r="X196" s="48">
        <v>-2</v>
      </c>
      <c r="Z196" s="157">
        <v>20.9</v>
      </c>
      <c r="AA196" s="52"/>
      <c r="AB196" s="159">
        <v>14.11</v>
      </c>
      <c r="AC196" s="131"/>
      <c r="AD196" s="52">
        <v>2.02</v>
      </c>
      <c r="AF196" s="37"/>
    </row>
    <row r="197" spans="1:32" x14ac:dyDescent="0.25">
      <c r="A197" s="33" t="s">
        <v>6</v>
      </c>
      <c r="B197" s="33" t="s">
        <v>6</v>
      </c>
      <c r="D197" s="46"/>
      <c r="F197" s="71"/>
      <c r="G197" s="72"/>
      <c r="H197" s="72"/>
      <c r="J197" s="48"/>
      <c r="L197" s="152"/>
      <c r="M197" s="161"/>
      <c r="N197" s="154"/>
      <c r="O197" s="161"/>
      <c r="P197" s="75"/>
      <c r="Q197" s="75"/>
      <c r="R197" s="46"/>
      <c r="T197" s="47"/>
      <c r="V197" s="47"/>
      <c r="X197" s="48"/>
      <c r="Z197" s="157"/>
      <c r="AA197" s="52"/>
      <c r="AB197" s="159"/>
      <c r="AC197" s="131"/>
      <c r="AD197" s="52"/>
      <c r="AF197" s="37"/>
    </row>
    <row r="198" spans="1:32" x14ac:dyDescent="0.25">
      <c r="A198" s="38" t="s">
        <v>6</v>
      </c>
      <c r="B198" s="38" t="s">
        <v>94</v>
      </c>
      <c r="D198" s="46"/>
      <c r="F198" s="71"/>
      <c r="G198" s="72"/>
      <c r="H198" s="72"/>
      <c r="J198" s="48"/>
      <c r="L198" s="152"/>
      <c r="M198" s="161"/>
      <c r="N198" s="154"/>
      <c r="O198" s="161"/>
      <c r="P198" s="75"/>
      <c r="Q198" s="75"/>
      <c r="R198" s="46"/>
      <c r="T198" s="47"/>
      <c r="V198" s="47"/>
      <c r="X198" s="48"/>
      <c r="Z198" s="157"/>
      <c r="AA198" s="52"/>
      <c r="AB198" s="159"/>
      <c r="AC198" s="131"/>
      <c r="AD198" s="52"/>
      <c r="AF198" s="37"/>
    </row>
    <row r="199" spans="1:32" x14ac:dyDescent="0.25">
      <c r="A199" s="33">
        <v>341</v>
      </c>
      <c r="B199" s="33" t="s">
        <v>42</v>
      </c>
      <c r="D199" s="46">
        <v>45107</v>
      </c>
      <c r="F199" s="71">
        <v>2.3E-3</v>
      </c>
      <c r="G199" s="72"/>
      <c r="H199" s="72"/>
      <c r="J199" s="48">
        <v>-2</v>
      </c>
      <c r="L199" s="152">
        <v>16</v>
      </c>
      <c r="M199" s="161"/>
      <c r="N199" s="154">
        <v>13.3</v>
      </c>
      <c r="O199" s="161"/>
      <c r="P199" s="76">
        <v>3.5</v>
      </c>
      <c r="Q199" s="76"/>
      <c r="R199" s="46">
        <v>48760</v>
      </c>
      <c r="T199" s="47">
        <v>80</v>
      </c>
      <c r="U199" s="33" t="s">
        <v>4</v>
      </c>
      <c r="V199" s="47" t="s">
        <v>310</v>
      </c>
      <c r="X199" s="48">
        <v>-2</v>
      </c>
      <c r="Z199" s="157">
        <v>18.600000000000001</v>
      </c>
      <c r="AA199" s="52"/>
      <c r="AB199" s="159">
        <v>15.16</v>
      </c>
      <c r="AC199" s="131"/>
      <c r="AD199" s="52">
        <v>2.67</v>
      </c>
      <c r="AF199" s="37"/>
    </row>
    <row r="200" spans="1:32" x14ac:dyDescent="0.25">
      <c r="A200" s="33">
        <v>342</v>
      </c>
      <c r="B200" s="33" t="s">
        <v>87</v>
      </c>
      <c r="D200" s="46">
        <v>45107</v>
      </c>
      <c r="F200" s="71">
        <v>9.4999999999999998E-3</v>
      </c>
      <c r="G200" s="72"/>
      <c r="H200" s="72"/>
      <c r="J200" s="48">
        <v>0</v>
      </c>
      <c r="L200" s="152">
        <v>12.2</v>
      </c>
      <c r="M200" s="161"/>
      <c r="N200" s="154">
        <v>12.6</v>
      </c>
      <c r="O200" s="161"/>
      <c r="P200" s="76">
        <v>3.8</v>
      </c>
      <c r="Q200" s="76"/>
      <c r="R200" s="46">
        <v>48760</v>
      </c>
      <c r="T200" s="47">
        <v>50</v>
      </c>
      <c r="U200" s="33" t="s">
        <v>4</v>
      </c>
      <c r="V200" s="47" t="s">
        <v>313</v>
      </c>
      <c r="X200" s="48">
        <v>-3</v>
      </c>
      <c r="Z200" s="157">
        <v>17.2</v>
      </c>
      <c r="AA200" s="52"/>
      <c r="AB200" s="159">
        <v>14.52</v>
      </c>
      <c r="AC200" s="131"/>
      <c r="AD200" s="52">
        <v>2.36</v>
      </c>
      <c r="AF200" s="37"/>
    </row>
    <row r="201" spans="1:32" x14ac:dyDescent="0.25">
      <c r="A201" s="33">
        <v>343</v>
      </c>
      <c r="B201" s="33" t="s">
        <v>88</v>
      </c>
      <c r="D201" s="46">
        <v>45107</v>
      </c>
      <c r="F201" s="71">
        <v>5.7000000000000002E-3</v>
      </c>
      <c r="G201" s="72"/>
      <c r="H201" s="72"/>
      <c r="J201" s="48">
        <v>0</v>
      </c>
      <c r="L201" s="152">
        <v>13.3</v>
      </c>
      <c r="M201" s="161"/>
      <c r="N201" s="154">
        <v>11.5</v>
      </c>
      <c r="O201" s="151" t="s">
        <v>282</v>
      </c>
      <c r="P201" s="76">
        <v>4.2</v>
      </c>
      <c r="Q201" s="76"/>
      <c r="R201" s="46">
        <v>48760</v>
      </c>
      <c r="T201" s="47">
        <v>50</v>
      </c>
      <c r="U201" s="33" t="s">
        <v>4</v>
      </c>
      <c r="V201" s="47" t="s">
        <v>314</v>
      </c>
      <c r="X201" s="48">
        <v>-3</v>
      </c>
      <c r="Z201" s="157">
        <v>17.600000000000001</v>
      </c>
      <c r="AA201" s="52"/>
      <c r="AB201" s="159">
        <v>14.37</v>
      </c>
      <c r="AC201" s="131"/>
      <c r="AD201" s="52">
        <v>5.2</v>
      </c>
      <c r="AF201" s="37"/>
    </row>
    <row r="202" spans="1:32" x14ac:dyDescent="0.25">
      <c r="A202" s="33">
        <v>343.2</v>
      </c>
      <c r="B202" s="33" t="s">
        <v>290</v>
      </c>
      <c r="D202" s="46">
        <v>45107</v>
      </c>
      <c r="F202" s="71">
        <v>0.1565</v>
      </c>
      <c r="G202" s="72"/>
      <c r="H202" s="72"/>
      <c r="J202" s="48">
        <v>0</v>
      </c>
      <c r="L202" s="152">
        <v>4.8</v>
      </c>
      <c r="M202" s="161"/>
      <c r="N202" s="154">
        <v>11.5</v>
      </c>
      <c r="O202" s="151" t="s">
        <v>282</v>
      </c>
      <c r="P202" s="76">
        <v>4.2</v>
      </c>
      <c r="Q202" s="76"/>
      <c r="R202" s="46">
        <v>48760</v>
      </c>
      <c r="T202" s="47">
        <v>9</v>
      </c>
      <c r="U202" s="33" t="s">
        <v>4</v>
      </c>
      <c r="V202" s="47" t="s">
        <v>316</v>
      </c>
      <c r="X202" s="48">
        <v>35</v>
      </c>
      <c r="Z202" s="157">
        <v>3.7</v>
      </c>
      <c r="AA202" s="52"/>
      <c r="AB202" s="159">
        <v>6.92</v>
      </c>
      <c r="AC202" s="131"/>
      <c r="AD202" s="52">
        <v>8.18</v>
      </c>
      <c r="AF202" s="37"/>
    </row>
    <row r="203" spans="1:32" s="38" customFormat="1" x14ac:dyDescent="0.25">
      <c r="A203" s="33">
        <v>344</v>
      </c>
      <c r="B203" s="33" t="s">
        <v>89</v>
      </c>
      <c r="C203" s="33"/>
      <c r="D203" s="46">
        <v>45107</v>
      </c>
      <c r="E203" s="33"/>
      <c r="F203" s="71">
        <v>1.6000000000000001E-3</v>
      </c>
      <c r="G203" s="72"/>
      <c r="H203" s="72"/>
      <c r="I203" s="33"/>
      <c r="J203" s="48">
        <v>-1</v>
      </c>
      <c r="L203" s="152">
        <v>14.6</v>
      </c>
      <c r="M203" s="161"/>
      <c r="N203" s="154">
        <v>13.3</v>
      </c>
      <c r="O203" s="161"/>
      <c r="P203" s="76">
        <v>3.4</v>
      </c>
      <c r="Q203" s="76"/>
      <c r="R203" s="46">
        <v>48760</v>
      </c>
      <c r="S203" s="33"/>
      <c r="T203" s="47">
        <v>60</v>
      </c>
      <c r="U203" s="33" t="s">
        <v>4</v>
      </c>
      <c r="V203" s="47" t="s">
        <v>310</v>
      </c>
      <c r="W203" s="33"/>
      <c r="X203" s="48">
        <v>-3</v>
      </c>
      <c r="Z203" s="157">
        <v>19.5</v>
      </c>
      <c r="AA203" s="52"/>
      <c r="AB203" s="159">
        <v>14.86</v>
      </c>
      <c r="AC203" s="131"/>
      <c r="AD203" s="52">
        <v>2.13</v>
      </c>
      <c r="AF203" s="37"/>
    </row>
    <row r="204" spans="1:32" x14ac:dyDescent="0.25">
      <c r="A204" s="33">
        <v>345</v>
      </c>
      <c r="B204" s="33" t="s">
        <v>45</v>
      </c>
      <c r="D204" s="46">
        <v>45107</v>
      </c>
      <c r="F204" s="71">
        <v>1.2999999999999999E-3</v>
      </c>
      <c r="G204" s="72"/>
      <c r="H204" s="72"/>
      <c r="J204" s="48">
        <v>-1</v>
      </c>
      <c r="L204" s="152">
        <v>16</v>
      </c>
      <c r="M204" s="161"/>
      <c r="N204" s="154">
        <v>13.4</v>
      </c>
      <c r="O204" s="161"/>
      <c r="P204" s="76">
        <v>3.4</v>
      </c>
      <c r="Q204" s="76"/>
      <c r="R204" s="46">
        <v>48760</v>
      </c>
      <c r="T204" s="47">
        <v>50</v>
      </c>
      <c r="U204" s="33" t="s">
        <v>4</v>
      </c>
      <c r="V204" s="47" t="s">
        <v>315</v>
      </c>
      <c r="X204" s="48">
        <v>-2</v>
      </c>
      <c r="Z204" s="157">
        <v>19.3</v>
      </c>
      <c r="AA204" s="52"/>
      <c r="AB204" s="159">
        <v>14.64</v>
      </c>
      <c r="AC204" s="131"/>
      <c r="AD204" s="52">
        <v>2.69</v>
      </c>
      <c r="AF204" s="37"/>
    </row>
    <row r="205" spans="1:32" s="38" customFormat="1" x14ac:dyDescent="0.25">
      <c r="A205" s="33">
        <v>346</v>
      </c>
      <c r="B205" s="33" t="s">
        <v>291</v>
      </c>
      <c r="C205" s="33"/>
      <c r="D205" s="46">
        <v>45107</v>
      </c>
      <c r="E205" s="33"/>
      <c r="F205" s="71">
        <v>2.5999999999999999E-3</v>
      </c>
      <c r="G205" s="72"/>
      <c r="H205" s="72"/>
      <c r="I205" s="33"/>
      <c r="J205" s="48">
        <v>0</v>
      </c>
      <c r="L205" s="152">
        <v>15.2</v>
      </c>
      <c r="M205" s="161"/>
      <c r="N205" s="154">
        <v>13.2</v>
      </c>
      <c r="O205" s="161"/>
      <c r="P205" s="76">
        <v>3.4</v>
      </c>
      <c r="Q205" s="76"/>
      <c r="R205" s="46">
        <v>48760</v>
      </c>
      <c r="S205" s="33"/>
      <c r="T205" s="47">
        <v>50</v>
      </c>
      <c r="U205" s="33" t="s">
        <v>4</v>
      </c>
      <c r="V205" s="47" t="s">
        <v>317</v>
      </c>
      <c r="W205" s="33"/>
      <c r="X205" s="48">
        <v>-2</v>
      </c>
      <c r="Z205" s="157">
        <v>20.8</v>
      </c>
      <c r="AA205" s="52"/>
      <c r="AB205" s="159">
        <v>14.12</v>
      </c>
      <c r="AC205" s="131"/>
      <c r="AD205" s="52">
        <v>2.16</v>
      </c>
      <c r="AF205" s="37"/>
    </row>
    <row r="206" spans="1:32" x14ac:dyDescent="0.25">
      <c r="A206" s="41"/>
      <c r="B206" s="38" t="s">
        <v>6</v>
      </c>
      <c r="C206" s="38"/>
      <c r="D206" s="46"/>
      <c r="E206" s="38"/>
      <c r="F206" s="71"/>
      <c r="G206" s="72"/>
      <c r="H206" s="72"/>
      <c r="I206" s="38"/>
      <c r="J206" s="48"/>
      <c r="L206" s="152"/>
      <c r="M206" s="161"/>
      <c r="N206" s="154"/>
      <c r="O206" s="161"/>
      <c r="P206" s="75"/>
      <c r="Q206" s="75"/>
      <c r="R206" s="46"/>
      <c r="T206" s="47"/>
      <c r="V206" s="47"/>
      <c r="X206" s="48"/>
      <c r="Z206" s="157"/>
      <c r="AA206" s="52"/>
      <c r="AB206" s="159"/>
      <c r="AC206" s="131"/>
      <c r="AD206" s="52"/>
      <c r="AF206" s="37"/>
    </row>
    <row r="207" spans="1:32" x14ac:dyDescent="0.25">
      <c r="A207" s="41" t="s">
        <v>192</v>
      </c>
      <c r="B207" s="38"/>
      <c r="C207" s="38"/>
      <c r="D207" s="46"/>
      <c r="E207" s="38"/>
      <c r="F207" s="71"/>
      <c r="G207" s="72"/>
      <c r="H207" s="72"/>
      <c r="I207" s="38"/>
      <c r="J207" s="48"/>
      <c r="L207" s="152"/>
      <c r="M207" s="161"/>
      <c r="N207" s="154"/>
      <c r="O207" s="161"/>
      <c r="P207" s="75"/>
      <c r="Q207" s="75"/>
      <c r="R207" s="46"/>
      <c r="T207" s="47"/>
      <c r="V207" s="47"/>
      <c r="X207" s="48"/>
      <c r="Z207" s="157"/>
      <c r="AA207" s="52"/>
      <c r="AB207" s="159"/>
      <c r="AC207" s="131"/>
      <c r="AD207" s="52"/>
      <c r="AF207" s="37"/>
    </row>
    <row r="208" spans="1:32" x14ac:dyDescent="0.25">
      <c r="A208" s="33" t="s">
        <v>6</v>
      </c>
      <c r="B208" s="33" t="s">
        <v>6</v>
      </c>
      <c r="D208" s="46"/>
      <c r="F208" s="71"/>
      <c r="G208" s="72"/>
      <c r="H208" s="72"/>
      <c r="J208" s="48"/>
      <c r="L208" s="152"/>
      <c r="M208" s="161"/>
      <c r="N208" s="154"/>
      <c r="O208" s="161"/>
      <c r="P208" s="75"/>
      <c r="Q208" s="75"/>
      <c r="R208" s="46"/>
      <c r="T208" s="47"/>
      <c r="V208" s="47"/>
      <c r="X208" s="48"/>
      <c r="Z208" s="157"/>
      <c r="AA208" s="52"/>
      <c r="AB208" s="159"/>
      <c r="AC208" s="131"/>
      <c r="AD208" s="52"/>
      <c r="AF208" s="37"/>
    </row>
    <row r="209" spans="1:32" x14ac:dyDescent="0.25">
      <c r="A209" s="38" t="s">
        <v>6</v>
      </c>
      <c r="B209" s="38" t="s">
        <v>96</v>
      </c>
      <c r="D209" s="46"/>
      <c r="F209" s="71"/>
      <c r="G209" s="72"/>
      <c r="H209" s="72"/>
      <c r="J209" s="48"/>
      <c r="L209" s="152"/>
      <c r="M209" s="161"/>
      <c r="N209" s="154"/>
      <c r="O209" s="161"/>
      <c r="P209" s="75"/>
      <c r="Q209" s="75"/>
      <c r="R209" s="46"/>
      <c r="T209" s="47"/>
      <c r="V209" s="47"/>
      <c r="X209" s="48"/>
      <c r="Z209" s="157"/>
      <c r="AA209" s="52"/>
      <c r="AB209" s="159"/>
      <c r="AC209" s="131"/>
      <c r="AD209" s="52"/>
      <c r="AF209" s="37"/>
    </row>
    <row r="210" spans="1:32" x14ac:dyDescent="0.25">
      <c r="A210" s="33">
        <v>341</v>
      </c>
      <c r="B210" s="33" t="s">
        <v>42</v>
      </c>
      <c r="D210" s="46">
        <v>48760</v>
      </c>
      <c r="F210" s="71">
        <v>2.3E-3</v>
      </c>
      <c r="G210" s="72"/>
      <c r="H210" s="72"/>
      <c r="J210" s="48">
        <v>-2</v>
      </c>
      <c r="L210" s="152">
        <v>26.8</v>
      </c>
      <c r="M210" s="161"/>
      <c r="N210" s="154">
        <v>23</v>
      </c>
      <c r="O210" s="161"/>
      <c r="P210" s="76">
        <v>3.5</v>
      </c>
      <c r="Q210" s="76"/>
      <c r="R210" s="46">
        <v>52412</v>
      </c>
      <c r="T210" s="47">
        <v>80</v>
      </c>
      <c r="U210" s="33" t="s">
        <v>4</v>
      </c>
      <c r="V210" s="47" t="s">
        <v>310</v>
      </c>
      <c r="X210" s="48">
        <v>-2</v>
      </c>
      <c r="Z210" s="157">
        <v>23.2</v>
      </c>
      <c r="AA210" s="52"/>
      <c r="AB210" s="159">
        <v>24.23</v>
      </c>
      <c r="AC210" s="131"/>
      <c r="AD210" s="52">
        <v>3.29</v>
      </c>
      <c r="AF210" s="37"/>
    </row>
    <row r="211" spans="1:32" x14ac:dyDescent="0.25">
      <c r="A211" s="33">
        <v>342</v>
      </c>
      <c r="B211" s="33" t="s">
        <v>87</v>
      </c>
      <c r="D211" s="46">
        <v>48760</v>
      </c>
      <c r="F211" s="71">
        <v>9.4999999999999998E-3</v>
      </c>
      <c r="G211" s="72"/>
      <c r="H211" s="72"/>
      <c r="J211" s="48">
        <v>0</v>
      </c>
      <c r="L211" s="152">
        <v>41.8</v>
      </c>
      <c r="M211" s="161"/>
      <c r="N211" s="154">
        <v>21</v>
      </c>
      <c r="O211" s="161"/>
      <c r="P211" s="76">
        <v>3.8</v>
      </c>
      <c r="Q211" s="76"/>
      <c r="R211" s="46">
        <v>52412</v>
      </c>
      <c r="T211" s="47">
        <v>50</v>
      </c>
      <c r="U211" s="33" t="s">
        <v>4</v>
      </c>
      <c r="V211" s="47" t="s">
        <v>313</v>
      </c>
      <c r="X211" s="48">
        <v>-3</v>
      </c>
      <c r="Z211" s="157">
        <v>46.2</v>
      </c>
      <c r="AA211" s="52"/>
      <c r="AB211" s="159">
        <v>16.05</v>
      </c>
      <c r="AC211" s="131"/>
      <c r="AD211" s="52">
        <v>4.21</v>
      </c>
      <c r="AF211" s="37"/>
    </row>
    <row r="212" spans="1:32" x14ac:dyDescent="0.25">
      <c r="A212" s="33">
        <v>343</v>
      </c>
      <c r="B212" s="33" t="s">
        <v>88</v>
      </c>
      <c r="D212" s="46">
        <v>48760</v>
      </c>
      <c r="F212" s="49">
        <v>5.7000000000000002E-3</v>
      </c>
      <c r="G212" s="44"/>
      <c r="H212" s="49"/>
      <c r="J212" s="48">
        <v>0</v>
      </c>
      <c r="L212" s="152">
        <v>1.5</v>
      </c>
      <c r="M212" s="161"/>
      <c r="N212" s="154">
        <v>13.9</v>
      </c>
      <c r="O212" s="151" t="s">
        <v>282</v>
      </c>
      <c r="P212" s="76">
        <v>5.8</v>
      </c>
      <c r="Q212" s="76"/>
      <c r="R212" s="46">
        <v>52412</v>
      </c>
      <c r="T212" s="47">
        <v>50</v>
      </c>
      <c r="U212" s="33" t="s">
        <v>4</v>
      </c>
      <c r="V212" s="47" t="s">
        <v>314</v>
      </c>
      <c r="X212" s="48">
        <v>-3</v>
      </c>
      <c r="Z212" s="157">
        <v>5</v>
      </c>
      <c r="AA212" s="52"/>
      <c r="AB212" s="159">
        <v>23.12</v>
      </c>
      <c r="AC212" s="131"/>
      <c r="AD212" s="52">
        <v>3.14</v>
      </c>
      <c r="AF212" s="37"/>
    </row>
    <row r="213" spans="1:32" s="38" customFormat="1" x14ac:dyDescent="0.25">
      <c r="A213" s="33">
        <v>343.2</v>
      </c>
      <c r="B213" s="33" t="s">
        <v>290</v>
      </c>
      <c r="C213" s="33"/>
      <c r="D213" s="46">
        <v>48760</v>
      </c>
      <c r="E213" s="33"/>
      <c r="F213" s="49">
        <v>0.1565</v>
      </c>
      <c r="G213" s="44"/>
      <c r="H213" s="49"/>
      <c r="I213" s="33"/>
      <c r="J213" s="48">
        <v>0</v>
      </c>
      <c r="L213" s="152">
        <v>1.5</v>
      </c>
      <c r="M213" s="161"/>
      <c r="N213" s="154">
        <v>13.9</v>
      </c>
      <c r="O213" s="151" t="s">
        <v>282</v>
      </c>
      <c r="P213" s="76">
        <v>5.8</v>
      </c>
      <c r="Q213" s="76"/>
      <c r="R213" s="46">
        <v>52412</v>
      </c>
      <c r="S213" s="33"/>
      <c r="T213" s="47">
        <v>9</v>
      </c>
      <c r="U213" s="33" t="s">
        <v>4</v>
      </c>
      <c r="V213" s="47" t="s">
        <v>316</v>
      </c>
      <c r="W213" s="33"/>
      <c r="X213" s="48">
        <v>35</v>
      </c>
      <c r="Z213" s="157">
        <v>7.9</v>
      </c>
      <c r="AA213" s="52"/>
      <c r="AB213" s="159">
        <v>5.5</v>
      </c>
      <c r="AC213" s="131"/>
      <c r="AD213" s="52">
        <v>2.2400000000000002</v>
      </c>
      <c r="AF213" s="37"/>
    </row>
    <row r="214" spans="1:32" x14ac:dyDescent="0.25">
      <c r="A214" s="33">
        <v>344</v>
      </c>
      <c r="B214" s="33" t="s">
        <v>89</v>
      </c>
      <c r="D214" s="46">
        <v>48760</v>
      </c>
      <c r="F214" s="71">
        <v>1.6000000000000001E-3</v>
      </c>
      <c r="G214" s="72"/>
      <c r="H214" s="72"/>
      <c r="J214" s="48">
        <v>-1</v>
      </c>
      <c r="L214" s="152">
        <v>20.7</v>
      </c>
      <c r="M214" s="161"/>
      <c r="N214" s="154">
        <v>23</v>
      </c>
      <c r="O214" s="161"/>
      <c r="P214" s="76">
        <v>3.4</v>
      </c>
      <c r="Q214" s="76"/>
      <c r="R214" s="46">
        <v>52412</v>
      </c>
      <c r="T214" s="47">
        <v>60</v>
      </c>
      <c r="U214" s="33" t="s">
        <v>4</v>
      </c>
      <c r="V214" s="47" t="s">
        <v>310</v>
      </c>
      <c r="X214" s="48">
        <v>-3</v>
      </c>
      <c r="Z214" s="157">
        <v>3.9</v>
      </c>
      <c r="AA214" s="52"/>
      <c r="AB214" s="159">
        <v>24.49</v>
      </c>
      <c r="AC214" s="131"/>
      <c r="AD214" s="52">
        <v>3.93</v>
      </c>
      <c r="AF214" s="37"/>
    </row>
    <row r="215" spans="1:32" s="38" customFormat="1" x14ac:dyDescent="0.25">
      <c r="A215" s="33">
        <v>345</v>
      </c>
      <c r="B215" s="33" t="s">
        <v>45</v>
      </c>
      <c r="C215" s="33"/>
      <c r="D215" s="46">
        <v>48760</v>
      </c>
      <c r="E215" s="33"/>
      <c r="F215" s="71">
        <v>1.2999999999999999E-3</v>
      </c>
      <c r="G215" s="72"/>
      <c r="H215" s="72"/>
      <c r="I215" s="33"/>
      <c r="J215" s="48">
        <v>-1</v>
      </c>
      <c r="L215" s="152">
        <v>29.6</v>
      </c>
      <c r="M215" s="161"/>
      <c r="N215" s="154">
        <v>23</v>
      </c>
      <c r="O215" s="161"/>
      <c r="P215" s="76">
        <v>3.4</v>
      </c>
      <c r="Q215" s="76"/>
      <c r="R215" s="46">
        <v>52412</v>
      </c>
      <c r="S215" s="33"/>
      <c r="T215" s="47">
        <v>50</v>
      </c>
      <c r="U215" s="33" t="s">
        <v>4</v>
      </c>
      <c r="V215" s="47" t="s">
        <v>315</v>
      </c>
      <c r="W215" s="33"/>
      <c r="X215" s="48">
        <v>-2</v>
      </c>
      <c r="Z215" s="157">
        <v>6.3</v>
      </c>
      <c r="AA215" s="52"/>
      <c r="AB215" s="159">
        <v>24.06</v>
      </c>
      <c r="AC215" s="131"/>
      <c r="AD215" s="52">
        <v>3.71</v>
      </c>
      <c r="AF215" s="37"/>
    </row>
    <row r="216" spans="1:32" x14ac:dyDescent="0.25">
      <c r="A216" s="33">
        <v>346</v>
      </c>
      <c r="B216" s="33" t="s">
        <v>291</v>
      </c>
      <c r="D216" s="46">
        <v>48760</v>
      </c>
      <c r="F216" s="71">
        <v>2.5999999999999999E-3</v>
      </c>
      <c r="G216" s="72"/>
      <c r="H216" s="72"/>
      <c r="J216" s="48">
        <v>0</v>
      </c>
      <c r="L216" s="152">
        <v>15.2</v>
      </c>
      <c r="M216" s="161"/>
      <c r="N216" s="154">
        <v>23</v>
      </c>
      <c r="O216" s="161"/>
      <c r="P216" s="76">
        <v>3.4</v>
      </c>
      <c r="Q216" s="76"/>
      <c r="R216" s="46">
        <v>52412</v>
      </c>
      <c r="T216" s="47">
        <v>50</v>
      </c>
      <c r="U216" s="33" t="s">
        <v>4</v>
      </c>
      <c r="V216" s="47" t="s">
        <v>317</v>
      </c>
      <c r="X216" s="48">
        <v>-2</v>
      </c>
      <c r="Z216" s="157">
        <v>15.8</v>
      </c>
      <c r="AA216" s="52"/>
      <c r="AB216" s="159">
        <v>22.18</v>
      </c>
      <c r="AC216" s="131"/>
      <c r="AD216" s="52">
        <v>3.41</v>
      </c>
      <c r="AF216" s="37"/>
    </row>
    <row r="217" spans="1:32" x14ac:dyDescent="0.25">
      <c r="A217" s="38" t="s">
        <v>6</v>
      </c>
      <c r="B217" s="38" t="s">
        <v>6</v>
      </c>
      <c r="D217" s="46"/>
      <c r="F217" s="71"/>
      <c r="G217" s="72"/>
      <c r="H217" s="72"/>
      <c r="J217" s="48"/>
      <c r="L217" s="152"/>
      <c r="M217" s="161"/>
      <c r="N217" s="154"/>
      <c r="O217" s="161"/>
      <c r="P217" s="75"/>
      <c r="Q217" s="75"/>
      <c r="R217" s="46"/>
      <c r="T217" s="47"/>
      <c r="V217" s="47"/>
      <c r="X217" s="48"/>
      <c r="Z217" s="157"/>
      <c r="AA217" s="52"/>
      <c r="AB217" s="159"/>
      <c r="AC217" s="131"/>
      <c r="AD217" s="52"/>
      <c r="AF217" s="37"/>
    </row>
    <row r="218" spans="1:32" x14ac:dyDescent="0.25">
      <c r="A218" s="38" t="s">
        <v>6</v>
      </c>
      <c r="B218" s="38" t="s">
        <v>98</v>
      </c>
      <c r="D218" s="46"/>
      <c r="F218" s="71"/>
      <c r="G218" s="72"/>
      <c r="H218" s="72"/>
      <c r="J218" s="48"/>
      <c r="L218" s="152"/>
      <c r="M218" s="161"/>
      <c r="N218" s="154"/>
      <c r="O218" s="161"/>
      <c r="P218" s="75"/>
      <c r="Q218" s="75"/>
      <c r="R218" s="46"/>
      <c r="T218" s="47"/>
      <c r="V218" s="47"/>
      <c r="X218" s="48"/>
      <c r="Z218" s="157"/>
      <c r="AA218" s="52"/>
      <c r="AB218" s="159"/>
      <c r="AC218" s="131"/>
      <c r="AD218" s="52"/>
      <c r="AF218" s="37"/>
    </row>
    <row r="219" spans="1:32" x14ac:dyDescent="0.25">
      <c r="A219" s="33">
        <v>341</v>
      </c>
      <c r="B219" s="33" t="s">
        <v>42</v>
      </c>
      <c r="D219" s="46">
        <v>48760</v>
      </c>
      <c r="F219" s="71">
        <v>2.3E-3</v>
      </c>
      <c r="G219" s="72"/>
      <c r="H219" s="72"/>
      <c r="J219" s="48">
        <v>-2</v>
      </c>
      <c r="L219" s="152">
        <v>10.3</v>
      </c>
      <c r="M219" s="161"/>
      <c r="N219" s="154">
        <v>22</v>
      </c>
      <c r="O219" s="161"/>
      <c r="P219" s="76">
        <v>3.5</v>
      </c>
      <c r="Q219" s="76"/>
      <c r="R219" s="46">
        <v>52412</v>
      </c>
      <c r="T219" s="47">
        <v>80</v>
      </c>
      <c r="U219" s="33" t="s">
        <v>4</v>
      </c>
      <c r="V219" s="47" t="s">
        <v>310</v>
      </c>
      <c r="X219" s="48">
        <v>-2</v>
      </c>
      <c r="Z219" s="157">
        <v>15.6</v>
      </c>
      <c r="AA219" s="52"/>
      <c r="AB219" s="159">
        <v>24.52</v>
      </c>
      <c r="AC219" s="131"/>
      <c r="AD219" s="52">
        <v>2.4500000000000002</v>
      </c>
      <c r="AF219" s="37"/>
    </row>
    <row r="220" spans="1:32" x14ac:dyDescent="0.25">
      <c r="A220" s="33">
        <v>342</v>
      </c>
      <c r="B220" s="33" t="s">
        <v>87</v>
      </c>
      <c r="D220" s="46">
        <v>48760</v>
      </c>
      <c r="F220" s="71">
        <v>9.4999999999999998E-3</v>
      </c>
      <c r="G220" s="72"/>
      <c r="H220" s="72"/>
      <c r="J220" s="48">
        <v>0</v>
      </c>
      <c r="L220" s="152">
        <v>9.1</v>
      </c>
      <c r="M220" s="161"/>
      <c r="N220" s="154">
        <v>20</v>
      </c>
      <c r="O220" s="161"/>
      <c r="P220" s="76">
        <v>3.8</v>
      </c>
      <c r="Q220" s="76"/>
      <c r="R220" s="46">
        <v>52412</v>
      </c>
      <c r="T220" s="47">
        <v>50</v>
      </c>
      <c r="U220" s="33" t="s">
        <v>4</v>
      </c>
      <c r="V220" s="47" t="s">
        <v>313</v>
      </c>
      <c r="X220" s="48">
        <v>-3</v>
      </c>
      <c r="Z220" s="157">
        <v>14.8</v>
      </c>
      <c r="AA220" s="52"/>
      <c r="AB220" s="159">
        <v>22.7</v>
      </c>
      <c r="AC220" s="131"/>
      <c r="AD220" s="52">
        <v>3.1</v>
      </c>
      <c r="AF220" s="37"/>
    </row>
    <row r="221" spans="1:32" s="38" customFormat="1" x14ac:dyDescent="0.25">
      <c r="A221" s="33">
        <v>343</v>
      </c>
      <c r="B221" s="33" t="s">
        <v>88</v>
      </c>
      <c r="C221" s="33"/>
      <c r="D221" s="46">
        <v>48760</v>
      </c>
      <c r="E221" s="33"/>
      <c r="F221" s="49">
        <v>5.7000000000000002E-3</v>
      </c>
      <c r="G221" s="44"/>
      <c r="H221" s="49"/>
      <c r="I221" s="33"/>
      <c r="J221" s="48">
        <v>0</v>
      </c>
      <c r="L221" s="152">
        <v>6.6</v>
      </c>
      <c r="M221" s="161"/>
      <c r="N221" s="154">
        <v>18</v>
      </c>
      <c r="O221" s="151" t="s">
        <v>282</v>
      </c>
      <c r="P221" s="76">
        <v>4.2</v>
      </c>
      <c r="Q221" s="76"/>
      <c r="R221" s="46">
        <v>52412</v>
      </c>
      <c r="S221" s="33"/>
      <c r="T221" s="47">
        <v>50</v>
      </c>
      <c r="U221" s="33" t="s">
        <v>4</v>
      </c>
      <c r="V221" s="47" t="s">
        <v>314</v>
      </c>
      <c r="W221" s="33"/>
      <c r="X221" s="48">
        <v>-3</v>
      </c>
      <c r="Z221" s="157">
        <v>9.8000000000000007</v>
      </c>
      <c r="AA221" s="52"/>
      <c r="AB221" s="159">
        <v>22.81</v>
      </c>
      <c r="AC221" s="131"/>
      <c r="AD221" s="52">
        <v>3.56</v>
      </c>
      <c r="AF221" s="37"/>
    </row>
    <row r="222" spans="1:32" x14ac:dyDescent="0.25">
      <c r="A222" s="33">
        <v>343.2</v>
      </c>
      <c r="B222" s="33" t="s">
        <v>290</v>
      </c>
      <c r="D222" s="46">
        <v>48760</v>
      </c>
      <c r="F222" s="49">
        <v>0.1565</v>
      </c>
      <c r="G222" s="44"/>
      <c r="H222" s="49"/>
      <c r="J222" s="48">
        <v>0</v>
      </c>
      <c r="L222" s="152">
        <v>3.4</v>
      </c>
      <c r="M222" s="161"/>
      <c r="N222" s="154">
        <v>18</v>
      </c>
      <c r="O222" s="151" t="s">
        <v>282</v>
      </c>
      <c r="P222" s="76">
        <v>4.2</v>
      </c>
      <c r="Q222" s="76"/>
      <c r="R222" s="46">
        <v>52412</v>
      </c>
      <c r="T222" s="47">
        <v>9</v>
      </c>
      <c r="U222" s="33" t="s">
        <v>4</v>
      </c>
      <c r="V222" s="47" t="s">
        <v>316</v>
      </c>
      <c r="X222" s="48">
        <v>35</v>
      </c>
      <c r="Z222" s="157">
        <v>4.9000000000000004</v>
      </c>
      <c r="AA222" s="52"/>
      <c r="AB222" s="159">
        <v>6.72</v>
      </c>
      <c r="AC222" s="131"/>
      <c r="AD222" s="52">
        <v>7.42</v>
      </c>
      <c r="AF222" s="37"/>
    </row>
    <row r="223" spans="1:32" s="38" customFormat="1" x14ac:dyDescent="0.25">
      <c r="A223" s="33">
        <v>344</v>
      </c>
      <c r="B223" s="33" t="s">
        <v>89</v>
      </c>
      <c r="C223" s="33"/>
      <c r="D223" s="46">
        <v>48760</v>
      </c>
      <c r="E223" s="33"/>
      <c r="F223" s="71">
        <v>1.6000000000000001E-3</v>
      </c>
      <c r="G223" s="72"/>
      <c r="H223" s="72"/>
      <c r="I223" s="33"/>
      <c r="J223" s="48">
        <v>-1</v>
      </c>
      <c r="L223" s="152">
        <v>10</v>
      </c>
      <c r="M223" s="161"/>
      <c r="N223" s="154">
        <v>22</v>
      </c>
      <c r="O223" s="161"/>
      <c r="P223" s="76">
        <v>3.4</v>
      </c>
      <c r="Q223" s="76"/>
      <c r="R223" s="46">
        <v>52412</v>
      </c>
      <c r="S223" s="33"/>
      <c r="T223" s="47">
        <v>60</v>
      </c>
      <c r="U223" s="33" t="s">
        <v>4</v>
      </c>
      <c r="V223" s="47" t="s">
        <v>310</v>
      </c>
      <c r="W223" s="33"/>
      <c r="X223" s="48">
        <v>-3</v>
      </c>
      <c r="Z223" s="157">
        <v>13.2</v>
      </c>
      <c r="AA223" s="52"/>
      <c r="AB223" s="159">
        <v>23.89</v>
      </c>
      <c r="AC223" s="131"/>
      <c r="AD223" s="52">
        <v>2.89</v>
      </c>
      <c r="AF223" s="37"/>
    </row>
    <row r="224" spans="1:32" x14ac:dyDescent="0.25">
      <c r="A224" s="33">
        <v>345</v>
      </c>
      <c r="B224" s="33" t="s">
        <v>45</v>
      </c>
      <c r="D224" s="46">
        <v>48760</v>
      </c>
      <c r="F224" s="71">
        <v>1.2999999999999999E-3</v>
      </c>
      <c r="G224" s="72"/>
      <c r="H224" s="72"/>
      <c r="J224" s="48">
        <v>-1</v>
      </c>
      <c r="L224" s="152">
        <v>8.4</v>
      </c>
      <c r="M224" s="161"/>
      <c r="N224" s="154">
        <v>22</v>
      </c>
      <c r="O224" s="161"/>
      <c r="P224" s="76">
        <v>3.4</v>
      </c>
      <c r="Q224" s="76"/>
      <c r="R224" s="46">
        <v>52412</v>
      </c>
      <c r="T224" s="47">
        <v>50</v>
      </c>
      <c r="U224" s="33" t="s">
        <v>4</v>
      </c>
      <c r="V224" s="47" t="s">
        <v>315</v>
      </c>
      <c r="X224" s="48">
        <v>-2</v>
      </c>
      <c r="Z224" s="157">
        <v>14.3</v>
      </c>
      <c r="AA224" s="52"/>
      <c r="AB224" s="159">
        <v>23.33</v>
      </c>
      <c r="AC224" s="131"/>
      <c r="AD224" s="52">
        <v>2.4300000000000002</v>
      </c>
      <c r="AF224" s="37"/>
    </row>
    <row r="225" spans="1:32" x14ac:dyDescent="0.25">
      <c r="A225" s="33">
        <v>346</v>
      </c>
      <c r="B225" s="33" t="s">
        <v>291</v>
      </c>
      <c r="D225" s="46">
        <v>48760</v>
      </c>
      <c r="F225" s="71">
        <v>2.5999999999999999E-3</v>
      </c>
      <c r="G225" s="72"/>
      <c r="H225" s="72"/>
      <c r="J225" s="48">
        <v>0</v>
      </c>
      <c r="L225" s="152">
        <v>8.5</v>
      </c>
      <c r="M225" s="161"/>
      <c r="N225" s="154">
        <v>22</v>
      </c>
      <c r="O225" s="161"/>
      <c r="P225" s="76">
        <v>3.4</v>
      </c>
      <c r="Q225" s="76"/>
      <c r="R225" s="46">
        <v>52412</v>
      </c>
      <c r="T225" s="47">
        <v>50</v>
      </c>
      <c r="U225" s="33" t="s">
        <v>4</v>
      </c>
      <c r="V225" s="47" t="s">
        <v>317</v>
      </c>
      <c r="X225" s="48">
        <v>-2</v>
      </c>
      <c r="Z225" s="157">
        <v>14.1</v>
      </c>
      <c r="AA225" s="52"/>
      <c r="AB225" s="159">
        <v>22.24</v>
      </c>
      <c r="AC225" s="131"/>
      <c r="AD225" s="52">
        <v>2.5299999999999998</v>
      </c>
      <c r="AF225" s="37"/>
    </row>
    <row r="226" spans="1:32" x14ac:dyDescent="0.25">
      <c r="A226" s="33" t="s">
        <v>6</v>
      </c>
      <c r="B226" s="33" t="s">
        <v>6</v>
      </c>
      <c r="D226" s="46"/>
      <c r="F226" s="71"/>
      <c r="G226" s="72"/>
      <c r="H226" s="72"/>
      <c r="J226" s="48"/>
      <c r="L226" s="152"/>
      <c r="M226" s="161"/>
      <c r="N226" s="154"/>
      <c r="O226" s="161"/>
      <c r="P226" s="75"/>
      <c r="Q226" s="75"/>
      <c r="R226" s="46"/>
      <c r="T226" s="47"/>
      <c r="V226" s="47"/>
      <c r="X226" s="48"/>
      <c r="Z226" s="157"/>
      <c r="AA226" s="52"/>
      <c r="AB226" s="159"/>
      <c r="AC226" s="131"/>
      <c r="AD226" s="52"/>
      <c r="AF226" s="37"/>
    </row>
    <row r="227" spans="1:32" x14ac:dyDescent="0.25">
      <c r="A227" s="38" t="s">
        <v>6</v>
      </c>
      <c r="B227" s="38" t="s">
        <v>100</v>
      </c>
      <c r="D227" s="46"/>
      <c r="F227" s="71"/>
      <c r="G227" s="72"/>
      <c r="H227" s="72"/>
      <c r="J227" s="48"/>
      <c r="L227" s="152"/>
      <c r="M227" s="161"/>
      <c r="N227" s="154"/>
      <c r="O227" s="161"/>
      <c r="P227" s="75"/>
      <c r="Q227" s="75"/>
      <c r="R227" s="46"/>
      <c r="T227" s="47"/>
      <c r="V227" s="47"/>
      <c r="X227" s="48"/>
      <c r="Z227" s="157"/>
      <c r="AA227" s="52"/>
      <c r="AB227" s="159"/>
      <c r="AC227" s="131"/>
      <c r="AD227" s="52"/>
      <c r="AF227" s="37"/>
    </row>
    <row r="228" spans="1:32" x14ac:dyDescent="0.25">
      <c r="A228" s="33">
        <v>341</v>
      </c>
      <c r="B228" s="33" t="s">
        <v>42</v>
      </c>
      <c r="D228" s="46">
        <v>48760</v>
      </c>
      <c r="F228" s="71">
        <v>2.3E-3</v>
      </c>
      <c r="G228" s="72"/>
      <c r="H228" s="72"/>
      <c r="J228" s="48">
        <v>-2</v>
      </c>
      <c r="L228" s="152">
        <v>6.1</v>
      </c>
      <c r="M228" s="161"/>
      <c r="N228" s="154">
        <v>23</v>
      </c>
      <c r="O228" s="161"/>
      <c r="P228" s="76">
        <v>3.5</v>
      </c>
      <c r="Q228" s="76"/>
      <c r="R228" s="46">
        <v>52412</v>
      </c>
      <c r="T228" s="47">
        <v>80</v>
      </c>
      <c r="U228" s="33" t="s">
        <v>4</v>
      </c>
      <c r="V228" s="47" t="s">
        <v>310</v>
      </c>
      <c r="X228" s="48">
        <v>-2</v>
      </c>
      <c r="Z228" s="157">
        <v>5</v>
      </c>
      <c r="AA228" s="52"/>
      <c r="AB228" s="159">
        <v>24.85</v>
      </c>
      <c r="AC228" s="131"/>
      <c r="AD228" s="52">
        <v>3.39</v>
      </c>
      <c r="AF228" s="37"/>
    </row>
    <row r="229" spans="1:32" s="38" customFormat="1" x14ac:dyDescent="0.25">
      <c r="A229" s="33">
        <v>342</v>
      </c>
      <c r="B229" s="33" t="s">
        <v>87</v>
      </c>
      <c r="C229" s="33"/>
      <c r="D229" s="46">
        <v>48760</v>
      </c>
      <c r="E229" s="33"/>
      <c r="F229" s="71">
        <v>9.4999999999999998E-3</v>
      </c>
      <c r="G229" s="72"/>
      <c r="H229" s="72"/>
      <c r="I229" s="33"/>
      <c r="J229" s="48">
        <v>0</v>
      </c>
      <c r="L229" s="152">
        <v>6.1</v>
      </c>
      <c r="M229" s="161"/>
      <c r="N229" s="154">
        <v>21</v>
      </c>
      <c r="O229" s="161"/>
      <c r="P229" s="76">
        <v>3.8</v>
      </c>
      <c r="Q229" s="76"/>
      <c r="R229" s="46">
        <v>52412</v>
      </c>
      <c r="S229" s="33"/>
      <c r="T229" s="47">
        <v>50</v>
      </c>
      <c r="U229" s="33" t="s">
        <v>4</v>
      </c>
      <c r="V229" s="47" t="s">
        <v>313</v>
      </c>
      <c r="W229" s="33"/>
      <c r="X229" s="48">
        <v>-3</v>
      </c>
      <c r="Z229" s="157">
        <v>5.0999999999999996</v>
      </c>
      <c r="AA229" s="52"/>
      <c r="AB229" s="159">
        <v>23.58</v>
      </c>
      <c r="AC229" s="131"/>
      <c r="AD229" s="52">
        <v>3.57</v>
      </c>
      <c r="AF229" s="37"/>
    </row>
    <row r="230" spans="1:32" x14ac:dyDescent="0.25">
      <c r="A230" s="33">
        <v>343</v>
      </c>
      <c r="B230" s="33" t="s">
        <v>88</v>
      </c>
      <c r="D230" s="46">
        <v>48760</v>
      </c>
      <c r="F230" s="49">
        <v>5.7000000000000002E-3</v>
      </c>
      <c r="G230" s="44"/>
      <c r="H230" s="49"/>
      <c r="J230" s="48">
        <v>0</v>
      </c>
      <c r="L230" s="152">
        <v>4.8</v>
      </c>
      <c r="M230" s="161"/>
      <c r="N230" s="154">
        <v>15.5</v>
      </c>
      <c r="O230" s="151" t="s">
        <v>282</v>
      </c>
      <c r="P230" s="76">
        <v>5.2</v>
      </c>
      <c r="Q230" s="76"/>
      <c r="R230" s="46">
        <v>52412</v>
      </c>
      <c r="T230" s="47">
        <v>50</v>
      </c>
      <c r="U230" s="33" t="s">
        <v>4</v>
      </c>
      <c r="V230" s="47" t="s">
        <v>314</v>
      </c>
      <c r="X230" s="48">
        <v>-3</v>
      </c>
      <c r="Z230" s="157">
        <v>3.2</v>
      </c>
      <c r="AA230" s="52"/>
      <c r="AB230" s="159">
        <v>23.24</v>
      </c>
      <c r="AC230" s="131"/>
      <c r="AD230" s="52">
        <v>4.49</v>
      </c>
      <c r="AF230" s="37"/>
    </row>
    <row r="231" spans="1:32" s="38" customFormat="1" x14ac:dyDescent="0.25">
      <c r="A231" s="33">
        <v>343.2</v>
      </c>
      <c r="B231" s="33" t="s">
        <v>290</v>
      </c>
      <c r="C231" s="33"/>
      <c r="D231" s="46">
        <v>48760</v>
      </c>
      <c r="E231" s="33"/>
      <c r="F231" s="49">
        <v>0.1565</v>
      </c>
      <c r="G231" s="44"/>
      <c r="H231" s="49"/>
      <c r="I231" s="33"/>
      <c r="J231" s="48">
        <v>0</v>
      </c>
      <c r="L231" s="152">
        <v>3.6</v>
      </c>
      <c r="M231" s="161"/>
      <c r="N231" s="154">
        <v>15.5</v>
      </c>
      <c r="O231" s="151" t="s">
        <v>282</v>
      </c>
      <c r="P231" s="76">
        <v>5.2</v>
      </c>
      <c r="Q231" s="76"/>
      <c r="R231" s="46">
        <v>52412</v>
      </c>
      <c r="S231" s="33"/>
      <c r="T231" s="47">
        <v>25</v>
      </c>
      <c r="U231" s="33" t="s">
        <v>4</v>
      </c>
      <c r="V231" s="47" t="s">
        <v>314</v>
      </c>
      <c r="W231" s="33"/>
      <c r="X231" s="48">
        <v>29</v>
      </c>
      <c r="Z231" s="157">
        <v>4</v>
      </c>
      <c r="AA231" s="52"/>
      <c r="AB231" s="159">
        <v>19.16</v>
      </c>
      <c r="AC231" s="131"/>
      <c r="AD231" s="52">
        <v>3.78</v>
      </c>
      <c r="AF231" s="37"/>
    </row>
    <row r="232" spans="1:32" s="38" customFormat="1" x14ac:dyDescent="0.25">
      <c r="A232" s="33">
        <v>344</v>
      </c>
      <c r="B232" s="33" t="s">
        <v>89</v>
      </c>
      <c r="C232" s="33"/>
      <c r="D232" s="46">
        <v>48760</v>
      </c>
      <c r="E232" s="33"/>
      <c r="F232" s="71">
        <v>1.6000000000000001E-3</v>
      </c>
      <c r="G232" s="72"/>
      <c r="H232" s="72"/>
      <c r="I232" s="33"/>
      <c r="J232" s="48">
        <v>-1</v>
      </c>
      <c r="L232" s="152">
        <v>6.1</v>
      </c>
      <c r="M232" s="161"/>
      <c r="N232" s="154">
        <v>23</v>
      </c>
      <c r="O232" s="161"/>
      <c r="P232" s="76">
        <v>3.4</v>
      </c>
      <c r="Q232" s="76"/>
      <c r="R232" s="46">
        <v>52412</v>
      </c>
      <c r="S232" s="33"/>
      <c r="T232" s="47">
        <v>60</v>
      </c>
      <c r="U232" s="33" t="s">
        <v>4</v>
      </c>
      <c r="V232" s="47" t="s">
        <v>310</v>
      </c>
      <c r="W232" s="33"/>
      <c r="X232" s="48">
        <v>-3</v>
      </c>
      <c r="Z232" s="157">
        <v>5.0999999999999996</v>
      </c>
      <c r="AA232" s="52"/>
      <c r="AB232" s="159">
        <v>24.44</v>
      </c>
      <c r="AC232" s="131"/>
      <c r="AD232" s="52">
        <v>3.48</v>
      </c>
      <c r="AF232" s="37"/>
    </row>
    <row r="233" spans="1:32" s="38" customFormat="1" x14ac:dyDescent="0.25">
      <c r="A233" s="33">
        <v>345</v>
      </c>
      <c r="B233" s="33" t="s">
        <v>45</v>
      </c>
      <c r="C233" s="33"/>
      <c r="D233" s="46">
        <v>48760</v>
      </c>
      <c r="E233" s="33"/>
      <c r="F233" s="71">
        <v>1.2999999999999999E-3</v>
      </c>
      <c r="G233" s="72"/>
      <c r="H233" s="72"/>
      <c r="I233" s="33"/>
      <c r="J233" s="48">
        <v>-1</v>
      </c>
      <c r="L233" s="152">
        <v>6.1</v>
      </c>
      <c r="M233" s="161"/>
      <c r="N233" s="154">
        <v>23</v>
      </c>
      <c r="O233" s="161"/>
      <c r="P233" s="76">
        <v>3.4</v>
      </c>
      <c r="Q233" s="76"/>
      <c r="R233" s="46">
        <v>52412</v>
      </c>
      <c r="S233" s="33"/>
      <c r="T233" s="47">
        <v>50</v>
      </c>
      <c r="U233" s="33" t="s">
        <v>4</v>
      </c>
      <c r="V233" s="47" t="s">
        <v>315</v>
      </c>
      <c r="W233" s="33"/>
      <c r="X233" s="48">
        <v>-2</v>
      </c>
      <c r="Z233" s="157">
        <v>5.0999999999999996</v>
      </c>
      <c r="AA233" s="52"/>
      <c r="AB233" s="159">
        <v>24.37</v>
      </c>
      <c r="AC233" s="131"/>
      <c r="AD233" s="52">
        <v>3.41</v>
      </c>
      <c r="AF233" s="37"/>
    </row>
    <row r="234" spans="1:32" s="38" customFormat="1" x14ac:dyDescent="0.25">
      <c r="A234" s="33">
        <v>346</v>
      </c>
      <c r="B234" s="33" t="s">
        <v>291</v>
      </c>
      <c r="C234" s="33"/>
      <c r="D234" s="46">
        <v>48760</v>
      </c>
      <c r="E234" s="33"/>
      <c r="F234" s="71">
        <v>2.5999999999999999E-3</v>
      </c>
      <c r="G234" s="72"/>
      <c r="H234" s="72"/>
      <c r="I234" s="33"/>
      <c r="J234" s="48">
        <v>0</v>
      </c>
      <c r="L234" s="152">
        <v>6.1</v>
      </c>
      <c r="M234" s="161"/>
      <c r="N234" s="154">
        <v>23</v>
      </c>
      <c r="O234" s="161"/>
      <c r="P234" s="76">
        <v>3.4</v>
      </c>
      <c r="Q234" s="76"/>
      <c r="R234" s="46">
        <v>52412</v>
      </c>
      <c r="S234" s="33"/>
      <c r="T234" s="47">
        <v>50</v>
      </c>
      <c r="U234" s="33" t="s">
        <v>4</v>
      </c>
      <c r="V234" s="47" t="s">
        <v>317</v>
      </c>
      <c r="W234" s="33"/>
      <c r="X234" s="48">
        <v>-2</v>
      </c>
      <c r="Z234" s="157">
        <v>4.8</v>
      </c>
      <c r="AA234" s="52"/>
      <c r="AB234" s="159">
        <v>23.59</v>
      </c>
      <c r="AC234" s="131"/>
      <c r="AD234" s="52">
        <v>3.68</v>
      </c>
      <c r="AF234" s="37"/>
    </row>
    <row r="235" spans="1:32" s="38" customFormat="1" x14ac:dyDescent="0.25">
      <c r="A235" s="33"/>
      <c r="B235" s="38" t="s">
        <v>6</v>
      </c>
      <c r="D235" s="46"/>
      <c r="F235" s="71"/>
      <c r="G235" s="72"/>
      <c r="H235" s="72"/>
      <c r="J235" s="48"/>
      <c r="L235" s="152"/>
      <c r="M235" s="161"/>
      <c r="N235" s="154"/>
      <c r="O235" s="161"/>
      <c r="P235" s="74"/>
      <c r="Q235" s="74"/>
      <c r="R235" s="46"/>
      <c r="S235" s="33"/>
      <c r="T235" s="47"/>
      <c r="U235" s="33"/>
      <c r="V235" s="47"/>
      <c r="W235" s="33"/>
      <c r="X235" s="48"/>
      <c r="Z235" s="157"/>
      <c r="AA235" s="52"/>
      <c r="AB235" s="159"/>
      <c r="AC235" s="131"/>
      <c r="AD235" s="52"/>
      <c r="AF235" s="37"/>
    </row>
    <row r="236" spans="1:32" s="38" customFormat="1" x14ac:dyDescent="0.25">
      <c r="A236" s="41"/>
      <c r="B236" s="38" t="s">
        <v>6</v>
      </c>
      <c r="D236" s="46"/>
      <c r="F236" s="71"/>
      <c r="G236" s="72"/>
      <c r="H236" s="72"/>
      <c r="J236" s="48"/>
      <c r="L236" s="152"/>
      <c r="M236" s="161"/>
      <c r="N236" s="154"/>
      <c r="O236" s="161"/>
      <c r="P236" s="74"/>
      <c r="Q236" s="74"/>
      <c r="R236" s="46"/>
      <c r="S236" s="33"/>
      <c r="T236" s="47"/>
      <c r="U236" s="33"/>
      <c r="V236" s="47"/>
      <c r="W236" s="33"/>
      <c r="X236" s="48"/>
      <c r="Z236" s="157"/>
      <c r="AA236" s="52"/>
      <c r="AB236" s="159"/>
      <c r="AC236" s="131"/>
      <c r="AD236" s="57"/>
      <c r="AF236" s="37"/>
    </row>
    <row r="237" spans="1:32" s="38" customFormat="1" x14ac:dyDescent="0.25">
      <c r="A237" s="41" t="s">
        <v>194</v>
      </c>
      <c r="C237" s="33"/>
      <c r="D237" s="46"/>
      <c r="E237" s="33"/>
      <c r="F237" s="71"/>
      <c r="G237" s="72"/>
      <c r="H237" s="72"/>
      <c r="I237" s="33"/>
      <c r="J237" s="48"/>
      <c r="L237" s="152"/>
      <c r="M237" s="161"/>
      <c r="N237" s="154"/>
      <c r="O237" s="161"/>
      <c r="P237" s="74"/>
      <c r="Q237" s="74"/>
      <c r="R237" s="46"/>
      <c r="S237" s="33"/>
      <c r="T237" s="47"/>
      <c r="U237" s="33"/>
      <c r="V237" s="47"/>
      <c r="W237" s="33"/>
      <c r="X237" s="48"/>
      <c r="Z237" s="157"/>
      <c r="AA237" s="52"/>
      <c r="AB237" s="159"/>
      <c r="AC237" s="131"/>
      <c r="AD237" s="52"/>
      <c r="AF237" s="37"/>
    </row>
    <row r="238" spans="1:32" s="38" customFormat="1" x14ac:dyDescent="0.25">
      <c r="A238" s="41"/>
      <c r="C238" s="33"/>
      <c r="D238" s="46"/>
      <c r="E238" s="33"/>
      <c r="F238" s="71"/>
      <c r="G238" s="72"/>
      <c r="H238" s="72"/>
      <c r="I238" s="33"/>
      <c r="J238" s="48"/>
      <c r="L238" s="152"/>
      <c r="M238" s="161"/>
      <c r="N238" s="154"/>
      <c r="O238" s="161"/>
      <c r="P238" s="74"/>
      <c r="Q238" s="74"/>
      <c r="R238" s="46"/>
      <c r="S238" s="33"/>
      <c r="T238" s="47"/>
      <c r="U238" s="33"/>
      <c r="V238" s="47"/>
      <c r="W238" s="33"/>
      <c r="X238" s="48"/>
      <c r="Z238" s="157"/>
      <c r="AA238" s="52"/>
      <c r="AB238" s="159"/>
      <c r="AC238" s="131"/>
      <c r="AD238" s="52"/>
      <c r="AF238" s="37"/>
    </row>
    <row r="239" spans="1:32" s="38" customFormat="1" x14ac:dyDescent="0.25">
      <c r="A239" s="38" t="s">
        <v>6</v>
      </c>
      <c r="B239" s="38" t="s">
        <v>102</v>
      </c>
      <c r="C239" s="33"/>
      <c r="D239" s="46"/>
      <c r="E239" s="33"/>
      <c r="F239" s="71"/>
      <c r="G239" s="72"/>
      <c r="H239" s="72"/>
      <c r="I239" s="33"/>
      <c r="J239" s="48"/>
      <c r="L239" s="152"/>
      <c r="M239" s="161"/>
      <c r="N239" s="154"/>
      <c r="O239" s="161"/>
      <c r="P239" s="74"/>
      <c r="Q239" s="74"/>
      <c r="R239" s="46"/>
      <c r="S239" s="33"/>
      <c r="T239" s="47"/>
      <c r="U239" s="33"/>
      <c r="V239" s="47"/>
      <c r="W239" s="33"/>
      <c r="X239" s="48"/>
      <c r="Z239" s="157"/>
      <c r="AA239" s="52"/>
      <c r="AB239" s="159"/>
      <c r="AC239" s="131"/>
      <c r="AD239" s="52"/>
      <c r="AF239" s="37"/>
    </row>
    <row r="240" spans="1:32" x14ac:dyDescent="0.25">
      <c r="A240" s="33">
        <v>341</v>
      </c>
      <c r="B240" s="33" t="s">
        <v>42</v>
      </c>
      <c r="C240" s="21"/>
      <c r="D240" s="46">
        <v>49490</v>
      </c>
      <c r="E240" s="21"/>
      <c r="F240" s="71">
        <v>2.3E-3</v>
      </c>
      <c r="G240" s="72"/>
      <c r="H240" s="72"/>
      <c r="I240" s="21"/>
      <c r="J240" s="48">
        <v>-2</v>
      </c>
      <c r="L240" s="152">
        <v>4.4000000000000004</v>
      </c>
      <c r="M240" s="161"/>
      <c r="N240" s="154">
        <v>25</v>
      </c>
      <c r="O240" s="161"/>
      <c r="P240" s="76">
        <v>3.5</v>
      </c>
      <c r="Q240" s="76"/>
      <c r="R240" s="46">
        <v>53143</v>
      </c>
      <c r="T240" s="47">
        <v>80</v>
      </c>
      <c r="U240" s="33" t="s">
        <v>4</v>
      </c>
      <c r="V240" s="47" t="s">
        <v>310</v>
      </c>
      <c r="X240" s="48">
        <v>-2</v>
      </c>
      <c r="Z240" s="157">
        <v>11.2</v>
      </c>
      <c r="AA240" s="52"/>
      <c r="AB240" s="159">
        <v>26.5</v>
      </c>
      <c r="AC240" s="131"/>
      <c r="AD240" s="52">
        <v>2.4700000000000002</v>
      </c>
      <c r="AF240" s="37"/>
    </row>
    <row r="241" spans="1:32" s="38" customFormat="1" x14ac:dyDescent="0.25">
      <c r="A241" s="33">
        <v>342</v>
      </c>
      <c r="B241" s="33" t="s">
        <v>87</v>
      </c>
      <c r="C241" s="21"/>
      <c r="D241" s="46">
        <v>49490</v>
      </c>
      <c r="E241" s="21"/>
      <c r="F241" s="71">
        <v>9.4999999999999998E-3</v>
      </c>
      <c r="G241" s="72"/>
      <c r="H241" s="72"/>
      <c r="I241" s="21"/>
      <c r="J241" s="48">
        <v>0</v>
      </c>
      <c r="L241" s="152">
        <v>4.4000000000000004</v>
      </c>
      <c r="M241" s="161"/>
      <c r="N241" s="154">
        <v>23</v>
      </c>
      <c r="O241" s="161"/>
      <c r="P241" s="76">
        <v>3.8</v>
      </c>
      <c r="Q241" s="76"/>
      <c r="R241" s="46">
        <v>53143</v>
      </c>
      <c r="S241" s="33"/>
      <c r="T241" s="47">
        <v>50</v>
      </c>
      <c r="U241" s="33" t="s">
        <v>4</v>
      </c>
      <c r="V241" s="47" t="s">
        <v>313</v>
      </c>
      <c r="W241" s="33"/>
      <c r="X241" s="48">
        <v>-3</v>
      </c>
      <c r="Z241" s="157">
        <v>11.3</v>
      </c>
      <c r="AA241" s="52"/>
      <c r="AB241" s="159">
        <v>24.55</v>
      </c>
      <c r="AC241" s="131"/>
      <c r="AD241" s="52">
        <v>2.68</v>
      </c>
      <c r="AF241" s="37"/>
    </row>
    <row r="242" spans="1:32" x14ac:dyDescent="0.25">
      <c r="A242" s="33">
        <v>343</v>
      </c>
      <c r="B242" s="33" t="s">
        <v>88</v>
      </c>
      <c r="C242" s="21"/>
      <c r="D242" s="46">
        <v>49490</v>
      </c>
      <c r="E242" s="21"/>
      <c r="F242" s="49">
        <v>5.7000000000000002E-3</v>
      </c>
      <c r="G242" s="44"/>
      <c r="H242" s="49"/>
      <c r="I242" s="21"/>
      <c r="J242" s="48">
        <v>0</v>
      </c>
      <c r="L242" s="152">
        <v>4.2</v>
      </c>
      <c r="M242" s="161"/>
      <c r="N242" s="154">
        <v>20</v>
      </c>
      <c r="O242" s="151" t="s">
        <v>282</v>
      </c>
      <c r="P242" s="76">
        <v>4.3</v>
      </c>
      <c r="Q242" s="76"/>
      <c r="R242" s="46">
        <v>53143</v>
      </c>
      <c r="T242" s="47">
        <v>50</v>
      </c>
      <c r="U242" s="33" t="s">
        <v>4</v>
      </c>
      <c r="V242" s="47" t="s">
        <v>314</v>
      </c>
      <c r="X242" s="48">
        <v>-3</v>
      </c>
      <c r="Z242" s="157">
        <v>9.5</v>
      </c>
      <c r="AA242" s="52"/>
      <c r="AB242" s="159">
        <v>24.32</v>
      </c>
      <c r="AC242" s="131"/>
      <c r="AD242" s="52">
        <v>3.58</v>
      </c>
      <c r="AF242" s="37"/>
    </row>
    <row r="243" spans="1:32" x14ac:dyDescent="0.25">
      <c r="A243" s="33">
        <v>343.2</v>
      </c>
      <c r="B243" s="33" t="s">
        <v>290</v>
      </c>
      <c r="C243" s="21"/>
      <c r="D243" s="46">
        <v>49490</v>
      </c>
      <c r="E243" s="21"/>
      <c r="F243" s="49">
        <v>0.1565</v>
      </c>
      <c r="G243" s="44"/>
      <c r="H243" s="49"/>
      <c r="I243" s="21"/>
      <c r="J243" s="48">
        <v>0</v>
      </c>
      <c r="L243" s="152">
        <v>3.4</v>
      </c>
      <c r="M243" s="161"/>
      <c r="N243" s="154">
        <v>20</v>
      </c>
      <c r="O243" s="151" t="s">
        <v>282</v>
      </c>
      <c r="P243" s="76">
        <v>4.3</v>
      </c>
      <c r="Q243" s="76"/>
      <c r="R243" s="46">
        <v>53143</v>
      </c>
      <c r="T243" s="47">
        <v>9</v>
      </c>
      <c r="U243" s="33" t="s">
        <v>4</v>
      </c>
      <c r="V243" s="47" t="s">
        <v>316</v>
      </c>
      <c r="X243" s="48">
        <v>35</v>
      </c>
      <c r="Z243" s="157">
        <v>4.0999999999999996</v>
      </c>
      <c r="AA243" s="52"/>
      <c r="AB243" s="159">
        <v>7.04</v>
      </c>
      <c r="AC243" s="131"/>
      <c r="AD243" s="52">
        <v>7.88</v>
      </c>
      <c r="AF243" s="37"/>
    </row>
    <row r="244" spans="1:32" x14ac:dyDescent="0.25">
      <c r="A244" s="33">
        <v>344</v>
      </c>
      <c r="B244" s="33" t="s">
        <v>89</v>
      </c>
      <c r="C244" s="21"/>
      <c r="D244" s="46">
        <v>49490</v>
      </c>
      <c r="E244" s="21"/>
      <c r="F244" s="71">
        <v>1.6000000000000001E-3</v>
      </c>
      <c r="G244" s="72"/>
      <c r="H244" s="72"/>
      <c r="I244" s="21"/>
      <c r="J244" s="48">
        <v>-1</v>
      </c>
      <c r="L244" s="152">
        <v>4.4000000000000004</v>
      </c>
      <c r="M244" s="161"/>
      <c r="N244" s="154">
        <v>25</v>
      </c>
      <c r="O244" s="161"/>
      <c r="P244" s="76">
        <v>3.4</v>
      </c>
      <c r="Q244" s="76"/>
      <c r="R244" s="46">
        <v>53143</v>
      </c>
      <c r="T244" s="47">
        <v>60</v>
      </c>
      <c r="U244" s="33" t="s">
        <v>4</v>
      </c>
      <c r="V244" s="47" t="s">
        <v>310</v>
      </c>
      <c r="X244" s="48">
        <v>-3</v>
      </c>
      <c r="Z244" s="157">
        <v>11.2</v>
      </c>
      <c r="AA244" s="52"/>
      <c r="AB244" s="159">
        <v>25.78</v>
      </c>
      <c r="AC244" s="131"/>
      <c r="AD244" s="52">
        <v>2.4900000000000002</v>
      </c>
      <c r="AF244" s="37"/>
    </row>
    <row r="245" spans="1:32" x14ac:dyDescent="0.25">
      <c r="A245" s="33">
        <v>345</v>
      </c>
      <c r="B245" s="33" t="s">
        <v>45</v>
      </c>
      <c r="C245" s="21"/>
      <c r="D245" s="46">
        <v>49490</v>
      </c>
      <c r="E245" s="21"/>
      <c r="F245" s="71">
        <v>1.2999999999999999E-3</v>
      </c>
      <c r="G245" s="72"/>
      <c r="H245" s="72"/>
      <c r="I245" s="21"/>
      <c r="J245" s="48">
        <v>-1</v>
      </c>
      <c r="L245" s="152">
        <v>4.2</v>
      </c>
      <c r="M245" s="161"/>
      <c r="N245" s="154">
        <v>25</v>
      </c>
      <c r="O245" s="161"/>
      <c r="P245" s="76">
        <v>3.4</v>
      </c>
      <c r="Q245" s="76"/>
      <c r="R245" s="46">
        <v>53143</v>
      </c>
      <c r="T245" s="47">
        <v>50</v>
      </c>
      <c r="U245" s="33" t="s">
        <v>4</v>
      </c>
      <c r="V245" s="47" t="s">
        <v>315</v>
      </c>
      <c r="X245" s="48">
        <v>-2</v>
      </c>
      <c r="Z245" s="157">
        <v>10.8</v>
      </c>
      <c r="AA245" s="52"/>
      <c r="AB245" s="159">
        <v>25.39</v>
      </c>
      <c r="AC245" s="131"/>
      <c r="AD245" s="52">
        <v>2.59</v>
      </c>
      <c r="AF245" s="37"/>
    </row>
    <row r="246" spans="1:32" x14ac:dyDescent="0.25">
      <c r="A246" s="33">
        <v>346</v>
      </c>
      <c r="B246" s="33" t="s">
        <v>291</v>
      </c>
      <c r="C246" s="21"/>
      <c r="D246" s="46">
        <v>49490</v>
      </c>
      <c r="E246" s="21"/>
      <c r="F246" s="71">
        <v>2.5999999999999999E-3</v>
      </c>
      <c r="G246" s="72"/>
      <c r="H246" s="72"/>
      <c r="I246" s="21"/>
      <c r="J246" s="48">
        <v>0</v>
      </c>
      <c r="L246" s="152">
        <v>4.5</v>
      </c>
      <c r="M246" s="161"/>
      <c r="N246" s="154">
        <v>25</v>
      </c>
      <c r="O246" s="161"/>
      <c r="P246" s="76">
        <v>3.4</v>
      </c>
      <c r="Q246" s="76"/>
      <c r="R246" s="46">
        <v>53143</v>
      </c>
      <c r="T246" s="47">
        <v>50</v>
      </c>
      <c r="U246" s="33" t="s">
        <v>4</v>
      </c>
      <c r="V246" s="47" t="s">
        <v>317</v>
      </c>
      <c r="X246" s="48">
        <v>-2</v>
      </c>
      <c r="Z246" s="157">
        <v>11</v>
      </c>
      <c r="AA246" s="52"/>
      <c r="AB246" s="159">
        <v>24.09</v>
      </c>
      <c r="AC246" s="131"/>
      <c r="AD246" s="52">
        <v>2.85</v>
      </c>
      <c r="AF246" s="37"/>
    </row>
    <row r="247" spans="1:32" x14ac:dyDescent="0.25">
      <c r="A247" s="41"/>
      <c r="B247" s="38" t="s">
        <v>6</v>
      </c>
      <c r="C247" s="38"/>
      <c r="D247" s="46"/>
      <c r="E247" s="38"/>
      <c r="F247" s="71"/>
      <c r="G247" s="72"/>
      <c r="H247" s="72"/>
      <c r="I247" s="38"/>
      <c r="J247" s="48"/>
      <c r="L247" s="152"/>
      <c r="M247" s="161"/>
      <c r="N247" s="154"/>
      <c r="O247" s="161"/>
      <c r="P247" s="75"/>
      <c r="Q247" s="75"/>
      <c r="R247" s="46"/>
      <c r="T247" s="47"/>
      <c r="V247" s="47"/>
      <c r="X247" s="48"/>
      <c r="Z247" s="157"/>
      <c r="AA247" s="52"/>
      <c r="AB247" s="159"/>
      <c r="AC247" s="131"/>
      <c r="AD247" s="52"/>
      <c r="AF247" s="37"/>
    </row>
    <row r="248" spans="1:32" x14ac:dyDescent="0.25">
      <c r="A248" s="41" t="s">
        <v>196</v>
      </c>
      <c r="B248" s="38"/>
      <c r="C248" s="38"/>
      <c r="D248" s="46"/>
      <c r="E248" s="38"/>
      <c r="F248" s="71"/>
      <c r="G248" s="72"/>
      <c r="H248" s="72"/>
      <c r="I248" s="38"/>
      <c r="J248" s="48"/>
      <c r="L248" s="152"/>
      <c r="M248" s="161"/>
      <c r="N248" s="154"/>
      <c r="O248" s="161"/>
      <c r="P248" s="75"/>
      <c r="Q248" s="75"/>
      <c r="R248" s="46"/>
      <c r="T248" s="47"/>
      <c r="V248" s="47"/>
      <c r="X248" s="48"/>
      <c r="Z248" s="157"/>
      <c r="AA248" s="52"/>
      <c r="AB248" s="159"/>
      <c r="AC248" s="131"/>
      <c r="AD248" s="52"/>
      <c r="AF248" s="37"/>
    </row>
    <row r="249" spans="1:32" s="38" customFormat="1" x14ac:dyDescent="0.25">
      <c r="A249" s="38" t="s">
        <v>6</v>
      </c>
      <c r="B249" s="38" t="s">
        <v>6</v>
      </c>
      <c r="C249" s="33"/>
      <c r="D249" s="46"/>
      <c r="E249" s="33"/>
      <c r="F249" s="71"/>
      <c r="G249" s="72"/>
      <c r="H249" s="72"/>
      <c r="I249" s="33"/>
      <c r="J249" s="48"/>
      <c r="L249" s="152"/>
      <c r="M249" s="161"/>
      <c r="N249" s="154"/>
      <c r="O249" s="161"/>
      <c r="P249" s="74"/>
      <c r="Q249" s="74"/>
      <c r="R249" s="46"/>
      <c r="S249" s="33"/>
      <c r="T249" s="47"/>
      <c r="U249" s="33"/>
      <c r="V249" s="47"/>
      <c r="W249" s="33"/>
      <c r="X249" s="48"/>
      <c r="Z249" s="157"/>
      <c r="AA249" s="52"/>
      <c r="AB249" s="159"/>
      <c r="AC249" s="131"/>
      <c r="AD249" s="52"/>
      <c r="AF249" s="37"/>
    </row>
    <row r="250" spans="1:32" x14ac:dyDescent="0.25">
      <c r="A250" s="38" t="s">
        <v>6</v>
      </c>
      <c r="B250" s="38" t="s">
        <v>51</v>
      </c>
      <c r="D250" s="46"/>
      <c r="F250" s="71"/>
      <c r="G250" s="72"/>
      <c r="H250" s="72"/>
      <c r="J250" s="48"/>
      <c r="L250" s="152"/>
      <c r="M250" s="161"/>
      <c r="N250" s="154"/>
      <c r="O250" s="161"/>
      <c r="P250" s="75"/>
      <c r="Q250" s="75"/>
      <c r="R250" s="46"/>
      <c r="T250" s="47"/>
      <c r="V250" s="47"/>
      <c r="X250" s="48"/>
      <c r="Z250" s="157"/>
      <c r="AA250" s="52"/>
      <c r="AB250" s="159"/>
      <c r="AC250" s="131"/>
      <c r="AD250" s="52"/>
      <c r="AF250" s="37"/>
    </row>
    <row r="251" spans="1:32" s="38" customFormat="1" x14ac:dyDescent="0.25">
      <c r="A251" s="33">
        <v>341</v>
      </c>
      <c r="B251" s="33" t="s">
        <v>42</v>
      </c>
      <c r="C251" s="33"/>
      <c r="D251" s="46">
        <v>45473</v>
      </c>
      <c r="E251" s="33"/>
      <c r="F251" s="71">
        <v>2.3E-3</v>
      </c>
      <c r="G251" s="72"/>
      <c r="H251" s="72"/>
      <c r="I251" s="33"/>
      <c r="J251" s="48">
        <v>-2</v>
      </c>
      <c r="L251" s="152">
        <v>14.7</v>
      </c>
      <c r="M251" s="161"/>
      <c r="N251" s="154">
        <v>14.2</v>
      </c>
      <c r="O251" s="161"/>
      <c r="P251" s="76">
        <v>3.5</v>
      </c>
      <c r="Q251" s="76"/>
      <c r="R251" s="46">
        <v>49125</v>
      </c>
      <c r="S251" s="33"/>
      <c r="T251" s="47">
        <v>80</v>
      </c>
      <c r="U251" s="33" t="s">
        <v>4</v>
      </c>
      <c r="V251" s="47" t="s">
        <v>310</v>
      </c>
      <c r="W251" s="33"/>
      <c r="X251" s="48">
        <v>-2</v>
      </c>
      <c r="Z251" s="157">
        <v>19</v>
      </c>
      <c r="AA251" s="52"/>
      <c r="AB251" s="159">
        <v>16.100000000000001</v>
      </c>
      <c r="AC251" s="131"/>
      <c r="AD251" s="52">
        <v>2.29</v>
      </c>
      <c r="AF251" s="37"/>
    </row>
    <row r="252" spans="1:32" x14ac:dyDescent="0.25">
      <c r="A252" s="33">
        <v>342</v>
      </c>
      <c r="B252" s="33" t="s">
        <v>87</v>
      </c>
      <c r="D252" s="46">
        <v>45473</v>
      </c>
      <c r="F252" s="71">
        <v>9.4999999999999998E-3</v>
      </c>
      <c r="G252" s="72"/>
      <c r="H252" s="72"/>
      <c r="J252" s="48">
        <v>0</v>
      </c>
      <c r="L252" s="152">
        <v>14.1</v>
      </c>
      <c r="M252" s="161"/>
      <c r="N252" s="154">
        <v>13.5</v>
      </c>
      <c r="O252" s="161"/>
      <c r="P252" s="76">
        <v>3.8</v>
      </c>
      <c r="Q252" s="76"/>
      <c r="R252" s="46">
        <v>49125</v>
      </c>
      <c r="T252" s="47">
        <v>50</v>
      </c>
      <c r="U252" s="33" t="s">
        <v>4</v>
      </c>
      <c r="V252" s="47" t="s">
        <v>313</v>
      </c>
      <c r="X252" s="48">
        <v>-3</v>
      </c>
      <c r="Z252" s="157">
        <v>18.5</v>
      </c>
      <c r="AA252" s="52"/>
      <c r="AB252" s="159">
        <v>15.29</v>
      </c>
      <c r="AC252" s="131"/>
      <c r="AD252" s="52">
        <v>2.44</v>
      </c>
      <c r="AF252" s="37"/>
    </row>
    <row r="253" spans="1:32" x14ac:dyDescent="0.25">
      <c r="A253" s="33">
        <v>343</v>
      </c>
      <c r="B253" s="33" t="s">
        <v>88</v>
      </c>
      <c r="D253" s="46">
        <v>45473</v>
      </c>
      <c r="F253" s="49">
        <v>5.7000000000000002E-3</v>
      </c>
      <c r="G253" s="44"/>
      <c r="H253" s="49"/>
      <c r="J253" s="48">
        <v>0</v>
      </c>
      <c r="L253" s="152">
        <v>11.6</v>
      </c>
      <c r="M253" s="161"/>
      <c r="N253" s="152">
        <v>12</v>
      </c>
      <c r="O253" s="151" t="s">
        <v>282</v>
      </c>
      <c r="P253" s="76">
        <v>4.3</v>
      </c>
      <c r="Q253" s="76"/>
      <c r="R253" s="46">
        <v>49125</v>
      </c>
      <c r="T253" s="47">
        <v>50</v>
      </c>
      <c r="U253" s="33" t="s">
        <v>4</v>
      </c>
      <c r="V253" s="47" t="s">
        <v>314</v>
      </c>
      <c r="X253" s="48">
        <v>-3</v>
      </c>
      <c r="Z253" s="157">
        <v>15</v>
      </c>
      <c r="AA253" s="52"/>
      <c r="AB253" s="159">
        <v>15.31</v>
      </c>
      <c r="AC253" s="131"/>
      <c r="AD253" s="52">
        <v>2.56</v>
      </c>
      <c r="AF253" s="37"/>
    </row>
    <row r="254" spans="1:32" x14ac:dyDescent="0.25">
      <c r="A254" s="33">
        <v>343.2</v>
      </c>
      <c r="B254" s="33" t="s">
        <v>290</v>
      </c>
      <c r="D254" s="46">
        <v>45473</v>
      </c>
      <c r="F254" s="49">
        <v>0.1565</v>
      </c>
      <c r="G254" s="44"/>
      <c r="H254" s="49"/>
      <c r="J254" s="48">
        <v>0</v>
      </c>
      <c r="L254" s="152">
        <v>1.7</v>
      </c>
      <c r="M254" s="161"/>
      <c r="N254" s="152">
        <v>12</v>
      </c>
      <c r="O254" s="151" t="s">
        <v>282</v>
      </c>
      <c r="P254" s="76">
        <v>4.3</v>
      </c>
      <c r="Q254" s="76"/>
      <c r="R254" s="46">
        <v>49125</v>
      </c>
      <c r="T254" s="47">
        <v>9</v>
      </c>
      <c r="U254" s="33" t="s">
        <v>4</v>
      </c>
      <c r="V254" s="47" t="s">
        <v>316</v>
      </c>
      <c r="X254" s="48">
        <v>35</v>
      </c>
      <c r="Z254" s="157">
        <v>7.3</v>
      </c>
      <c r="AA254" s="52"/>
      <c r="AB254" s="159">
        <v>5.67</v>
      </c>
      <c r="AC254" s="131"/>
      <c r="AD254" s="52">
        <v>4.82</v>
      </c>
      <c r="AF254" s="37"/>
    </row>
    <row r="255" spans="1:32" x14ac:dyDescent="0.25">
      <c r="A255" s="33">
        <v>345</v>
      </c>
      <c r="B255" s="33" t="s">
        <v>45</v>
      </c>
      <c r="D255" s="46">
        <v>45473</v>
      </c>
      <c r="F255" s="71">
        <v>1.2999999999999999E-3</v>
      </c>
      <c r="G255" s="72"/>
      <c r="H255" s="72"/>
      <c r="J255" s="48">
        <v>-1</v>
      </c>
      <c r="L255" s="152">
        <v>15</v>
      </c>
      <c r="M255" s="161"/>
      <c r="N255" s="154">
        <v>14.4</v>
      </c>
      <c r="O255" s="161"/>
      <c r="P255" s="76">
        <v>3.4</v>
      </c>
      <c r="Q255" s="76"/>
      <c r="R255" s="46">
        <v>49125</v>
      </c>
      <c r="T255" s="47">
        <v>50</v>
      </c>
      <c r="U255" s="33" t="s">
        <v>4</v>
      </c>
      <c r="V255" s="47" t="s">
        <v>315</v>
      </c>
      <c r="X255" s="48">
        <v>-2</v>
      </c>
      <c r="Z255" s="157">
        <v>20.399999999999999</v>
      </c>
      <c r="AA255" s="52"/>
      <c r="AB255" s="159">
        <v>15.42</v>
      </c>
      <c r="AC255" s="131"/>
      <c r="AD255" s="52">
        <v>2.0699999999999998</v>
      </c>
      <c r="AF255" s="37"/>
    </row>
    <row r="256" spans="1:32" x14ac:dyDescent="0.25">
      <c r="A256" s="33">
        <v>346</v>
      </c>
      <c r="B256" s="33" t="s">
        <v>291</v>
      </c>
      <c r="D256" s="46">
        <v>45473</v>
      </c>
      <c r="F256" s="71">
        <v>2.5999999999999999E-3</v>
      </c>
      <c r="G256" s="72"/>
      <c r="H256" s="72"/>
      <c r="J256" s="48">
        <v>0</v>
      </c>
      <c r="L256" s="152">
        <v>14.4</v>
      </c>
      <c r="M256" s="161"/>
      <c r="N256" s="154">
        <v>14.2</v>
      </c>
      <c r="O256" s="161"/>
      <c r="P256" s="76">
        <v>3.4</v>
      </c>
      <c r="Q256" s="76"/>
      <c r="R256" s="46">
        <v>49125</v>
      </c>
      <c r="T256" s="47">
        <v>50</v>
      </c>
      <c r="U256" s="33" t="s">
        <v>4</v>
      </c>
      <c r="V256" s="47" t="s">
        <v>317</v>
      </c>
      <c r="X256" s="48">
        <v>-2</v>
      </c>
      <c r="Z256" s="157">
        <v>20.2</v>
      </c>
      <c r="AA256" s="52"/>
      <c r="AB256" s="159">
        <v>14.95</v>
      </c>
      <c r="AC256" s="131"/>
      <c r="AD256" s="52">
        <v>2.34</v>
      </c>
      <c r="AF256" s="37"/>
    </row>
    <row r="257" spans="1:32" x14ac:dyDescent="0.25">
      <c r="A257" s="33" t="s">
        <v>6</v>
      </c>
      <c r="B257" s="33" t="s">
        <v>6</v>
      </c>
      <c r="D257" s="46"/>
      <c r="F257" s="71"/>
      <c r="G257" s="72"/>
      <c r="H257" s="72"/>
      <c r="J257" s="48"/>
      <c r="L257" s="152"/>
      <c r="M257" s="161"/>
      <c r="N257" s="154"/>
      <c r="O257" s="161"/>
      <c r="P257" s="75"/>
      <c r="Q257" s="75"/>
      <c r="R257" s="46"/>
      <c r="T257" s="47"/>
      <c r="V257" s="47"/>
      <c r="X257" s="48"/>
      <c r="Z257" s="157"/>
      <c r="AA257" s="52"/>
      <c r="AB257" s="159"/>
      <c r="AC257" s="131"/>
      <c r="AD257" s="52"/>
      <c r="AF257" s="37"/>
    </row>
    <row r="258" spans="1:32" x14ac:dyDescent="0.25">
      <c r="A258" s="38" t="s">
        <v>6</v>
      </c>
      <c r="B258" s="38" t="s">
        <v>104</v>
      </c>
      <c r="D258" s="46"/>
      <c r="F258" s="71"/>
      <c r="G258" s="72"/>
      <c r="H258" s="72"/>
      <c r="J258" s="48"/>
      <c r="L258" s="152"/>
      <c r="M258" s="161"/>
      <c r="N258" s="154"/>
      <c r="O258" s="161"/>
      <c r="P258" s="75"/>
      <c r="Q258" s="75"/>
      <c r="R258" s="46"/>
      <c r="T258" s="47"/>
      <c r="V258" s="47"/>
      <c r="X258" s="48"/>
      <c r="Z258" s="157"/>
      <c r="AA258" s="52"/>
      <c r="AB258" s="159"/>
      <c r="AC258" s="131"/>
      <c r="AD258" s="52"/>
      <c r="AF258" s="37"/>
    </row>
    <row r="259" spans="1:32" x14ac:dyDescent="0.25">
      <c r="A259" s="33">
        <v>341</v>
      </c>
      <c r="B259" s="33" t="s">
        <v>42</v>
      </c>
      <c r="D259" s="46">
        <v>45473</v>
      </c>
      <c r="F259" s="71">
        <v>2.3E-3</v>
      </c>
      <c r="G259" s="72"/>
      <c r="H259" s="72"/>
      <c r="J259" s="48">
        <v>-2</v>
      </c>
      <c r="L259" s="152">
        <v>14.5</v>
      </c>
      <c r="M259" s="161"/>
      <c r="N259" s="154">
        <v>14.2</v>
      </c>
      <c r="O259" s="161"/>
      <c r="P259" s="76">
        <v>3.5</v>
      </c>
      <c r="Q259" s="76"/>
      <c r="R259" s="46">
        <v>49125</v>
      </c>
      <c r="T259" s="47">
        <v>80</v>
      </c>
      <c r="U259" s="33" t="s">
        <v>4</v>
      </c>
      <c r="V259" s="47" t="s">
        <v>310</v>
      </c>
      <c r="X259" s="48">
        <v>-2</v>
      </c>
      <c r="Z259" s="157">
        <v>20.3</v>
      </c>
      <c r="AA259" s="52"/>
      <c r="AB259" s="159">
        <v>16.079999999999998</v>
      </c>
      <c r="AC259" s="131"/>
      <c r="AD259" s="52">
        <v>2.0299999999999998</v>
      </c>
      <c r="AF259" s="37"/>
    </row>
    <row r="260" spans="1:32" x14ac:dyDescent="0.25">
      <c r="A260" s="33">
        <v>342</v>
      </c>
      <c r="B260" s="33" t="s">
        <v>87</v>
      </c>
      <c r="D260" s="46">
        <v>45473</v>
      </c>
      <c r="F260" s="71">
        <v>9.4999999999999998E-3</v>
      </c>
      <c r="G260" s="72"/>
      <c r="H260" s="72"/>
      <c r="J260" s="48">
        <v>0</v>
      </c>
      <c r="L260" s="152">
        <v>15.1</v>
      </c>
      <c r="M260" s="161"/>
      <c r="N260" s="154">
        <v>13.5</v>
      </c>
      <c r="O260" s="161"/>
      <c r="P260" s="76">
        <v>3.8</v>
      </c>
      <c r="Q260" s="76"/>
      <c r="R260" s="46">
        <v>49125</v>
      </c>
      <c r="T260" s="47">
        <v>50</v>
      </c>
      <c r="U260" s="33" t="s">
        <v>4</v>
      </c>
      <c r="V260" s="47" t="s">
        <v>313</v>
      </c>
      <c r="X260" s="48">
        <v>-3</v>
      </c>
      <c r="Z260" s="157">
        <v>21.3</v>
      </c>
      <c r="AA260" s="52"/>
      <c r="AB260" s="159">
        <v>15.13</v>
      </c>
      <c r="AC260" s="131"/>
      <c r="AD260" s="52">
        <v>2.0299999999999998</v>
      </c>
      <c r="AF260" s="37"/>
    </row>
    <row r="261" spans="1:32" x14ac:dyDescent="0.25">
      <c r="A261" s="33">
        <v>343</v>
      </c>
      <c r="B261" s="33" t="s">
        <v>88</v>
      </c>
      <c r="D261" s="46">
        <v>45473</v>
      </c>
      <c r="F261" s="49">
        <v>5.7000000000000002E-3</v>
      </c>
      <c r="G261" s="44"/>
      <c r="H261" s="49"/>
      <c r="J261" s="48">
        <v>0</v>
      </c>
      <c r="L261" s="152">
        <v>12.1</v>
      </c>
      <c r="M261" s="161"/>
      <c r="N261" s="154">
        <v>12.5</v>
      </c>
      <c r="O261" s="151" t="s">
        <v>282</v>
      </c>
      <c r="P261" s="76">
        <v>4.2</v>
      </c>
      <c r="Q261" s="76"/>
      <c r="R261" s="46">
        <v>49125</v>
      </c>
      <c r="T261" s="47">
        <v>50</v>
      </c>
      <c r="U261" s="33" t="s">
        <v>4</v>
      </c>
      <c r="V261" s="47" t="s">
        <v>314</v>
      </c>
      <c r="X261" s="48">
        <v>-3</v>
      </c>
      <c r="Z261" s="157">
        <v>16</v>
      </c>
      <c r="AA261" s="52"/>
      <c r="AB261" s="159">
        <v>15.28</v>
      </c>
      <c r="AC261" s="131"/>
      <c r="AD261" s="52">
        <v>5.03</v>
      </c>
      <c r="AF261" s="37"/>
    </row>
    <row r="262" spans="1:32" x14ac:dyDescent="0.25">
      <c r="A262" s="33">
        <v>343.2</v>
      </c>
      <c r="B262" s="33" t="s">
        <v>290</v>
      </c>
      <c r="D262" s="46">
        <v>45473</v>
      </c>
      <c r="F262" s="49">
        <v>0.1565</v>
      </c>
      <c r="G262" s="44"/>
      <c r="H262" s="49"/>
      <c r="J262" s="48">
        <v>0</v>
      </c>
      <c r="L262" s="152">
        <v>3.9</v>
      </c>
      <c r="M262" s="161"/>
      <c r="N262" s="154">
        <v>12.5</v>
      </c>
      <c r="O262" s="151" t="s">
        <v>282</v>
      </c>
      <c r="P262" s="76">
        <v>4.2</v>
      </c>
      <c r="Q262" s="76"/>
      <c r="R262" s="46">
        <v>49125</v>
      </c>
      <c r="T262" s="47">
        <v>9</v>
      </c>
      <c r="U262" s="33" t="s">
        <v>4</v>
      </c>
      <c r="V262" s="47" t="s">
        <v>316</v>
      </c>
      <c r="X262" s="48">
        <v>35</v>
      </c>
      <c r="Z262" s="157">
        <v>2.8</v>
      </c>
      <c r="AA262" s="52"/>
      <c r="AB262" s="159">
        <v>7.31</v>
      </c>
      <c r="AC262" s="131"/>
      <c r="AD262" s="52">
        <v>7.94</v>
      </c>
      <c r="AF262" s="37"/>
    </row>
    <row r="263" spans="1:32" x14ac:dyDescent="0.25">
      <c r="A263" s="33">
        <v>344</v>
      </c>
      <c r="B263" s="33" t="s">
        <v>89</v>
      </c>
      <c r="D263" s="46">
        <v>45473</v>
      </c>
      <c r="F263" s="71">
        <v>1.6000000000000001E-3</v>
      </c>
      <c r="G263" s="72"/>
      <c r="H263" s="72"/>
      <c r="J263" s="48">
        <v>-1</v>
      </c>
      <c r="L263" s="152">
        <v>13.6</v>
      </c>
      <c r="M263" s="161"/>
      <c r="N263" s="154">
        <v>14.3</v>
      </c>
      <c r="O263" s="161"/>
      <c r="P263" s="76">
        <v>3.4</v>
      </c>
      <c r="Q263" s="76"/>
      <c r="R263" s="46">
        <v>49125</v>
      </c>
      <c r="T263" s="47">
        <v>60</v>
      </c>
      <c r="U263" s="33" t="s">
        <v>4</v>
      </c>
      <c r="V263" s="47" t="s">
        <v>310</v>
      </c>
      <c r="X263" s="48">
        <v>-3</v>
      </c>
      <c r="Z263" s="157">
        <v>15.2</v>
      </c>
      <c r="AA263" s="52"/>
      <c r="AB263" s="159">
        <v>15.9</v>
      </c>
      <c r="AC263" s="131"/>
      <c r="AD263" s="52">
        <v>3.41</v>
      </c>
      <c r="AF263" s="37"/>
    </row>
    <row r="264" spans="1:32" s="38" customFormat="1" x14ac:dyDescent="0.25">
      <c r="A264" s="33">
        <v>345</v>
      </c>
      <c r="B264" s="33" t="s">
        <v>45</v>
      </c>
      <c r="C264" s="33"/>
      <c r="D264" s="46">
        <v>45473</v>
      </c>
      <c r="E264" s="33"/>
      <c r="F264" s="71">
        <v>1.2999999999999999E-3</v>
      </c>
      <c r="G264" s="72"/>
      <c r="H264" s="72"/>
      <c r="I264" s="33"/>
      <c r="J264" s="48">
        <v>-1</v>
      </c>
      <c r="L264" s="152">
        <v>15</v>
      </c>
      <c r="M264" s="161"/>
      <c r="N264" s="154">
        <v>14.4</v>
      </c>
      <c r="O264" s="161"/>
      <c r="P264" s="76">
        <v>3.4</v>
      </c>
      <c r="Q264" s="76"/>
      <c r="R264" s="46">
        <v>49125</v>
      </c>
      <c r="S264" s="33"/>
      <c r="T264" s="47">
        <v>50</v>
      </c>
      <c r="U264" s="33" t="s">
        <v>4</v>
      </c>
      <c r="V264" s="47" t="s">
        <v>315</v>
      </c>
      <c r="W264" s="33"/>
      <c r="X264" s="48">
        <v>-2</v>
      </c>
      <c r="Z264" s="157">
        <v>18.399999999999999</v>
      </c>
      <c r="AA264" s="52"/>
      <c r="AB264" s="159">
        <v>15.56</v>
      </c>
      <c r="AC264" s="131"/>
      <c r="AD264" s="52">
        <v>2.75</v>
      </c>
      <c r="AF264" s="37"/>
    </row>
    <row r="265" spans="1:32" x14ac:dyDescent="0.25">
      <c r="A265" s="33">
        <v>346</v>
      </c>
      <c r="B265" s="33" t="s">
        <v>291</v>
      </c>
      <c r="D265" s="46">
        <v>45473</v>
      </c>
      <c r="F265" s="71">
        <v>2.5999999999999999E-3</v>
      </c>
      <c r="G265" s="72"/>
      <c r="H265" s="72"/>
      <c r="J265" s="48">
        <v>0</v>
      </c>
      <c r="L265" s="152">
        <v>15.1</v>
      </c>
      <c r="M265" s="161"/>
      <c r="N265" s="154">
        <v>14.2</v>
      </c>
      <c r="O265" s="161"/>
      <c r="P265" s="76">
        <v>3.4</v>
      </c>
      <c r="Q265" s="76"/>
      <c r="R265" s="46">
        <v>49125</v>
      </c>
      <c r="T265" s="47">
        <v>50</v>
      </c>
      <c r="U265" s="33" t="s">
        <v>4</v>
      </c>
      <c r="V265" s="47" t="s">
        <v>317</v>
      </c>
      <c r="X265" s="48">
        <v>-2</v>
      </c>
      <c r="Z265" s="157">
        <v>21.3</v>
      </c>
      <c r="AA265" s="52"/>
      <c r="AB265" s="159">
        <v>14.85</v>
      </c>
      <c r="AC265" s="131"/>
      <c r="AD265" s="52">
        <v>2.0099999999999998</v>
      </c>
      <c r="AF265" s="37"/>
    </row>
    <row r="266" spans="1:32" x14ac:dyDescent="0.25">
      <c r="A266" s="33" t="s">
        <v>6</v>
      </c>
      <c r="B266" s="33" t="s">
        <v>6</v>
      </c>
      <c r="D266" s="46"/>
      <c r="F266" s="71"/>
      <c r="G266" s="72"/>
      <c r="H266" s="72"/>
      <c r="J266" s="48"/>
      <c r="L266" s="152"/>
      <c r="M266" s="161"/>
      <c r="N266" s="154"/>
      <c r="O266" s="161"/>
      <c r="P266" s="75"/>
      <c r="Q266" s="75"/>
      <c r="R266" s="46"/>
      <c r="T266" s="47"/>
      <c r="V266" s="47"/>
      <c r="X266" s="48"/>
      <c r="Z266" s="157"/>
      <c r="AA266" s="52"/>
      <c r="AB266" s="159"/>
      <c r="AC266" s="131"/>
      <c r="AD266" s="52"/>
      <c r="AF266" s="37"/>
    </row>
    <row r="267" spans="1:32" x14ac:dyDescent="0.25">
      <c r="A267" s="38" t="s">
        <v>6</v>
      </c>
      <c r="B267" s="38" t="s">
        <v>106</v>
      </c>
      <c r="D267" s="46"/>
      <c r="F267" s="71"/>
      <c r="G267" s="72"/>
      <c r="H267" s="72"/>
      <c r="J267" s="48"/>
      <c r="L267" s="152"/>
      <c r="M267" s="161"/>
      <c r="N267" s="154"/>
      <c r="O267" s="161"/>
      <c r="P267" s="75"/>
      <c r="Q267" s="75"/>
      <c r="R267" s="46"/>
      <c r="T267" s="47"/>
      <c r="V267" s="47"/>
      <c r="X267" s="48"/>
      <c r="Z267" s="157"/>
      <c r="AA267" s="52"/>
      <c r="AB267" s="159"/>
      <c r="AC267" s="131"/>
      <c r="AD267" s="52"/>
      <c r="AF267" s="37"/>
    </row>
    <row r="268" spans="1:32" x14ac:dyDescent="0.25">
      <c r="A268" s="33">
        <v>341</v>
      </c>
      <c r="B268" s="33" t="s">
        <v>42</v>
      </c>
      <c r="D268" s="46">
        <v>45473</v>
      </c>
      <c r="F268" s="71">
        <v>2.3E-3</v>
      </c>
      <c r="G268" s="72"/>
      <c r="H268" s="72"/>
      <c r="J268" s="48">
        <v>-2</v>
      </c>
      <c r="L268" s="152">
        <v>15.1</v>
      </c>
      <c r="M268" s="161"/>
      <c r="N268" s="154">
        <v>14.2</v>
      </c>
      <c r="O268" s="161"/>
      <c r="P268" s="76">
        <v>3.5</v>
      </c>
      <c r="Q268" s="76"/>
      <c r="R268" s="46">
        <v>49125</v>
      </c>
      <c r="T268" s="47">
        <v>80</v>
      </c>
      <c r="U268" s="33" t="s">
        <v>4</v>
      </c>
      <c r="V268" s="47" t="s">
        <v>310</v>
      </c>
      <c r="X268" s="48">
        <v>-2</v>
      </c>
      <c r="Z268" s="157">
        <v>17.5</v>
      </c>
      <c r="AA268" s="52"/>
      <c r="AB268" s="159">
        <v>16.12</v>
      </c>
      <c r="AC268" s="131"/>
      <c r="AD268" s="52">
        <v>2.99</v>
      </c>
      <c r="AF268" s="37"/>
    </row>
    <row r="269" spans="1:32" x14ac:dyDescent="0.25">
      <c r="A269" s="33">
        <v>342</v>
      </c>
      <c r="B269" s="33" t="s">
        <v>87</v>
      </c>
      <c r="D269" s="46">
        <v>45473</v>
      </c>
      <c r="F269" s="71">
        <v>9.4999999999999998E-3</v>
      </c>
      <c r="G269" s="72"/>
      <c r="H269" s="72"/>
      <c r="J269" s="48">
        <v>0</v>
      </c>
      <c r="L269" s="152">
        <v>15.1</v>
      </c>
      <c r="M269" s="161"/>
      <c r="N269" s="154">
        <v>13.5</v>
      </c>
      <c r="O269" s="161"/>
      <c r="P269" s="76">
        <v>3.8</v>
      </c>
      <c r="Q269" s="76"/>
      <c r="R269" s="46">
        <v>49125</v>
      </c>
      <c r="T269" s="47">
        <v>50</v>
      </c>
      <c r="U269" s="33" t="s">
        <v>4</v>
      </c>
      <c r="V269" s="47" t="s">
        <v>313</v>
      </c>
      <c r="X269" s="48">
        <v>-3</v>
      </c>
      <c r="Z269" s="157">
        <v>21.3</v>
      </c>
      <c r="AA269" s="52"/>
      <c r="AB269" s="159">
        <v>15.13</v>
      </c>
      <c r="AC269" s="131"/>
      <c r="AD269" s="52">
        <v>2.04</v>
      </c>
      <c r="AF269" s="37"/>
    </row>
    <row r="270" spans="1:32" x14ac:dyDescent="0.25">
      <c r="A270" s="33">
        <v>343</v>
      </c>
      <c r="B270" s="33" t="s">
        <v>88</v>
      </c>
      <c r="D270" s="46">
        <v>45473</v>
      </c>
      <c r="F270" s="49">
        <v>5.7000000000000002E-3</v>
      </c>
      <c r="G270" s="44"/>
      <c r="H270" s="49"/>
      <c r="J270" s="48">
        <v>0</v>
      </c>
      <c r="L270" s="152">
        <v>11.5</v>
      </c>
      <c r="M270" s="161"/>
      <c r="N270" s="154">
        <v>12.4</v>
      </c>
      <c r="O270" s="151" t="s">
        <v>282</v>
      </c>
      <c r="P270" s="76">
        <v>4.2</v>
      </c>
      <c r="Q270" s="76"/>
      <c r="R270" s="46">
        <v>49125</v>
      </c>
      <c r="T270" s="47">
        <v>50</v>
      </c>
      <c r="U270" s="33" t="s">
        <v>4</v>
      </c>
      <c r="V270" s="47" t="s">
        <v>314</v>
      </c>
      <c r="X270" s="48">
        <v>-3</v>
      </c>
      <c r="Z270" s="157">
        <v>14.7</v>
      </c>
      <c r="AA270" s="52"/>
      <c r="AB270" s="159">
        <v>15.33</v>
      </c>
      <c r="AC270" s="131"/>
      <c r="AD270" s="52">
        <v>4.2300000000000004</v>
      </c>
      <c r="AF270" s="37"/>
    </row>
    <row r="271" spans="1:32" x14ac:dyDescent="0.25">
      <c r="A271" s="33">
        <v>343.2</v>
      </c>
      <c r="B271" s="33" t="s">
        <v>290</v>
      </c>
      <c r="D271" s="46">
        <v>45473</v>
      </c>
      <c r="F271" s="49">
        <v>0.1565</v>
      </c>
      <c r="G271" s="44"/>
      <c r="H271" s="49"/>
      <c r="J271" s="48">
        <v>0</v>
      </c>
      <c r="L271" s="152">
        <v>3.7</v>
      </c>
      <c r="M271" s="161"/>
      <c r="N271" s="154">
        <v>12.4</v>
      </c>
      <c r="O271" s="151" t="s">
        <v>282</v>
      </c>
      <c r="P271" s="76">
        <v>4.2</v>
      </c>
      <c r="Q271" s="76"/>
      <c r="R271" s="46">
        <v>49125</v>
      </c>
      <c r="T271" s="47">
        <v>9</v>
      </c>
      <c r="U271" s="33" t="s">
        <v>4</v>
      </c>
      <c r="V271" s="47" t="s">
        <v>316</v>
      </c>
      <c r="X271" s="48">
        <v>35</v>
      </c>
      <c r="Z271" s="157">
        <v>4.0999999999999996</v>
      </c>
      <c r="AA271" s="52"/>
      <c r="AB271" s="159">
        <v>6.88</v>
      </c>
      <c r="AC271" s="131"/>
      <c r="AD271" s="52">
        <v>7.41</v>
      </c>
      <c r="AF271" s="37"/>
    </row>
    <row r="272" spans="1:32" s="38" customFormat="1" x14ac:dyDescent="0.25">
      <c r="A272" s="33">
        <v>344</v>
      </c>
      <c r="B272" s="33" t="s">
        <v>89</v>
      </c>
      <c r="C272" s="33"/>
      <c r="D272" s="46">
        <v>45473</v>
      </c>
      <c r="E272" s="33"/>
      <c r="F272" s="71">
        <v>1.6000000000000001E-3</v>
      </c>
      <c r="G272" s="72"/>
      <c r="H272" s="72"/>
      <c r="I272" s="33"/>
      <c r="J272" s="48">
        <v>-1</v>
      </c>
      <c r="L272" s="152">
        <v>11.6</v>
      </c>
      <c r="M272" s="161"/>
      <c r="N272" s="154">
        <v>14.3</v>
      </c>
      <c r="O272" s="161"/>
      <c r="P272" s="76">
        <v>3.4</v>
      </c>
      <c r="Q272" s="76"/>
      <c r="R272" s="46">
        <v>49125</v>
      </c>
      <c r="S272" s="33"/>
      <c r="T272" s="47">
        <v>60</v>
      </c>
      <c r="U272" s="33" t="s">
        <v>4</v>
      </c>
      <c r="V272" s="47" t="s">
        <v>310</v>
      </c>
      <c r="W272" s="33"/>
      <c r="X272" s="48">
        <v>-3</v>
      </c>
      <c r="Z272" s="157">
        <v>15.5</v>
      </c>
      <c r="AA272" s="52"/>
      <c r="AB272" s="159">
        <v>15.89</v>
      </c>
      <c r="AC272" s="131"/>
      <c r="AD272" s="52">
        <v>3.07</v>
      </c>
      <c r="AF272" s="37"/>
    </row>
    <row r="273" spans="1:32" x14ac:dyDescent="0.25">
      <c r="A273" s="33">
        <v>345</v>
      </c>
      <c r="B273" s="33" t="s">
        <v>45</v>
      </c>
      <c r="D273" s="46">
        <v>45473</v>
      </c>
      <c r="F273" s="71">
        <v>1.2999999999999999E-3</v>
      </c>
      <c r="G273" s="72"/>
      <c r="H273" s="72"/>
      <c r="J273" s="48">
        <v>-1</v>
      </c>
      <c r="L273" s="152">
        <v>14.7</v>
      </c>
      <c r="M273" s="161"/>
      <c r="N273" s="154">
        <v>14.4</v>
      </c>
      <c r="O273" s="161"/>
      <c r="P273" s="76">
        <v>3.4</v>
      </c>
      <c r="Q273" s="76"/>
      <c r="R273" s="46">
        <v>49125</v>
      </c>
      <c r="T273" s="47">
        <v>50</v>
      </c>
      <c r="U273" s="33" t="s">
        <v>4</v>
      </c>
      <c r="V273" s="47" t="s">
        <v>315</v>
      </c>
      <c r="X273" s="48">
        <v>-2</v>
      </c>
      <c r="Z273" s="157">
        <v>18.2</v>
      </c>
      <c r="AA273" s="52"/>
      <c r="AB273" s="159">
        <v>15.57</v>
      </c>
      <c r="AC273" s="131"/>
      <c r="AD273" s="52">
        <v>2.81</v>
      </c>
      <c r="AF273" s="37"/>
    </row>
    <row r="274" spans="1:32" s="38" customFormat="1" x14ac:dyDescent="0.25">
      <c r="A274" s="33">
        <v>346</v>
      </c>
      <c r="B274" s="33" t="s">
        <v>291</v>
      </c>
      <c r="C274" s="33"/>
      <c r="D274" s="46">
        <v>45473</v>
      </c>
      <c r="E274" s="33"/>
      <c r="F274" s="71">
        <v>2.5999999999999999E-3</v>
      </c>
      <c r="G274" s="72"/>
      <c r="H274" s="72"/>
      <c r="I274" s="33"/>
      <c r="J274" s="48">
        <v>0</v>
      </c>
      <c r="L274" s="152">
        <v>15.1</v>
      </c>
      <c r="M274" s="161"/>
      <c r="N274" s="154">
        <v>14.2</v>
      </c>
      <c r="O274" s="161"/>
      <c r="P274" s="76">
        <v>3.4</v>
      </c>
      <c r="Q274" s="76"/>
      <c r="R274" s="46">
        <v>49125</v>
      </c>
      <c r="S274" s="33"/>
      <c r="T274" s="47">
        <v>50</v>
      </c>
      <c r="U274" s="33" t="s">
        <v>4</v>
      </c>
      <c r="V274" s="47" t="s">
        <v>317</v>
      </c>
      <c r="W274" s="33"/>
      <c r="X274" s="48">
        <v>-2</v>
      </c>
      <c r="Z274" s="157">
        <v>15.1</v>
      </c>
      <c r="AA274" s="52"/>
      <c r="AB274" s="159">
        <v>15.34</v>
      </c>
      <c r="AC274" s="131"/>
      <c r="AD274" s="52">
        <v>3.25</v>
      </c>
      <c r="AF274" s="37"/>
    </row>
    <row r="275" spans="1:32" x14ac:dyDescent="0.25">
      <c r="A275" s="33" t="s">
        <v>6</v>
      </c>
      <c r="B275" s="33" t="s">
        <v>6</v>
      </c>
      <c r="D275" s="46"/>
      <c r="F275" s="71"/>
      <c r="G275" s="72"/>
      <c r="H275" s="72"/>
      <c r="J275" s="48"/>
      <c r="L275" s="152"/>
      <c r="M275" s="161"/>
      <c r="N275" s="154"/>
      <c r="O275" s="161"/>
      <c r="P275" s="75"/>
      <c r="Q275" s="75"/>
      <c r="R275" s="46"/>
      <c r="T275" s="47"/>
      <c r="V275" s="47"/>
      <c r="X275" s="48"/>
      <c r="Z275" s="157"/>
      <c r="AA275" s="52"/>
      <c r="AB275" s="159"/>
      <c r="AC275" s="131"/>
      <c r="AD275" s="52"/>
      <c r="AF275" s="37"/>
    </row>
    <row r="276" spans="1:32" x14ac:dyDescent="0.25">
      <c r="A276" s="38" t="s">
        <v>6</v>
      </c>
      <c r="B276" s="38" t="s">
        <v>108</v>
      </c>
      <c r="D276" s="46"/>
      <c r="F276" s="71"/>
      <c r="G276" s="72"/>
      <c r="H276" s="72"/>
      <c r="J276" s="48"/>
      <c r="L276" s="152"/>
      <c r="M276" s="161"/>
      <c r="N276" s="154"/>
      <c r="O276" s="161"/>
      <c r="P276" s="75"/>
      <c r="Q276" s="75"/>
      <c r="R276" s="46"/>
      <c r="T276" s="47"/>
      <c r="V276" s="47"/>
      <c r="X276" s="48"/>
      <c r="Z276" s="157"/>
      <c r="AA276" s="52"/>
      <c r="AB276" s="159"/>
      <c r="AC276" s="131"/>
      <c r="AD276" s="52"/>
      <c r="AF276" s="37"/>
    </row>
    <row r="277" spans="1:32" x14ac:dyDescent="0.25">
      <c r="A277" s="33">
        <v>341</v>
      </c>
      <c r="B277" s="33" t="s">
        <v>42</v>
      </c>
      <c r="D277" s="46">
        <v>49490</v>
      </c>
      <c r="F277" s="71">
        <v>2.3E-3</v>
      </c>
      <c r="G277" s="72"/>
      <c r="H277" s="72"/>
      <c r="J277" s="48">
        <v>-2</v>
      </c>
      <c r="L277" s="152">
        <v>4.9000000000000004</v>
      </c>
      <c r="M277" s="161"/>
      <c r="N277" s="154">
        <v>25</v>
      </c>
      <c r="O277" s="161"/>
      <c r="P277" s="76">
        <v>3.5</v>
      </c>
      <c r="Q277" s="76"/>
      <c r="R277" s="46">
        <v>53143</v>
      </c>
      <c r="T277" s="47">
        <v>80</v>
      </c>
      <c r="U277" s="33" t="s">
        <v>4</v>
      </c>
      <c r="V277" s="47" t="s">
        <v>310</v>
      </c>
      <c r="X277" s="48">
        <v>-2</v>
      </c>
      <c r="Z277" s="157">
        <v>11.4</v>
      </c>
      <c r="AA277" s="52"/>
      <c r="AB277" s="159">
        <v>26.49</v>
      </c>
      <c r="AC277" s="131"/>
      <c r="AD277" s="52">
        <v>2.5</v>
      </c>
      <c r="AF277" s="37"/>
    </row>
    <row r="278" spans="1:32" x14ac:dyDescent="0.25">
      <c r="A278" s="33">
        <v>342</v>
      </c>
      <c r="B278" s="33" t="s">
        <v>87</v>
      </c>
      <c r="D278" s="46">
        <v>49490</v>
      </c>
      <c r="F278" s="71">
        <v>9.4999999999999998E-3</v>
      </c>
      <c r="G278" s="72"/>
      <c r="H278" s="72"/>
      <c r="J278" s="48">
        <v>0</v>
      </c>
      <c r="L278" s="152">
        <v>5.5</v>
      </c>
      <c r="M278" s="161"/>
      <c r="N278" s="154">
        <v>23</v>
      </c>
      <c r="O278" s="161"/>
      <c r="P278" s="76">
        <v>3.8</v>
      </c>
      <c r="Q278" s="76"/>
      <c r="R278" s="46">
        <v>53143</v>
      </c>
      <c r="T278" s="47">
        <v>50</v>
      </c>
      <c r="U278" s="33" t="s">
        <v>4</v>
      </c>
      <c r="V278" s="47" t="s">
        <v>313</v>
      </c>
      <c r="X278" s="48">
        <v>-3</v>
      </c>
      <c r="Z278" s="157">
        <v>11.7</v>
      </c>
      <c r="AA278" s="52"/>
      <c r="AB278" s="159">
        <v>24.5</v>
      </c>
      <c r="AC278" s="131"/>
      <c r="AD278" s="52">
        <v>2.77</v>
      </c>
      <c r="AF278" s="37"/>
    </row>
    <row r="279" spans="1:32" x14ac:dyDescent="0.25">
      <c r="A279" s="33">
        <v>343</v>
      </c>
      <c r="B279" s="33" t="s">
        <v>88</v>
      </c>
      <c r="D279" s="46">
        <v>49490</v>
      </c>
      <c r="F279" s="49">
        <v>5.7000000000000002E-3</v>
      </c>
      <c r="G279" s="44"/>
      <c r="H279" s="49"/>
      <c r="J279" s="48">
        <v>0</v>
      </c>
      <c r="L279" s="152">
        <v>4.5</v>
      </c>
      <c r="M279" s="161"/>
      <c r="N279" s="154">
        <v>20</v>
      </c>
      <c r="O279" s="151" t="s">
        <v>282</v>
      </c>
      <c r="P279" s="76">
        <v>4.3</v>
      </c>
      <c r="Q279" s="76"/>
      <c r="R279" s="46">
        <v>53143</v>
      </c>
      <c r="T279" s="47">
        <v>50</v>
      </c>
      <c r="U279" s="33" t="s">
        <v>4</v>
      </c>
      <c r="V279" s="47" t="s">
        <v>314</v>
      </c>
      <c r="X279" s="48">
        <v>-3</v>
      </c>
      <c r="Z279" s="157">
        <v>9.1999999999999993</v>
      </c>
      <c r="AA279" s="52"/>
      <c r="AB279" s="159">
        <v>24.36</v>
      </c>
      <c r="AC279" s="131"/>
      <c r="AD279" s="52">
        <v>3.62</v>
      </c>
      <c r="AF279" s="37"/>
    </row>
    <row r="280" spans="1:32" s="38" customFormat="1" x14ac:dyDescent="0.25">
      <c r="A280" s="33">
        <v>343.2</v>
      </c>
      <c r="B280" s="33" t="s">
        <v>290</v>
      </c>
      <c r="C280" s="33"/>
      <c r="D280" s="46">
        <v>49490</v>
      </c>
      <c r="E280" s="33"/>
      <c r="F280" s="49">
        <v>0.1565</v>
      </c>
      <c r="G280" s="44"/>
      <c r="H280" s="49"/>
      <c r="I280" s="33"/>
      <c r="J280" s="48">
        <v>0</v>
      </c>
      <c r="L280" s="152">
        <v>3.9</v>
      </c>
      <c r="M280" s="161"/>
      <c r="N280" s="154">
        <v>20</v>
      </c>
      <c r="O280" s="151" t="s">
        <v>282</v>
      </c>
      <c r="P280" s="76">
        <v>4.3</v>
      </c>
      <c r="Q280" s="76"/>
      <c r="R280" s="46">
        <v>53143</v>
      </c>
      <c r="S280" s="33"/>
      <c r="T280" s="47">
        <v>9</v>
      </c>
      <c r="U280" s="33" t="s">
        <v>4</v>
      </c>
      <c r="V280" s="47" t="s">
        <v>316</v>
      </c>
      <c r="W280" s="33"/>
      <c r="X280" s="48">
        <v>35</v>
      </c>
      <c r="Z280" s="157">
        <v>4.2</v>
      </c>
      <c r="AA280" s="52"/>
      <c r="AB280" s="159">
        <v>6.93</v>
      </c>
      <c r="AC280" s="131"/>
      <c r="AD280" s="52">
        <v>7.98</v>
      </c>
      <c r="AF280" s="37"/>
    </row>
    <row r="281" spans="1:32" x14ac:dyDescent="0.25">
      <c r="A281" s="33">
        <v>344</v>
      </c>
      <c r="B281" s="33" t="s">
        <v>89</v>
      </c>
      <c r="D281" s="46">
        <v>49490</v>
      </c>
      <c r="F281" s="71">
        <v>1.6000000000000001E-3</v>
      </c>
      <c r="G281" s="72"/>
      <c r="H281" s="72"/>
      <c r="J281" s="48">
        <v>-1</v>
      </c>
      <c r="L281" s="152">
        <v>5.4</v>
      </c>
      <c r="M281" s="161"/>
      <c r="N281" s="154">
        <v>25</v>
      </c>
      <c r="O281" s="161"/>
      <c r="P281" s="76">
        <v>3.4</v>
      </c>
      <c r="Q281" s="76"/>
      <c r="R281" s="46">
        <v>53143</v>
      </c>
      <c r="T281" s="47">
        <v>60</v>
      </c>
      <c r="U281" s="33" t="s">
        <v>4</v>
      </c>
      <c r="V281" s="47" t="s">
        <v>310</v>
      </c>
      <c r="X281" s="48">
        <v>-3</v>
      </c>
      <c r="Z281" s="157">
        <v>11.6</v>
      </c>
      <c r="AA281" s="52"/>
      <c r="AB281" s="159">
        <v>25.75</v>
      </c>
      <c r="AC281" s="131"/>
      <c r="AD281" s="52">
        <v>2.73</v>
      </c>
      <c r="AF281" s="37"/>
    </row>
    <row r="282" spans="1:32" s="38" customFormat="1" x14ac:dyDescent="0.25">
      <c r="A282" s="33">
        <v>345</v>
      </c>
      <c r="B282" s="33" t="s">
        <v>45</v>
      </c>
      <c r="C282" s="33"/>
      <c r="D282" s="46">
        <v>49490</v>
      </c>
      <c r="E282" s="33"/>
      <c r="F282" s="71">
        <v>1.2999999999999999E-3</v>
      </c>
      <c r="G282" s="72"/>
      <c r="H282" s="72"/>
      <c r="I282" s="33"/>
      <c r="J282" s="48">
        <v>-1</v>
      </c>
      <c r="L282" s="152">
        <v>5.3</v>
      </c>
      <c r="M282" s="161"/>
      <c r="N282" s="154">
        <v>25</v>
      </c>
      <c r="O282" s="161"/>
      <c r="P282" s="76">
        <v>3.4</v>
      </c>
      <c r="Q282" s="76"/>
      <c r="R282" s="46">
        <v>53143</v>
      </c>
      <c r="S282" s="33"/>
      <c r="T282" s="47">
        <v>50</v>
      </c>
      <c r="U282" s="33" t="s">
        <v>4</v>
      </c>
      <c r="V282" s="47" t="s">
        <v>315</v>
      </c>
      <c r="W282" s="33"/>
      <c r="X282" s="48">
        <v>-2</v>
      </c>
      <c r="Z282" s="157">
        <v>11.5</v>
      </c>
      <c r="AA282" s="52"/>
      <c r="AB282" s="159">
        <v>25.28</v>
      </c>
      <c r="AC282" s="131"/>
      <c r="AD282" s="52">
        <v>2.7</v>
      </c>
      <c r="AF282" s="37"/>
    </row>
    <row r="283" spans="1:32" x14ac:dyDescent="0.25">
      <c r="A283" s="33">
        <v>346</v>
      </c>
      <c r="B283" s="33" t="s">
        <v>291</v>
      </c>
      <c r="D283" s="46">
        <v>49490</v>
      </c>
      <c r="F283" s="71">
        <v>2.5999999999999999E-3</v>
      </c>
      <c r="G283" s="72"/>
      <c r="H283" s="72"/>
      <c r="J283" s="48">
        <v>0</v>
      </c>
      <c r="L283" s="152">
        <v>4.7</v>
      </c>
      <c r="M283" s="161"/>
      <c r="N283" s="154">
        <v>24</v>
      </c>
      <c r="O283" s="161"/>
      <c r="P283" s="76">
        <v>3.4</v>
      </c>
      <c r="Q283" s="76"/>
      <c r="R283" s="46">
        <v>53143</v>
      </c>
      <c r="T283" s="47">
        <v>50</v>
      </c>
      <c r="U283" s="33" t="s">
        <v>4</v>
      </c>
      <c r="V283" s="47" t="s">
        <v>317</v>
      </c>
      <c r="X283" s="48">
        <v>-2</v>
      </c>
      <c r="Z283" s="157">
        <v>10.5</v>
      </c>
      <c r="AA283" s="52"/>
      <c r="AB283" s="159">
        <v>24.2</v>
      </c>
      <c r="AC283" s="131"/>
      <c r="AD283" s="52">
        <v>2.74</v>
      </c>
      <c r="AF283" s="37"/>
    </row>
    <row r="284" spans="1:32" x14ac:dyDescent="0.25">
      <c r="D284" s="46"/>
      <c r="F284" s="71"/>
      <c r="G284" s="72"/>
      <c r="H284" s="72"/>
      <c r="J284" s="48"/>
      <c r="L284" s="152"/>
      <c r="M284" s="161"/>
      <c r="N284" s="154"/>
      <c r="O284" s="161"/>
      <c r="P284" s="76"/>
      <c r="Q284" s="76"/>
      <c r="R284" s="46"/>
      <c r="T284" s="47"/>
      <c r="V284" s="47"/>
      <c r="X284" s="48"/>
      <c r="Z284" s="157"/>
      <c r="AA284" s="52"/>
      <c r="AB284" s="159"/>
      <c r="AC284" s="131"/>
      <c r="AD284" s="52"/>
      <c r="AF284" s="37"/>
    </row>
    <row r="285" spans="1:32" x14ac:dyDescent="0.25">
      <c r="A285" s="41" t="s">
        <v>198</v>
      </c>
      <c r="B285" s="38"/>
      <c r="C285" s="38"/>
      <c r="D285" s="46"/>
      <c r="E285" s="38"/>
      <c r="F285" s="71"/>
      <c r="G285" s="72"/>
      <c r="H285" s="72"/>
      <c r="I285" s="38"/>
      <c r="J285" s="48"/>
      <c r="L285" s="152"/>
      <c r="M285" s="161"/>
      <c r="N285" s="154"/>
      <c r="O285" s="161"/>
      <c r="P285" s="75"/>
      <c r="Q285" s="75"/>
      <c r="R285" s="46"/>
      <c r="T285" s="47"/>
      <c r="V285" s="47"/>
      <c r="X285" s="48"/>
      <c r="Z285" s="157"/>
      <c r="AA285" s="52"/>
      <c r="AB285" s="159"/>
      <c r="AC285" s="131"/>
      <c r="AD285" s="52"/>
      <c r="AF285" s="37"/>
    </row>
    <row r="286" spans="1:32" x14ac:dyDescent="0.25">
      <c r="A286" s="33" t="s">
        <v>6</v>
      </c>
      <c r="B286" s="33" t="s">
        <v>6</v>
      </c>
      <c r="D286" s="46"/>
      <c r="F286" s="71"/>
      <c r="G286" s="72"/>
      <c r="H286" s="72"/>
      <c r="J286" s="48"/>
      <c r="L286" s="152"/>
      <c r="M286" s="161"/>
      <c r="N286" s="154"/>
      <c r="O286" s="161"/>
      <c r="P286" s="75"/>
      <c r="Q286" s="75"/>
      <c r="R286" s="46"/>
      <c r="T286" s="47"/>
      <c r="V286" s="47"/>
      <c r="X286" s="48"/>
      <c r="Z286" s="157"/>
      <c r="AA286" s="52"/>
      <c r="AB286" s="159"/>
      <c r="AC286" s="131"/>
      <c r="AD286" s="52"/>
      <c r="AF286" s="37"/>
    </row>
    <row r="287" spans="1:32" s="38" customFormat="1" x14ac:dyDescent="0.25">
      <c r="A287" s="38" t="s">
        <v>6</v>
      </c>
      <c r="B287" s="38" t="s">
        <v>110</v>
      </c>
      <c r="C287" s="33"/>
      <c r="D287" s="46"/>
      <c r="E287" s="33"/>
      <c r="F287" s="71"/>
      <c r="G287" s="72"/>
      <c r="H287" s="72"/>
      <c r="I287" s="33"/>
      <c r="J287" s="48"/>
      <c r="L287" s="152"/>
      <c r="M287" s="161"/>
      <c r="N287" s="154"/>
      <c r="O287" s="161"/>
      <c r="P287" s="74"/>
      <c r="Q287" s="74"/>
      <c r="R287" s="46"/>
      <c r="S287" s="33"/>
      <c r="T287" s="47"/>
      <c r="U287" s="33"/>
      <c r="V287" s="47"/>
      <c r="W287" s="33"/>
      <c r="X287" s="48"/>
      <c r="Z287" s="157"/>
      <c r="AA287" s="52"/>
      <c r="AB287" s="159"/>
      <c r="AC287" s="131"/>
      <c r="AD287" s="52"/>
      <c r="AF287" s="37"/>
    </row>
    <row r="288" spans="1:32" x14ac:dyDescent="0.25">
      <c r="A288" s="33">
        <v>341</v>
      </c>
      <c r="B288" s="33" t="s">
        <v>42</v>
      </c>
      <c r="D288" s="46">
        <v>48760</v>
      </c>
      <c r="F288" s="71">
        <v>2.3E-3</v>
      </c>
      <c r="G288" s="72"/>
      <c r="H288" s="72"/>
      <c r="J288" s="48">
        <v>-2</v>
      </c>
      <c r="L288" s="152">
        <v>14.7</v>
      </c>
      <c r="M288" s="161"/>
      <c r="N288" s="154">
        <v>22</v>
      </c>
      <c r="O288" s="161"/>
      <c r="P288" s="76">
        <v>3.5</v>
      </c>
      <c r="Q288" s="76"/>
      <c r="R288" s="46">
        <v>52412</v>
      </c>
      <c r="T288" s="47">
        <v>80</v>
      </c>
      <c r="U288" s="33" t="s">
        <v>4</v>
      </c>
      <c r="V288" s="47" t="s">
        <v>310</v>
      </c>
      <c r="X288" s="48">
        <v>-2</v>
      </c>
      <c r="Z288" s="157">
        <v>19.100000000000001</v>
      </c>
      <c r="AA288" s="52"/>
      <c r="AB288" s="159">
        <v>24.38</v>
      </c>
      <c r="AC288" s="131"/>
      <c r="AD288" s="52">
        <v>2.4300000000000002</v>
      </c>
      <c r="AF288" s="37"/>
    </row>
    <row r="289" spans="1:32" s="38" customFormat="1" x14ac:dyDescent="0.25">
      <c r="A289" s="33">
        <v>342</v>
      </c>
      <c r="B289" s="33" t="s">
        <v>87</v>
      </c>
      <c r="C289" s="33"/>
      <c r="D289" s="46">
        <v>48760</v>
      </c>
      <c r="E289" s="33"/>
      <c r="F289" s="71">
        <v>9.4999999999999998E-3</v>
      </c>
      <c r="G289" s="72"/>
      <c r="H289" s="72"/>
      <c r="I289" s="33"/>
      <c r="J289" s="48">
        <v>0</v>
      </c>
      <c r="L289" s="152">
        <v>7.3</v>
      </c>
      <c r="M289" s="161"/>
      <c r="N289" s="154">
        <v>20</v>
      </c>
      <c r="O289" s="161"/>
      <c r="P289" s="76">
        <v>3.8</v>
      </c>
      <c r="Q289" s="76"/>
      <c r="R289" s="46">
        <v>52412</v>
      </c>
      <c r="S289" s="33"/>
      <c r="T289" s="47">
        <v>50</v>
      </c>
      <c r="U289" s="33" t="s">
        <v>4</v>
      </c>
      <c r="V289" s="47" t="s">
        <v>313</v>
      </c>
      <c r="W289" s="33"/>
      <c r="X289" s="48">
        <v>-3</v>
      </c>
      <c r="Z289" s="157">
        <v>14.3</v>
      </c>
      <c r="AA289" s="52"/>
      <c r="AB289" s="159">
        <v>22.76</v>
      </c>
      <c r="AC289" s="131"/>
      <c r="AD289" s="52">
        <v>2.34</v>
      </c>
      <c r="AF289" s="37"/>
    </row>
    <row r="290" spans="1:32" x14ac:dyDescent="0.25">
      <c r="A290" s="33">
        <v>343</v>
      </c>
      <c r="B290" s="33" t="s">
        <v>88</v>
      </c>
      <c r="D290" s="46">
        <v>48760</v>
      </c>
      <c r="F290" s="49">
        <v>5.7000000000000002E-3</v>
      </c>
      <c r="G290" s="44"/>
      <c r="H290" s="49"/>
      <c r="J290" s="48">
        <v>0</v>
      </c>
      <c r="L290" s="152">
        <v>10.8</v>
      </c>
      <c r="M290" s="161"/>
      <c r="N290" s="154">
        <v>17.8</v>
      </c>
      <c r="O290" s="151" t="s">
        <v>282</v>
      </c>
      <c r="P290" s="76">
        <v>4.5</v>
      </c>
      <c r="Q290" s="76"/>
      <c r="R290" s="46">
        <v>52412</v>
      </c>
      <c r="T290" s="47">
        <v>50</v>
      </c>
      <c r="U290" s="33" t="s">
        <v>4</v>
      </c>
      <c r="V290" s="47" t="s">
        <v>314</v>
      </c>
      <c r="X290" s="48">
        <v>-3</v>
      </c>
      <c r="Z290" s="157">
        <v>15.1</v>
      </c>
      <c r="AA290" s="52"/>
      <c r="AB290" s="159">
        <v>22.21</v>
      </c>
      <c r="AC290" s="131"/>
      <c r="AD290" s="52">
        <v>7.96</v>
      </c>
      <c r="AF290" s="37"/>
    </row>
    <row r="291" spans="1:32" x14ac:dyDescent="0.25">
      <c r="A291" s="33">
        <v>344</v>
      </c>
      <c r="B291" s="33" t="s">
        <v>89</v>
      </c>
      <c r="D291" s="46">
        <v>48760</v>
      </c>
      <c r="F291" s="71">
        <v>1.6000000000000001E-3</v>
      </c>
      <c r="G291" s="72"/>
      <c r="H291" s="72"/>
      <c r="J291" s="48">
        <v>-1</v>
      </c>
      <c r="L291" s="152">
        <v>0</v>
      </c>
      <c r="M291" s="161"/>
      <c r="N291" s="154">
        <v>22</v>
      </c>
      <c r="O291" s="161"/>
      <c r="P291" s="76">
        <v>3.4</v>
      </c>
      <c r="Q291" s="76"/>
      <c r="R291" s="46">
        <v>52412</v>
      </c>
      <c r="T291" s="47">
        <v>60</v>
      </c>
      <c r="U291" s="33" t="s">
        <v>4</v>
      </c>
      <c r="V291" s="47" t="s">
        <v>310</v>
      </c>
      <c r="X291" s="48">
        <v>-3</v>
      </c>
      <c r="Z291" s="157">
        <v>6</v>
      </c>
      <c r="AA291" s="52"/>
      <c r="AB291" s="159">
        <v>24.35</v>
      </c>
      <c r="AC291" s="131"/>
      <c r="AD291" s="52">
        <v>3.4</v>
      </c>
      <c r="AF291" s="37"/>
    </row>
    <row r="292" spans="1:32" x14ac:dyDescent="0.25">
      <c r="A292" s="33">
        <v>345</v>
      </c>
      <c r="B292" s="33" t="s">
        <v>45</v>
      </c>
      <c r="D292" s="46">
        <v>48760</v>
      </c>
      <c r="F292" s="71">
        <v>1.2999999999999999E-3</v>
      </c>
      <c r="G292" s="72"/>
      <c r="H292" s="72"/>
      <c r="J292" s="48">
        <v>-1</v>
      </c>
      <c r="L292" s="152">
        <v>18.2</v>
      </c>
      <c r="M292" s="161"/>
      <c r="N292" s="154">
        <v>22</v>
      </c>
      <c r="O292" s="161"/>
      <c r="P292" s="76">
        <v>3.4</v>
      </c>
      <c r="Q292" s="76"/>
      <c r="R292" s="46">
        <v>52412</v>
      </c>
      <c r="T292" s="47">
        <v>50</v>
      </c>
      <c r="U292" s="33" t="s">
        <v>4</v>
      </c>
      <c r="V292" s="47" t="s">
        <v>315</v>
      </c>
      <c r="X292" s="48">
        <v>-2</v>
      </c>
      <c r="Z292" s="157">
        <v>14.9</v>
      </c>
      <c r="AA292" s="52"/>
      <c r="AB292" s="159">
        <v>22.77</v>
      </c>
      <c r="AC292" s="131"/>
      <c r="AD292" s="52">
        <v>3.08</v>
      </c>
      <c r="AF292" s="37"/>
    </row>
    <row r="293" spans="1:32" x14ac:dyDescent="0.25">
      <c r="A293" s="33">
        <v>346</v>
      </c>
      <c r="B293" s="33" t="s">
        <v>291</v>
      </c>
      <c r="D293" s="46">
        <v>48760</v>
      </c>
      <c r="F293" s="71">
        <v>2.5999999999999999E-3</v>
      </c>
      <c r="G293" s="72"/>
      <c r="H293" s="72"/>
      <c r="J293" s="48">
        <v>0</v>
      </c>
      <c r="L293" s="152">
        <v>9.3000000000000007</v>
      </c>
      <c r="M293" s="161"/>
      <c r="N293" s="154">
        <v>22</v>
      </c>
      <c r="O293" s="161"/>
      <c r="P293" s="76">
        <v>3.4</v>
      </c>
      <c r="Q293" s="76"/>
      <c r="R293" s="46">
        <v>52412</v>
      </c>
      <c r="T293" s="47">
        <v>50</v>
      </c>
      <c r="U293" s="33" t="s">
        <v>4</v>
      </c>
      <c r="V293" s="47" t="s">
        <v>317</v>
      </c>
      <c r="X293" s="48">
        <v>-2</v>
      </c>
      <c r="Z293" s="157">
        <v>13.1</v>
      </c>
      <c r="AA293" s="52"/>
      <c r="AB293" s="159">
        <v>22.44</v>
      </c>
      <c r="AC293" s="131"/>
      <c r="AD293" s="52">
        <v>2.83</v>
      </c>
      <c r="AF293" s="37"/>
    </row>
    <row r="294" spans="1:32" x14ac:dyDescent="0.25">
      <c r="A294" s="33" t="s">
        <v>6</v>
      </c>
      <c r="B294" s="33" t="s">
        <v>6</v>
      </c>
      <c r="D294" s="46"/>
      <c r="F294" s="71"/>
      <c r="G294" s="72"/>
      <c r="H294" s="72"/>
      <c r="J294" s="48"/>
      <c r="L294" s="152"/>
      <c r="M294" s="161"/>
      <c r="N294" s="154"/>
      <c r="O294" s="161"/>
      <c r="P294" s="75"/>
      <c r="Q294" s="75"/>
      <c r="R294" s="46"/>
      <c r="T294" s="47"/>
      <c r="V294" s="47"/>
      <c r="X294" s="48"/>
      <c r="Z294" s="157"/>
      <c r="AA294" s="52"/>
      <c r="AB294" s="159"/>
      <c r="AC294" s="131"/>
      <c r="AD294" s="52"/>
      <c r="AF294" s="37"/>
    </row>
    <row r="295" spans="1:32" x14ac:dyDescent="0.25">
      <c r="A295" s="38" t="s">
        <v>6</v>
      </c>
      <c r="B295" s="38" t="s">
        <v>112</v>
      </c>
      <c r="D295" s="46"/>
      <c r="F295" s="71"/>
      <c r="G295" s="72"/>
      <c r="H295" s="72"/>
      <c r="J295" s="48"/>
      <c r="L295" s="152"/>
      <c r="M295" s="161"/>
      <c r="N295" s="154"/>
      <c r="O295" s="161"/>
      <c r="P295" s="75"/>
      <c r="Q295" s="75"/>
      <c r="R295" s="46"/>
      <c r="T295" s="47"/>
      <c r="V295" s="47"/>
      <c r="X295" s="48"/>
      <c r="Z295" s="157"/>
      <c r="AA295" s="52"/>
      <c r="AB295" s="159"/>
      <c r="AC295" s="131"/>
      <c r="AD295" s="52"/>
      <c r="AF295" s="37"/>
    </row>
    <row r="296" spans="1:32" x14ac:dyDescent="0.25">
      <c r="A296" s="33">
        <v>341</v>
      </c>
      <c r="B296" s="33" t="s">
        <v>42</v>
      </c>
      <c r="D296" s="46">
        <v>48760</v>
      </c>
      <c r="F296" s="71">
        <v>2.3E-3</v>
      </c>
      <c r="G296" s="72"/>
      <c r="H296" s="72"/>
      <c r="J296" s="48">
        <v>-2</v>
      </c>
      <c r="K296" s="38"/>
      <c r="L296" s="152">
        <v>16.8</v>
      </c>
      <c r="M296" s="161"/>
      <c r="N296" s="154">
        <v>23</v>
      </c>
      <c r="O296" s="161"/>
      <c r="P296" s="76">
        <v>3.5</v>
      </c>
      <c r="Q296" s="76"/>
      <c r="R296" s="46">
        <v>52412</v>
      </c>
      <c r="T296" s="47">
        <v>80</v>
      </c>
      <c r="U296" s="33" t="s">
        <v>4</v>
      </c>
      <c r="V296" s="47" t="s">
        <v>310</v>
      </c>
      <c r="X296" s="48">
        <v>-2</v>
      </c>
      <c r="Y296" s="38"/>
      <c r="Z296" s="157">
        <v>22.7</v>
      </c>
      <c r="AA296" s="52"/>
      <c r="AB296" s="159">
        <v>24.21</v>
      </c>
      <c r="AC296" s="131"/>
      <c r="AD296" s="52">
        <v>2.41</v>
      </c>
      <c r="AF296" s="37"/>
    </row>
    <row r="297" spans="1:32" x14ac:dyDescent="0.25">
      <c r="A297" s="33">
        <v>342</v>
      </c>
      <c r="B297" s="33" t="s">
        <v>87</v>
      </c>
      <c r="D297" s="46">
        <v>48760</v>
      </c>
      <c r="F297" s="71">
        <v>9.4999999999999998E-3</v>
      </c>
      <c r="G297" s="72"/>
      <c r="H297" s="72"/>
      <c r="J297" s="48">
        <v>0</v>
      </c>
      <c r="L297" s="152">
        <v>6.4</v>
      </c>
      <c r="M297" s="161"/>
      <c r="N297" s="154">
        <v>21</v>
      </c>
      <c r="O297" s="161"/>
      <c r="P297" s="76">
        <v>3.8</v>
      </c>
      <c r="Q297" s="76"/>
      <c r="R297" s="46">
        <v>52412</v>
      </c>
      <c r="T297" s="47">
        <v>50</v>
      </c>
      <c r="U297" s="33" t="s">
        <v>4</v>
      </c>
      <c r="V297" s="47" t="s">
        <v>313</v>
      </c>
      <c r="X297" s="48">
        <v>-3</v>
      </c>
      <c r="Z297" s="157">
        <v>13.3</v>
      </c>
      <c r="AA297" s="52"/>
      <c r="AB297" s="159">
        <v>22.82</v>
      </c>
      <c r="AC297" s="131"/>
      <c r="AD297" s="52">
        <v>2.5099999999999998</v>
      </c>
      <c r="AF297" s="37"/>
    </row>
    <row r="298" spans="1:32" x14ac:dyDescent="0.25">
      <c r="A298" s="33">
        <v>343</v>
      </c>
      <c r="B298" s="33" t="s">
        <v>88</v>
      </c>
      <c r="D298" s="46">
        <v>48760</v>
      </c>
      <c r="F298" s="49">
        <v>5.7000000000000002E-3</v>
      </c>
      <c r="G298" s="44"/>
      <c r="H298" s="49"/>
      <c r="J298" s="48">
        <v>0</v>
      </c>
      <c r="K298" s="38"/>
      <c r="L298" s="152">
        <v>6.6</v>
      </c>
      <c r="M298" s="161"/>
      <c r="N298" s="154">
        <v>16.8</v>
      </c>
      <c r="O298" s="151" t="s">
        <v>282</v>
      </c>
      <c r="P298" s="76">
        <v>4.8</v>
      </c>
      <c r="Q298" s="76"/>
      <c r="R298" s="46">
        <v>52412</v>
      </c>
      <c r="T298" s="47">
        <v>50</v>
      </c>
      <c r="U298" s="33" t="s">
        <v>4</v>
      </c>
      <c r="V298" s="47" t="s">
        <v>314</v>
      </c>
      <c r="X298" s="48">
        <v>-3</v>
      </c>
      <c r="Y298" s="38"/>
      <c r="Z298" s="157">
        <v>11.5</v>
      </c>
      <c r="AA298" s="52"/>
      <c r="AB298" s="159">
        <v>22.65</v>
      </c>
      <c r="AC298" s="131"/>
      <c r="AD298" s="52">
        <v>3.88</v>
      </c>
      <c r="AF298" s="37"/>
    </row>
    <row r="299" spans="1:32" x14ac:dyDescent="0.25">
      <c r="A299" s="33">
        <v>343.2</v>
      </c>
      <c r="B299" s="33" t="s">
        <v>290</v>
      </c>
      <c r="D299" s="46">
        <v>48760</v>
      </c>
      <c r="F299" s="49">
        <v>0.1565</v>
      </c>
      <c r="G299" s="44"/>
      <c r="H299" s="49"/>
      <c r="J299" s="48">
        <v>0</v>
      </c>
      <c r="L299" s="152">
        <v>5</v>
      </c>
      <c r="M299" s="161"/>
      <c r="N299" s="154">
        <v>16.8</v>
      </c>
      <c r="O299" s="151" t="s">
        <v>282</v>
      </c>
      <c r="P299" s="76">
        <v>4.8</v>
      </c>
      <c r="Q299" s="76"/>
      <c r="R299" s="46">
        <v>52412</v>
      </c>
      <c r="T299" s="47">
        <v>9</v>
      </c>
      <c r="U299" s="33" t="s">
        <v>4</v>
      </c>
      <c r="V299" s="47" t="s">
        <v>316</v>
      </c>
      <c r="X299" s="48">
        <v>35</v>
      </c>
      <c r="Z299" s="157">
        <v>4</v>
      </c>
      <c r="AA299" s="52"/>
      <c r="AB299" s="159">
        <v>7.08</v>
      </c>
      <c r="AC299" s="131"/>
      <c r="AD299" s="52">
        <v>8.1199999999999992</v>
      </c>
      <c r="AF299" s="37"/>
    </row>
    <row r="300" spans="1:32" x14ac:dyDescent="0.25">
      <c r="A300" s="33">
        <v>344</v>
      </c>
      <c r="B300" s="33" t="s">
        <v>89</v>
      </c>
      <c r="D300" s="46">
        <v>48760</v>
      </c>
      <c r="F300" s="71">
        <v>1.6000000000000001E-3</v>
      </c>
      <c r="G300" s="72"/>
      <c r="H300" s="72"/>
      <c r="J300" s="48">
        <v>-1</v>
      </c>
      <c r="L300" s="152">
        <v>8.6999999999999993</v>
      </c>
      <c r="M300" s="161"/>
      <c r="N300" s="154">
        <v>23</v>
      </c>
      <c r="O300" s="161"/>
      <c r="P300" s="76">
        <v>3.4</v>
      </c>
      <c r="Q300" s="76"/>
      <c r="R300" s="46">
        <v>52412</v>
      </c>
      <c r="T300" s="47">
        <v>60</v>
      </c>
      <c r="U300" s="33" t="s">
        <v>4</v>
      </c>
      <c r="V300" s="47" t="s">
        <v>310</v>
      </c>
      <c r="X300" s="48">
        <v>-3</v>
      </c>
      <c r="Z300" s="157">
        <v>12.8</v>
      </c>
      <c r="AA300" s="52"/>
      <c r="AB300" s="159">
        <v>23.93</v>
      </c>
      <c r="AC300" s="131"/>
      <c r="AD300" s="52">
        <v>2.92</v>
      </c>
      <c r="AF300" s="37"/>
    </row>
    <row r="301" spans="1:32" x14ac:dyDescent="0.25">
      <c r="A301" s="33">
        <v>345</v>
      </c>
      <c r="B301" s="33" t="s">
        <v>45</v>
      </c>
      <c r="D301" s="46">
        <v>48760</v>
      </c>
      <c r="F301" s="71">
        <v>1.2999999999999999E-3</v>
      </c>
      <c r="G301" s="72"/>
      <c r="H301" s="72"/>
      <c r="J301" s="48">
        <v>-1</v>
      </c>
      <c r="L301" s="152">
        <v>8.6</v>
      </c>
      <c r="M301" s="161"/>
      <c r="N301" s="154">
        <v>23</v>
      </c>
      <c r="O301" s="161"/>
      <c r="P301" s="76">
        <v>3.4</v>
      </c>
      <c r="Q301" s="76"/>
      <c r="R301" s="46">
        <v>52412</v>
      </c>
      <c r="T301" s="47">
        <v>50</v>
      </c>
      <c r="U301" s="33" t="s">
        <v>4</v>
      </c>
      <c r="V301" s="47" t="s">
        <v>315</v>
      </c>
      <c r="X301" s="48">
        <v>-2</v>
      </c>
      <c r="Z301" s="157">
        <v>14.8</v>
      </c>
      <c r="AA301" s="52"/>
      <c r="AB301" s="159">
        <v>23.1</v>
      </c>
      <c r="AC301" s="131"/>
      <c r="AD301" s="52">
        <v>2.52</v>
      </c>
      <c r="AF301" s="37"/>
    </row>
    <row r="302" spans="1:32" x14ac:dyDescent="0.25">
      <c r="A302" s="33">
        <v>346</v>
      </c>
      <c r="B302" s="33" t="s">
        <v>291</v>
      </c>
      <c r="D302" s="46">
        <v>48760</v>
      </c>
      <c r="F302" s="71">
        <v>2.5999999999999999E-3</v>
      </c>
      <c r="G302" s="72"/>
      <c r="H302" s="72"/>
      <c r="J302" s="48">
        <v>0</v>
      </c>
      <c r="L302" s="152">
        <v>6.6</v>
      </c>
      <c r="M302" s="161"/>
      <c r="N302" s="154">
        <v>23</v>
      </c>
      <c r="O302" s="161"/>
      <c r="P302" s="76">
        <v>3.4</v>
      </c>
      <c r="Q302" s="76"/>
      <c r="R302" s="46">
        <v>52412</v>
      </c>
      <c r="T302" s="47">
        <v>50</v>
      </c>
      <c r="U302" s="33" t="s">
        <v>4</v>
      </c>
      <c r="V302" s="47" t="s">
        <v>317</v>
      </c>
      <c r="X302" s="48">
        <v>-2</v>
      </c>
      <c r="Z302" s="157">
        <v>13.5</v>
      </c>
      <c r="AA302" s="52"/>
      <c r="AB302" s="159">
        <v>22.27</v>
      </c>
      <c r="AC302" s="131"/>
      <c r="AD302" s="52">
        <v>2.6</v>
      </c>
      <c r="AF302" s="37"/>
    </row>
    <row r="303" spans="1:32" x14ac:dyDescent="0.25">
      <c r="A303" s="33" t="s">
        <v>6</v>
      </c>
      <c r="B303" s="33" t="s">
        <v>6</v>
      </c>
      <c r="D303" s="46"/>
      <c r="F303" s="71"/>
      <c r="G303" s="72"/>
      <c r="H303" s="72"/>
      <c r="J303" s="48"/>
      <c r="L303" s="152"/>
      <c r="M303" s="161"/>
      <c r="N303" s="154"/>
      <c r="O303" s="161"/>
      <c r="P303" s="75"/>
      <c r="Q303" s="75"/>
      <c r="R303" s="46"/>
      <c r="T303" s="47"/>
      <c r="V303" s="47"/>
      <c r="X303" s="48"/>
      <c r="Z303" s="157"/>
      <c r="AA303" s="52"/>
      <c r="AB303" s="159"/>
      <c r="AC303" s="131"/>
      <c r="AD303" s="52"/>
      <c r="AF303" s="37"/>
    </row>
    <row r="304" spans="1:32" x14ac:dyDescent="0.25">
      <c r="A304" s="38" t="s">
        <v>6</v>
      </c>
      <c r="B304" s="38" t="s">
        <v>114</v>
      </c>
      <c r="D304" s="46"/>
      <c r="F304" s="71"/>
      <c r="G304" s="72"/>
      <c r="H304" s="72"/>
      <c r="J304" s="48"/>
      <c r="L304" s="152"/>
      <c r="M304" s="161"/>
      <c r="N304" s="154"/>
      <c r="O304" s="161"/>
      <c r="P304" s="75"/>
      <c r="Q304" s="75"/>
      <c r="R304" s="46"/>
      <c r="T304" s="47"/>
      <c r="V304" s="47"/>
      <c r="X304" s="48"/>
      <c r="Z304" s="157"/>
      <c r="AA304" s="52"/>
      <c r="AB304" s="159"/>
      <c r="AC304" s="131"/>
      <c r="AD304" s="52"/>
      <c r="AF304" s="37"/>
    </row>
    <row r="305" spans="1:32" x14ac:dyDescent="0.25">
      <c r="A305" s="33">
        <v>341</v>
      </c>
      <c r="B305" s="33" t="s">
        <v>42</v>
      </c>
      <c r="D305" s="46">
        <v>48395</v>
      </c>
      <c r="F305" s="71">
        <v>2.3E-3</v>
      </c>
      <c r="G305" s="72"/>
      <c r="H305" s="72"/>
      <c r="J305" s="48">
        <v>-2</v>
      </c>
      <c r="K305" s="38"/>
      <c r="L305" s="152">
        <v>16.600000000000001</v>
      </c>
      <c r="M305" s="161"/>
      <c r="N305" s="154">
        <v>22</v>
      </c>
      <c r="O305" s="161"/>
      <c r="P305" s="76">
        <v>3.5</v>
      </c>
      <c r="Q305" s="76"/>
      <c r="R305" s="46">
        <v>52047</v>
      </c>
      <c r="T305" s="47">
        <v>80</v>
      </c>
      <c r="U305" s="33" t="s">
        <v>4</v>
      </c>
      <c r="V305" s="47" t="s">
        <v>310</v>
      </c>
      <c r="X305" s="48">
        <v>-2</v>
      </c>
      <c r="Y305" s="38"/>
      <c r="Z305" s="157">
        <v>21.7</v>
      </c>
      <c r="AA305" s="52"/>
      <c r="AB305" s="159">
        <v>23.39</v>
      </c>
      <c r="AC305" s="131"/>
      <c r="AD305" s="52">
        <v>2.4500000000000002</v>
      </c>
      <c r="AF305" s="37"/>
    </row>
    <row r="306" spans="1:32" x14ac:dyDescent="0.25">
      <c r="A306" s="33">
        <v>342</v>
      </c>
      <c r="B306" s="33" t="s">
        <v>87</v>
      </c>
      <c r="D306" s="46">
        <v>48395</v>
      </c>
      <c r="F306" s="71">
        <v>9.4999999999999998E-3</v>
      </c>
      <c r="G306" s="72"/>
      <c r="H306" s="72"/>
      <c r="J306" s="48">
        <v>0</v>
      </c>
      <c r="L306" s="152">
        <v>7.3</v>
      </c>
      <c r="M306" s="161"/>
      <c r="N306" s="154">
        <v>20</v>
      </c>
      <c r="O306" s="161"/>
      <c r="P306" s="76">
        <v>3.8</v>
      </c>
      <c r="Q306" s="76"/>
      <c r="R306" s="46">
        <v>52047</v>
      </c>
      <c r="T306" s="47">
        <v>50</v>
      </c>
      <c r="U306" s="33" t="s">
        <v>4</v>
      </c>
      <c r="V306" s="47" t="s">
        <v>313</v>
      </c>
      <c r="X306" s="48">
        <v>-3</v>
      </c>
      <c r="Z306" s="157">
        <v>14.3</v>
      </c>
      <c r="AA306" s="52"/>
      <c r="AB306" s="159">
        <v>21.96</v>
      </c>
      <c r="AC306" s="131"/>
      <c r="AD306" s="52">
        <v>2.4500000000000002</v>
      </c>
      <c r="AF306" s="37"/>
    </row>
    <row r="307" spans="1:32" x14ac:dyDescent="0.25">
      <c r="A307" s="33">
        <v>343</v>
      </c>
      <c r="B307" s="33" t="s">
        <v>88</v>
      </c>
      <c r="D307" s="46">
        <v>48395</v>
      </c>
      <c r="F307" s="49">
        <v>5.7000000000000002E-3</v>
      </c>
      <c r="G307" s="44"/>
      <c r="H307" s="49"/>
      <c r="J307" s="48">
        <v>0</v>
      </c>
      <c r="K307" s="38"/>
      <c r="L307" s="152">
        <v>6.9</v>
      </c>
      <c r="M307" s="161"/>
      <c r="N307" s="154">
        <v>18.100000000000001</v>
      </c>
      <c r="O307" s="151" t="s">
        <v>282</v>
      </c>
      <c r="P307" s="76">
        <v>4.2</v>
      </c>
      <c r="Q307" s="76"/>
      <c r="R307" s="46">
        <v>52047</v>
      </c>
      <c r="T307" s="47">
        <v>50</v>
      </c>
      <c r="U307" s="33" t="s">
        <v>4</v>
      </c>
      <c r="V307" s="47" t="s">
        <v>314</v>
      </c>
      <c r="X307" s="48">
        <v>-3</v>
      </c>
      <c r="Y307" s="38"/>
      <c r="Z307" s="157">
        <v>11.7</v>
      </c>
      <c r="AA307" s="52"/>
      <c r="AB307" s="159">
        <v>21.87</v>
      </c>
      <c r="AC307" s="131"/>
      <c r="AD307" s="52">
        <v>4.21</v>
      </c>
      <c r="AF307" s="37"/>
    </row>
    <row r="308" spans="1:32" x14ac:dyDescent="0.25">
      <c r="A308" s="33">
        <v>343.2</v>
      </c>
      <c r="B308" s="33" t="s">
        <v>290</v>
      </c>
      <c r="D308" s="46">
        <v>48395</v>
      </c>
      <c r="F308" s="49">
        <v>0.1565</v>
      </c>
      <c r="G308" s="44"/>
      <c r="H308" s="49"/>
      <c r="J308" s="48">
        <v>0</v>
      </c>
      <c r="L308" s="152">
        <v>3.6</v>
      </c>
      <c r="M308" s="161"/>
      <c r="N308" s="154">
        <v>18.100000000000001</v>
      </c>
      <c r="O308" s="151" t="s">
        <v>282</v>
      </c>
      <c r="P308" s="76">
        <v>4.2</v>
      </c>
      <c r="Q308" s="76"/>
      <c r="R308" s="46">
        <v>52047</v>
      </c>
      <c r="T308" s="47">
        <v>9</v>
      </c>
      <c r="U308" s="33" t="s">
        <v>4</v>
      </c>
      <c r="V308" s="47" t="s">
        <v>316</v>
      </c>
      <c r="X308" s="48">
        <v>35</v>
      </c>
      <c r="Z308" s="157">
        <v>3.7</v>
      </c>
      <c r="AA308" s="52"/>
      <c r="AB308" s="159">
        <v>7.16</v>
      </c>
      <c r="AC308" s="131"/>
      <c r="AD308" s="52">
        <v>8.3699999999999992</v>
      </c>
      <c r="AF308" s="37"/>
    </row>
    <row r="309" spans="1:32" x14ac:dyDescent="0.25">
      <c r="A309" s="33">
        <v>344</v>
      </c>
      <c r="B309" s="33" t="s">
        <v>89</v>
      </c>
      <c r="D309" s="46">
        <v>48395</v>
      </c>
      <c r="F309" s="71">
        <v>1.6000000000000001E-3</v>
      </c>
      <c r="G309" s="72"/>
      <c r="H309" s="72"/>
      <c r="J309" s="48">
        <v>-1</v>
      </c>
      <c r="L309" s="152">
        <v>9.8000000000000007</v>
      </c>
      <c r="M309" s="161"/>
      <c r="N309" s="154">
        <v>22</v>
      </c>
      <c r="O309" s="161"/>
      <c r="P309" s="76">
        <v>3.4</v>
      </c>
      <c r="Q309" s="76"/>
      <c r="R309" s="46">
        <v>52047</v>
      </c>
      <c r="T309" s="47">
        <v>60</v>
      </c>
      <c r="U309" s="33" t="s">
        <v>4</v>
      </c>
      <c r="V309" s="47" t="s">
        <v>310</v>
      </c>
      <c r="X309" s="48">
        <v>-3</v>
      </c>
      <c r="Z309" s="157">
        <v>13.5</v>
      </c>
      <c r="AA309" s="52"/>
      <c r="AB309" s="159">
        <v>23.04</v>
      </c>
      <c r="AC309" s="131"/>
      <c r="AD309" s="52">
        <v>2.85</v>
      </c>
      <c r="AF309" s="37"/>
    </row>
    <row r="310" spans="1:32" x14ac:dyDescent="0.25">
      <c r="A310" s="33">
        <v>345</v>
      </c>
      <c r="B310" s="33" t="s">
        <v>45</v>
      </c>
      <c r="D310" s="46">
        <v>48395</v>
      </c>
      <c r="F310" s="71">
        <v>1.2999999999999999E-3</v>
      </c>
      <c r="G310" s="72"/>
      <c r="H310" s="72"/>
      <c r="J310" s="48">
        <v>-1</v>
      </c>
      <c r="L310" s="152">
        <v>8.8000000000000007</v>
      </c>
      <c r="M310" s="161"/>
      <c r="N310" s="154">
        <v>22</v>
      </c>
      <c r="O310" s="161"/>
      <c r="P310" s="76">
        <v>3.4</v>
      </c>
      <c r="Q310" s="76"/>
      <c r="R310" s="46">
        <v>52047</v>
      </c>
      <c r="T310" s="47">
        <v>50</v>
      </c>
      <c r="U310" s="33" t="s">
        <v>4</v>
      </c>
      <c r="V310" s="47" t="s">
        <v>315</v>
      </c>
      <c r="X310" s="48">
        <v>-2</v>
      </c>
      <c r="Z310" s="157">
        <v>15</v>
      </c>
      <c r="AA310" s="52"/>
      <c r="AB310" s="159">
        <v>22.33</v>
      </c>
      <c r="AC310" s="131"/>
      <c r="AD310" s="52">
        <v>2.59</v>
      </c>
      <c r="AF310" s="37"/>
    </row>
    <row r="311" spans="1:32" x14ac:dyDescent="0.25">
      <c r="A311" s="33">
        <v>346</v>
      </c>
      <c r="B311" s="33" t="s">
        <v>291</v>
      </c>
      <c r="D311" s="46">
        <v>48395</v>
      </c>
      <c r="F311" s="71">
        <v>2.5999999999999999E-3</v>
      </c>
      <c r="G311" s="72"/>
      <c r="H311" s="72"/>
      <c r="J311" s="48">
        <v>0</v>
      </c>
      <c r="L311" s="152">
        <v>7.7</v>
      </c>
      <c r="M311" s="161"/>
      <c r="N311" s="154">
        <v>22</v>
      </c>
      <c r="O311" s="161"/>
      <c r="P311" s="76">
        <v>3.4</v>
      </c>
      <c r="Q311" s="76"/>
      <c r="R311" s="46">
        <v>52047</v>
      </c>
      <c r="T311" s="47">
        <v>50</v>
      </c>
      <c r="U311" s="33" t="s">
        <v>4</v>
      </c>
      <c r="V311" s="47" t="s">
        <v>317</v>
      </c>
      <c r="X311" s="48">
        <v>-2</v>
      </c>
      <c r="Z311" s="157">
        <v>13.8</v>
      </c>
      <c r="AA311" s="52"/>
      <c r="AB311" s="159">
        <v>21.53</v>
      </c>
      <c r="AC311" s="131"/>
      <c r="AD311" s="52">
        <v>2.67</v>
      </c>
      <c r="AF311" s="37"/>
    </row>
    <row r="312" spans="1:32" s="38" customFormat="1" x14ac:dyDescent="0.25">
      <c r="A312" s="41"/>
      <c r="B312" s="38" t="s">
        <v>6</v>
      </c>
      <c r="D312" s="46"/>
      <c r="F312" s="71"/>
      <c r="G312" s="72"/>
      <c r="H312" s="72"/>
      <c r="J312" s="48"/>
      <c r="K312" s="33"/>
      <c r="L312" s="152"/>
      <c r="M312" s="161"/>
      <c r="N312" s="154"/>
      <c r="O312" s="161"/>
      <c r="P312" s="75"/>
      <c r="Q312" s="75"/>
      <c r="R312" s="46"/>
      <c r="S312" s="33"/>
      <c r="T312" s="47"/>
      <c r="U312" s="33"/>
      <c r="V312" s="47"/>
      <c r="W312" s="33"/>
      <c r="X312" s="48"/>
      <c r="Y312" s="33"/>
      <c r="Z312" s="157"/>
      <c r="AA312" s="52"/>
      <c r="AB312" s="159"/>
      <c r="AC312" s="131"/>
      <c r="AD312" s="52"/>
      <c r="AF312" s="37"/>
    </row>
    <row r="313" spans="1:32" s="38" customFormat="1" x14ac:dyDescent="0.25">
      <c r="A313" s="41" t="s">
        <v>200</v>
      </c>
      <c r="D313" s="46"/>
      <c r="F313" s="71"/>
      <c r="G313" s="72"/>
      <c r="H313" s="72"/>
      <c r="J313" s="48"/>
      <c r="K313" s="33"/>
      <c r="L313" s="152"/>
      <c r="M313" s="161"/>
      <c r="N313" s="154"/>
      <c r="O313" s="161"/>
      <c r="P313" s="75"/>
      <c r="Q313" s="75"/>
      <c r="R313" s="46"/>
      <c r="S313" s="33"/>
      <c r="T313" s="47"/>
      <c r="U313" s="33"/>
      <c r="V313" s="47"/>
      <c r="W313" s="33"/>
      <c r="X313" s="48"/>
      <c r="Y313" s="33"/>
      <c r="Z313" s="157"/>
      <c r="AA313" s="52"/>
      <c r="AB313" s="159"/>
      <c r="AC313" s="131"/>
      <c r="AD313" s="52"/>
      <c r="AF313" s="37"/>
    </row>
    <row r="314" spans="1:32" x14ac:dyDescent="0.25">
      <c r="A314" s="33" t="s">
        <v>6</v>
      </c>
      <c r="B314" s="33" t="s">
        <v>6</v>
      </c>
      <c r="D314" s="46"/>
      <c r="F314" s="71"/>
      <c r="G314" s="72"/>
      <c r="H314" s="72"/>
      <c r="J314" s="48"/>
      <c r="L314" s="152"/>
      <c r="M314" s="161"/>
      <c r="N314" s="154"/>
      <c r="O314" s="161"/>
      <c r="P314" s="75"/>
      <c r="Q314" s="75"/>
      <c r="R314" s="46"/>
      <c r="T314" s="47"/>
      <c r="V314" s="47"/>
      <c r="X314" s="48"/>
      <c r="Z314" s="157"/>
      <c r="AA314" s="52"/>
      <c r="AB314" s="159"/>
      <c r="AC314" s="131"/>
      <c r="AD314" s="52"/>
      <c r="AF314" s="37"/>
    </row>
    <row r="315" spans="1:32" s="38" customFormat="1" x14ac:dyDescent="0.25">
      <c r="A315" s="38" t="s">
        <v>6</v>
      </c>
      <c r="B315" s="38" t="s">
        <v>116</v>
      </c>
      <c r="C315" s="33"/>
      <c r="D315" s="46"/>
      <c r="E315" s="33"/>
      <c r="F315" s="71"/>
      <c r="G315" s="72"/>
      <c r="H315" s="72"/>
      <c r="I315" s="33"/>
      <c r="J315" s="48"/>
      <c r="L315" s="152"/>
      <c r="M315" s="161"/>
      <c r="N315" s="154"/>
      <c r="O315" s="161"/>
      <c r="P315" s="74"/>
      <c r="Q315" s="74"/>
      <c r="R315" s="46"/>
      <c r="S315" s="33"/>
      <c r="T315" s="47"/>
      <c r="U315" s="33"/>
      <c r="V315" s="47"/>
      <c r="W315" s="33"/>
      <c r="X315" s="48"/>
      <c r="Z315" s="157"/>
      <c r="AA315" s="52"/>
      <c r="AB315" s="159"/>
      <c r="AC315" s="131"/>
      <c r="AD315" s="52"/>
      <c r="AF315" s="37"/>
    </row>
    <row r="316" spans="1:32" x14ac:dyDescent="0.25">
      <c r="A316" s="33">
        <v>341</v>
      </c>
      <c r="B316" s="33" t="s">
        <v>42</v>
      </c>
      <c r="D316" s="46">
        <v>50221</v>
      </c>
      <c r="F316" s="71">
        <v>2.3E-3</v>
      </c>
      <c r="G316" s="72"/>
      <c r="H316" s="72"/>
      <c r="J316" s="48">
        <v>-2</v>
      </c>
      <c r="L316" s="152">
        <v>2.5</v>
      </c>
      <c r="M316" s="161"/>
      <c r="N316" s="154">
        <v>27</v>
      </c>
      <c r="O316" s="161"/>
      <c r="P316" s="76">
        <v>3.5</v>
      </c>
      <c r="Q316" s="76"/>
      <c r="R316" s="46">
        <v>53873</v>
      </c>
      <c r="T316" s="47">
        <v>80</v>
      </c>
      <c r="U316" s="33" t="s">
        <v>4</v>
      </c>
      <c r="V316" s="47" t="s">
        <v>310</v>
      </c>
      <c r="X316" s="48">
        <v>-2</v>
      </c>
      <c r="Z316" s="157">
        <v>9.9</v>
      </c>
      <c r="AA316" s="52"/>
      <c r="AB316" s="159">
        <v>28.35</v>
      </c>
      <c r="AC316" s="131"/>
      <c r="AD316" s="52">
        <v>2.38</v>
      </c>
      <c r="AF316" s="37"/>
    </row>
    <row r="317" spans="1:32" x14ac:dyDescent="0.25">
      <c r="A317" s="33">
        <v>342</v>
      </c>
      <c r="B317" s="33" t="s">
        <v>87</v>
      </c>
      <c r="D317" s="46">
        <v>50221</v>
      </c>
      <c r="F317" s="71">
        <v>9.4999999999999998E-3</v>
      </c>
      <c r="G317" s="72"/>
      <c r="H317" s="72"/>
      <c r="J317" s="48">
        <v>0</v>
      </c>
      <c r="L317" s="152">
        <v>2.5</v>
      </c>
      <c r="M317" s="161"/>
      <c r="N317" s="154">
        <v>24</v>
      </c>
      <c r="O317" s="161"/>
      <c r="P317" s="76">
        <v>3.8</v>
      </c>
      <c r="Q317" s="76"/>
      <c r="R317" s="46">
        <v>53873</v>
      </c>
      <c r="T317" s="47">
        <v>50</v>
      </c>
      <c r="U317" s="33" t="s">
        <v>4</v>
      </c>
      <c r="V317" s="47" t="s">
        <v>313</v>
      </c>
      <c r="X317" s="48">
        <v>-3</v>
      </c>
      <c r="Z317" s="157">
        <v>9.6999999999999993</v>
      </c>
      <c r="AA317" s="52"/>
      <c r="AB317" s="159">
        <v>26.22</v>
      </c>
      <c r="AC317" s="131"/>
      <c r="AD317" s="52">
        <v>2.62</v>
      </c>
      <c r="AF317" s="37"/>
    </row>
    <row r="318" spans="1:32" x14ac:dyDescent="0.25">
      <c r="A318" s="33">
        <v>343</v>
      </c>
      <c r="B318" s="33" t="s">
        <v>88</v>
      </c>
      <c r="D318" s="46">
        <v>50221</v>
      </c>
      <c r="F318" s="49">
        <v>5.7000000000000002E-3</v>
      </c>
      <c r="G318" s="44"/>
      <c r="H318" s="49"/>
      <c r="J318" s="48">
        <v>0</v>
      </c>
      <c r="L318" s="152">
        <v>2.5</v>
      </c>
      <c r="M318" s="161"/>
      <c r="N318" s="154">
        <v>15.9</v>
      </c>
      <c r="O318" s="151" t="s">
        <v>282</v>
      </c>
      <c r="P318" s="76">
        <v>5.7</v>
      </c>
      <c r="Q318" s="76"/>
      <c r="R318" s="46">
        <v>53873</v>
      </c>
      <c r="T318" s="47">
        <v>50</v>
      </c>
      <c r="U318" s="33" t="s">
        <v>4</v>
      </c>
      <c r="V318" s="47" t="s">
        <v>314</v>
      </c>
      <c r="X318" s="48">
        <v>-3</v>
      </c>
      <c r="Z318" s="157">
        <v>8.9</v>
      </c>
      <c r="AA318" s="52"/>
      <c r="AB318" s="159">
        <v>25.84</v>
      </c>
      <c r="AC318" s="131"/>
      <c r="AD318" s="52">
        <v>3.35</v>
      </c>
      <c r="AF318" s="37"/>
    </row>
    <row r="319" spans="1:32" x14ac:dyDescent="0.25">
      <c r="A319" s="33">
        <v>343.2</v>
      </c>
      <c r="B319" s="33" t="s">
        <v>290</v>
      </c>
      <c r="D319" s="46">
        <v>50221</v>
      </c>
      <c r="F319" s="49">
        <v>0.1565</v>
      </c>
      <c r="G319" s="44"/>
      <c r="H319" s="49"/>
      <c r="J319" s="48">
        <v>0</v>
      </c>
      <c r="L319" s="152">
        <v>2.5</v>
      </c>
      <c r="M319" s="161"/>
      <c r="N319" s="154">
        <v>15.9</v>
      </c>
      <c r="O319" s="151" t="s">
        <v>282</v>
      </c>
      <c r="P319" s="76">
        <v>5.7</v>
      </c>
      <c r="Q319" s="76"/>
      <c r="R319" s="46">
        <v>53873</v>
      </c>
      <c r="T319" s="47">
        <v>9</v>
      </c>
      <c r="U319" s="33" t="s">
        <v>4</v>
      </c>
      <c r="V319" s="47" t="s">
        <v>316</v>
      </c>
      <c r="X319" s="48">
        <v>35</v>
      </c>
      <c r="Z319" s="157">
        <v>3</v>
      </c>
      <c r="AA319" s="52"/>
      <c r="AB319" s="159">
        <v>7.4</v>
      </c>
      <c r="AC319" s="131"/>
      <c r="AD319" s="52">
        <v>7.62</v>
      </c>
      <c r="AF319" s="37"/>
    </row>
    <row r="320" spans="1:32" x14ac:dyDescent="0.25">
      <c r="A320" s="33">
        <v>344</v>
      </c>
      <c r="B320" s="33" t="s">
        <v>89</v>
      </c>
      <c r="D320" s="46">
        <v>50221</v>
      </c>
      <c r="F320" s="71">
        <v>1.6000000000000001E-3</v>
      </c>
      <c r="G320" s="72"/>
      <c r="H320" s="72"/>
      <c r="J320" s="48">
        <v>-1</v>
      </c>
      <c r="L320" s="152">
        <v>2.5</v>
      </c>
      <c r="M320" s="161"/>
      <c r="N320" s="154">
        <v>27</v>
      </c>
      <c r="O320" s="161"/>
      <c r="P320" s="76">
        <v>3.4</v>
      </c>
      <c r="Q320" s="76"/>
      <c r="R320" s="46">
        <v>53873</v>
      </c>
      <c r="T320" s="47">
        <v>60</v>
      </c>
      <c r="U320" s="33" t="s">
        <v>4</v>
      </c>
      <c r="V320" s="47" t="s">
        <v>310</v>
      </c>
      <c r="X320" s="48">
        <v>-3</v>
      </c>
      <c r="Z320" s="157">
        <v>9.6999999999999993</v>
      </c>
      <c r="AA320" s="52"/>
      <c r="AB320" s="159">
        <v>27.59</v>
      </c>
      <c r="AC320" s="131"/>
      <c r="AD320" s="52">
        <v>2.72</v>
      </c>
      <c r="AF320" s="37"/>
    </row>
    <row r="321" spans="1:32" x14ac:dyDescent="0.25">
      <c r="A321" s="33">
        <v>345</v>
      </c>
      <c r="B321" s="33" t="s">
        <v>45</v>
      </c>
      <c r="D321" s="46">
        <v>50221</v>
      </c>
      <c r="F321" s="71">
        <v>1.2999999999999999E-3</v>
      </c>
      <c r="G321" s="72"/>
      <c r="H321" s="72"/>
      <c r="J321" s="48">
        <v>-1</v>
      </c>
      <c r="L321" s="152">
        <v>2.2999999999999998</v>
      </c>
      <c r="M321" s="161"/>
      <c r="N321" s="154">
        <v>27</v>
      </c>
      <c r="O321" s="161"/>
      <c r="P321" s="76">
        <v>3.4</v>
      </c>
      <c r="Q321" s="76"/>
      <c r="R321" s="46">
        <v>53873</v>
      </c>
      <c r="T321" s="47">
        <v>50</v>
      </c>
      <c r="U321" s="33" t="s">
        <v>4</v>
      </c>
      <c r="V321" s="47" t="s">
        <v>315</v>
      </c>
      <c r="X321" s="48">
        <v>-2</v>
      </c>
      <c r="Z321" s="157">
        <v>9.6</v>
      </c>
      <c r="AA321" s="52"/>
      <c r="AB321" s="159">
        <v>27.14</v>
      </c>
      <c r="AC321" s="131"/>
      <c r="AD321" s="52">
        <v>2.5499999999999998</v>
      </c>
      <c r="AF321" s="37"/>
    </row>
    <row r="322" spans="1:32" s="38" customFormat="1" x14ac:dyDescent="0.25">
      <c r="A322" s="33">
        <v>346</v>
      </c>
      <c r="B322" s="33" t="s">
        <v>291</v>
      </c>
      <c r="C322" s="33"/>
      <c r="D322" s="46">
        <v>50221</v>
      </c>
      <c r="E322" s="33"/>
      <c r="F322" s="71">
        <v>2.5999999999999999E-3</v>
      </c>
      <c r="G322" s="72"/>
      <c r="H322" s="72"/>
      <c r="I322" s="33"/>
      <c r="J322" s="48">
        <v>0</v>
      </c>
      <c r="L322" s="152">
        <v>2.5</v>
      </c>
      <c r="M322" s="161"/>
      <c r="N322" s="154">
        <v>27</v>
      </c>
      <c r="O322" s="161"/>
      <c r="P322" s="76">
        <v>3.4</v>
      </c>
      <c r="Q322" s="76"/>
      <c r="R322" s="46">
        <v>53873</v>
      </c>
      <c r="S322" s="33"/>
      <c r="T322" s="47">
        <v>50</v>
      </c>
      <c r="U322" s="33" t="s">
        <v>4</v>
      </c>
      <c r="V322" s="47" t="s">
        <v>317</v>
      </c>
      <c r="W322" s="33"/>
      <c r="X322" s="48">
        <v>-2</v>
      </c>
      <c r="Z322" s="157">
        <v>9.4</v>
      </c>
      <c r="AA322" s="52"/>
      <c r="AB322" s="159">
        <v>25.74</v>
      </c>
      <c r="AC322" s="131"/>
      <c r="AD322" s="52">
        <v>2.79</v>
      </c>
      <c r="AF322" s="37"/>
    </row>
    <row r="323" spans="1:32" s="38" customFormat="1" x14ac:dyDescent="0.25">
      <c r="A323" s="33"/>
      <c r="B323" s="33"/>
      <c r="C323" s="33"/>
      <c r="D323" s="46"/>
      <c r="E323" s="33"/>
      <c r="F323" s="71"/>
      <c r="G323" s="72"/>
      <c r="H323" s="72"/>
      <c r="I323" s="33"/>
      <c r="J323" s="48"/>
      <c r="L323" s="152"/>
      <c r="M323" s="161"/>
      <c r="N323" s="154"/>
      <c r="O323" s="161"/>
      <c r="P323" s="76"/>
      <c r="Q323" s="76"/>
      <c r="R323" s="46"/>
      <c r="S323" s="33"/>
      <c r="T323" s="47"/>
      <c r="U323" s="33"/>
      <c r="V323" s="47"/>
      <c r="W323" s="33"/>
      <c r="X323" s="48"/>
      <c r="Z323" s="157"/>
      <c r="AA323" s="52"/>
      <c r="AB323" s="159"/>
      <c r="AC323" s="131"/>
      <c r="AD323" s="52"/>
      <c r="AF323" s="37"/>
    </row>
    <row r="324" spans="1:32" s="38" customFormat="1" x14ac:dyDescent="0.25">
      <c r="A324" s="41" t="s">
        <v>202</v>
      </c>
      <c r="D324" s="46"/>
      <c r="F324" s="71"/>
      <c r="G324" s="72"/>
      <c r="H324" s="72"/>
      <c r="J324" s="48"/>
      <c r="L324" s="152"/>
      <c r="M324" s="161"/>
      <c r="N324" s="154"/>
      <c r="O324" s="161"/>
      <c r="P324" s="74"/>
      <c r="Q324" s="74"/>
      <c r="R324" s="46"/>
      <c r="S324" s="33"/>
      <c r="T324" s="47"/>
      <c r="U324" s="33"/>
      <c r="V324" s="47"/>
      <c r="W324" s="33"/>
      <c r="X324" s="48"/>
      <c r="Z324" s="157"/>
      <c r="AA324" s="52"/>
      <c r="AB324" s="159"/>
      <c r="AC324" s="131"/>
      <c r="AD324" s="52"/>
      <c r="AF324" s="37"/>
    </row>
    <row r="325" spans="1:32" s="38" customFormat="1" x14ac:dyDescent="0.25">
      <c r="A325" s="33" t="s">
        <v>6</v>
      </c>
      <c r="B325" s="33" t="s">
        <v>6</v>
      </c>
      <c r="D325" s="46"/>
      <c r="F325" s="71"/>
      <c r="G325" s="72"/>
      <c r="H325" s="72"/>
      <c r="J325" s="48"/>
      <c r="L325" s="152"/>
      <c r="M325" s="161"/>
      <c r="N325" s="154"/>
      <c r="O325" s="161"/>
      <c r="P325" s="74"/>
      <c r="Q325" s="74"/>
      <c r="R325" s="46"/>
      <c r="S325" s="33"/>
      <c r="T325" s="47"/>
      <c r="U325" s="33"/>
      <c r="V325" s="47"/>
      <c r="W325" s="33"/>
      <c r="X325" s="48"/>
      <c r="Z325" s="157"/>
      <c r="AA325" s="52"/>
      <c r="AB325" s="159"/>
      <c r="AC325" s="131"/>
      <c r="AD325" s="52"/>
      <c r="AF325" s="37"/>
    </row>
    <row r="326" spans="1:32" s="38" customFormat="1" x14ac:dyDescent="0.25">
      <c r="B326" s="38" t="s">
        <v>118</v>
      </c>
      <c r="D326" s="46"/>
      <c r="F326" s="71"/>
      <c r="G326" s="72"/>
      <c r="H326" s="72"/>
      <c r="J326" s="48"/>
      <c r="L326" s="152"/>
      <c r="M326" s="161"/>
      <c r="N326" s="154"/>
      <c r="O326" s="161"/>
      <c r="P326" s="74"/>
      <c r="Q326" s="74"/>
      <c r="R326" s="46"/>
      <c r="S326" s="33"/>
      <c r="T326" s="47"/>
      <c r="U326" s="33"/>
      <c r="V326" s="47"/>
      <c r="W326" s="33"/>
      <c r="X326" s="48"/>
      <c r="Z326" s="157"/>
      <c r="AA326" s="52"/>
      <c r="AB326" s="159"/>
      <c r="AC326" s="131"/>
      <c r="AD326" s="52"/>
      <c r="AF326" s="37"/>
    </row>
    <row r="327" spans="1:32" s="38" customFormat="1" x14ac:dyDescent="0.25">
      <c r="A327" s="33">
        <v>341</v>
      </c>
      <c r="B327" s="33" t="s">
        <v>42</v>
      </c>
      <c r="C327" s="21"/>
      <c r="D327" s="46">
        <v>51682</v>
      </c>
      <c r="E327" s="21"/>
      <c r="F327" s="71">
        <v>2.3E-3</v>
      </c>
      <c r="G327" s="72"/>
      <c r="H327" s="72"/>
      <c r="I327" s="21"/>
      <c r="J327" s="48">
        <v>-2</v>
      </c>
      <c r="L327" s="152">
        <v>0</v>
      </c>
      <c r="M327" s="161" t="s">
        <v>287</v>
      </c>
      <c r="N327" s="154">
        <v>30</v>
      </c>
      <c r="O327" s="161" t="s">
        <v>287</v>
      </c>
      <c r="P327" s="76">
        <v>3.3</v>
      </c>
      <c r="Q327" s="76"/>
      <c r="R327" s="46">
        <v>55334</v>
      </c>
      <c r="S327" s="33"/>
      <c r="T327" s="47">
        <v>80</v>
      </c>
      <c r="U327" s="33" t="s">
        <v>4</v>
      </c>
      <c r="V327" s="47" t="s">
        <v>310</v>
      </c>
      <c r="W327" s="33"/>
      <c r="X327" s="48">
        <v>-2</v>
      </c>
      <c r="Z327" s="157">
        <v>6.1</v>
      </c>
      <c r="AA327" s="52"/>
      <c r="AB327" s="159">
        <v>32.17</v>
      </c>
      <c r="AC327" s="131"/>
      <c r="AD327" s="52">
        <v>2.6</v>
      </c>
      <c r="AE327" s="33"/>
      <c r="AF327" s="37"/>
    </row>
    <row r="328" spans="1:32" s="38" customFormat="1" x14ac:dyDescent="0.25">
      <c r="A328" s="33">
        <v>342</v>
      </c>
      <c r="B328" s="33" t="s">
        <v>87</v>
      </c>
      <c r="C328" s="21"/>
      <c r="D328" s="46">
        <v>51682</v>
      </c>
      <c r="E328" s="21"/>
      <c r="F328" s="71">
        <v>9.4999999999999998E-3</v>
      </c>
      <c r="G328" s="72"/>
      <c r="H328" s="72"/>
      <c r="I328" s="21"/>
      <c r="J328" s="48">
        <v>0</v>
      </c>
      <c r="L328" s="152">
        <v>0</v>
      </c>
      <c r="M328" s="161" t="s">
        <v>287</v>
      </c>
      <c r="N328" s="154">
        <v>30</v>
      </c>
      <c r="O328" s="161" t="s">
        <v>287</v>
      </c>
      <c r="P328" s="76">
        <v>3.3</v>
      </c>
      <c r="Q328" s="76"/>
      <c r="R328" s="46">
        <v>55334</v>
      </c>
      <c r="S328" s="33"/>
      <c r="T328" s="47">
        <v>50</v>
      </c>
      <c r="U328" s="33" t="s">
        <v>4</v>
      </c>
      <c r="V328" s="47" t="s">
        <v>313</v>
      </c>
      <c r="W328" s="33"/>
      <c r="X328" s="48">
        <v>-3</v>
      </c>
      <c r="Z328" s="157">
        <v>6.3</v>
      </c>
      <c r="AA328" s="52"/>
      <c r="AB328" s="159">
        <v>29.59</v>
      </c>
      <c r="AC328" s="131"/>
      <c r="AD328" s="52">
        <v>2.87</v>
      </c>
      <c r="AE328" s="33"/>
      <c r="AF328" s="37"/>
    </row>
    <row r="329" spans="1:32" s="38" customFormat="1" x14ac:dyDescent="0.25">
      <c r="A329" s="33">
        <v>343</v>
      </c>
      <c r="B329" s="33" t="s">
        <v>88</v>
      </c>
      <c r="C329" s="21"/>
      <c r="D329" s="46">
        <v>51682</v>
      </c>
      <c r="E329" s="21"/>
      <c r="F329" s="49">
        <v>5.7000000000000002E-3</v>
      </c>
      <c r="G329" s="44"/>
      <c r="H329" s="49"/>
      <c r="I329" s="21"/>
      <c r="J329" s="48">
        <v>0</v>
      </c>
      <c r="L329" s="152">
        <v>0</v>
      </c>
      <c r="M329" s="161" t="s">
        <v>287</v>
      </c>
      <c r="N329" s="154">
        <v>30</v>
      </c>
      <c r="O329" s="161" t="s">
        <v>287</v>
      </c>
      <c r="P329" s="76">
        <v>3.3</v>
      </c>
      <c r="Q329" s="76"/>
      <c r="R329" s="46">
        <v>55334</v>
      </c>
      <c r="S329" s="33"/>
      <c r="T329" s="47">
        <v>50</v>
      </c>
      <c r="U329" s="33" t="s">
        <v>4</v>
      </c>
      <c r="V329" s="47" t="s">
        <v>314</v>
      </c>
      <c r="W329" s="33"/>
      <c r="X329" s="48">
        <v>-3</v>
      </c>
      <c r="Z329" s="157">
        <v>3</v>
      </c>
      <c r="AA329" s="52"/>
      <c r="AB329" s="159">
        <v>29.39</v>
      </c>
      <c r="AC329" s="131"/>
      <c r="AD329" s="52">
        <v>3.27</v>
      </c>
      <c r="AE329" s="33"/>
      <c r="AF329" s="37"/>
    </row>
    <row r="330" spans="1:32" s="38" customFormat="1" x14ac:dyDescent="0.25">
      <c r="A330" s="33">
        <v>343.2</v>
      </c>
      <c r="B330" s="33" t="s">
        <v>290</v>
      </c>
      <c r="C330" s="21"/>
      <c r="D330" s="46">
        <v>51682</v>
      </c>
      <c r="E330" s="21"/>
      <c r="F330" s="49">
        <v>0.1565</v>
      </c>
      <c r="G330" s="44"/>
      <c r="H330" s="49"/>
      <c r="I330" s="21"/>
      <c r="J330" s="48">
        <v>0</v>
      </c>
      <c r="L330" s="153">
        <v>0</v>
      </c>
      <c r="M330" s="161" t="s">
        <v>287</v>
      </c>
      <c r="N330" s="156">
        <v>30</v>
      </c>
      <c r="O330" s="161" t="s">
        <v>287</v>
      </c>
      <c r="P330" s="76">
        <v>3.3</v>
      </c>
      <c r="Q330" s="76"/>
      <c r="R330" s="46">
        <v>55334</v>
      </c>
      <c r="S330" s="33"/>
      <c r="T330" s="47">
        <v>9</v>
      </c>
      <c r="U330" s="33" t="s">
        <v>4</v>
      </c>
      <c r="V330" s="47" t="s">
        <v>316</v>
      </c>
      <c r="W330" s="33"/>
      <c r="X330" s="48">
        <v>35</v>
      </c>
      <c r="Z330" s="157">
        <v>4</v>
      </c>
      <c r="AA330" s="52"/>
      <c r="AB330" s="159">
        <v>6.89</v>
      </c>
      <c r="AC330" s="131"/>
      <c r="AD330" s="52">
        <v>7.53</v>
      </c>
      <c r="AE330" s="33"/>
      <c r="AF330" s="37"/>
    </row>
    <row r="331" spans="1:32" s="38" customFormat="1" x14ac:dyDescent="0.25">
      <c r="A331" s="33">
        <v>345</v>
      </c>
      <c r="B331" s="33" t="s">
        <v>45</v>
      </c>
      <c r="C331" s="33"/>
      <c r="D331" s="46">
        <v>51682</v>
      </c>
      <c r="E331" s="33"/>
      <c r="F331" s="71">
        <v>1.2999999999999999E-3</v>
      </c>
      <c r="G331" s="72"/>
      <c r="H331" s="72"/>
      <c r="I331" s="33"/>
      <c r="J331" s="48">
        <v>-1</v>
      </c>
      <c r="L331" s="152">
        <v>0</v>
      </c>
      <c r="M331" s="161" t="s">
        <v>287</v>
      </c>
      <c r="N331" s="154">
        <v>30</v>
      </c>
      <c r="O331" s="161" t="s">
        <v>287</v>
      </c>
      <c r="P331" s="76">
        <v>3.3</v>
      </c>
      <c r="Q331" s="76"/>
      <c r="R331" s="46">
        <v>55334</v>
      </c>
      <c r="S331" s="33"/>
      <c r="T331" s="47">
        <v>50</v>
      </c>
      <c r="U331" s="33" t="s">
        <v>4</v>
      </c>
      <c r="V331" s="47" t="s">
        <v>315</v>
      </c>
      <c r="W331" s="33"/>
      <c r="X331" s="48">
        <v>-2</v>
      </c>
      <c r="Z331" s="157">
        <v>4</v>
      </c>
      <c r="AA331" s="52"/>
      <c r="AB331" s="159">
        <v>31.17</v>
      </c>
      <c r="AC331" s="131"/>
      <c r="AD331" s="52">
        <v>2.91</v>
      </c>
      <c r="AE331" s="33"/>
      <c r="AF331" s="37"/>
    </row>
    <row r="332" spans="1:32" s="38" customFormat="1" x14ac:dyDescent="0.25">
      <c r="A332" s="33">
        <v>346</v>
      </c>
      <c r="B332" s="33" t="s">
        <v>291</v>
      </c>
      <c r="C332" s="21"/>
      <c r="D332" s="46">
        <v>51682</v>
      </c>
      <c r="E332" s="21"/>
      <c r="F332" s="71">
        <v>2.5999999999999999E-3</v>
      </c>
      <c r="G332" s="72"/>
      <c r="H332" s="72"/>
      <c r="I332" s="21"/>
      <c r="J332" s="48">
        <v>0</v>
      </c>
      <c r="L332" s="152">
        <v>0</v>
      </c>
      <c r="M332" s="161" t="s">
        <v>287</v>
      </c>
      <c r="N332" s="154">
        <v>30</v>
      </c>
      <c r="O332" s="161" t="s">
        <v>287</v>
      </c>
      <c r="P332" s="76">
        <v>3.3</v>
      </c>
      <c r="Q332" s="76"/>
      <c r="R332" s="46">
        <v>55334</v>
      </c>
      <c r="S332" s="33"/>
      <c r="T332" s="47">
        <v>50</v>
      </c>
      <c r="U332" s="33" t="s">
        <v>4</v>
      </c>
      <c r="V332" s="47" t="s">
        <v>317</v>
      </c>
      <c r="W332" s="33"/>
      <c r="X332" s="48">
        <v>-2</v>
      </c>
      <c r="Z332" s="157">
        <v>5.3</v>
      </c>
      <c r="AA332" s="52"/>
      <c r="AB332" s="159">
        <v>29.38</v>
      </c>
      <c r="AC332" s="131"/>
      <c r="AD332" s="52">
        <v>2.92</v>
      </c>
      <c r="AE332" s="33"/>
      <c r="AF332" s="37"/>
    </row>
    <row r="333" spans="1:32" s="38" customFormat="1" x14ac:dyDescent="0.25">
      <c r="A333" s="33" t="s">
        <v>6</v>
      </c>
      <c r="B333" s="33" t="s">
        <v>6</v>
      </c>
      <c r="D333" s="46"/>
      <c r="F333" s="71"/>
      <c r="G333" s="72"/>
      <c r="H333" s="72"/>
      <c r="J333" s="48"/>
      <c r="L333" s="152"/>
      <c r="M333" s="161"/>
      <c r="N333" s="154"/>
      <c r="O333" s="161"/>
      <c r="P333" s="76"/>
      <c r="Q333" s="76"/>
      <c r="R333" s="46"/>
      <c r="S333" s="33"/>
      <c r="T333" s="47"/>
      <c r="U333" s="33"/>
      <c r="V333" s="47"/>
      <c r="W333" s="33"/>
      <c r="X333" s="48"/>
      <c r="Z333" s="157"/>
      <c r="AA333" s="52"/>
      <c r="AB333" s="159"/>
      <c r="AC333" s="131"/>
      <c r="AD333" s="52"/>
      <c r="AF333" s="37"/>
    </row>
    <row r="334" spans="1:32" s="38" customFormat="1" x14ac:dyDescent="0.25">
      <c r="A334" s="38" t="s">
        <v>6</v>
      </c>
      <c r="B334" s="38" t="s">
        <v>120</v>
      </c>
      <c r="D334" s="46"/>
      <c r="F334" s="71"/>
      <c r="G334" s="72"/>
      <c r="H334" s="72"/>
      <c r="J334" s="48"/>
      <c r="L334" s="152"/>
      <c r="M334" s="161"/>
      <c r="N334" s="154"/>
      <c r="O334" s="161"/>
      <c r="P334" s="74"/>
      <c r="Q334" s="74"/>
      <c r="R334" s="46"/>
      <c r="S334" s="33"/>
      <c r="T334" s="47"/>
      <c r="U334" s="33"/>
      <c r="V334" s="47"/>
      <c r="W334" s="33"/>
      <c r="X334" s="48"/>
      <c r="Z334" s="157"/>
      <c r="AA334" s="52"/>
      <c r="AB334" s="159"/>
      <c r="AC334" s="131"/>
      <c r="AD334" s="52"/>
      <c r="AF334" s="37"/>
    </row>
    <row r="335" spans="1:32" s="38" customFormat="1" x14ac:dyDescent="0.25">
      <c r="A335" s="33">
        <v>341</v>
      </c>
      <c r="B335" s="33" t="s">
        <v>42</v>
      </c>
      <c r="C335" s="33"/>
      <c r="D335" s="46">
        <v>50951</v>
      </c>
      <c r="E335" s="33"/>
      <c r="F335" s="71">
        <v>2.3E-3</v>
      </c>
      <c r="G335" s="72"/>
      <c r="H335" s="72"/>
      <c r="I335" s="33"/>
      <c r="J335" s="48">
        <v>-2</v>
      </c>
      <c r="L335" s="152">
        <v>0</v>
      </c>
      <c r="M335" s="161" t="s">
        <v>287</v>
      </c>
      <c r="N335" s="154">
        <v>30</v>
      </c>
      <c r="O335" s="161" t="s">
        <v>287</v>
      </c>
      <c r="P335" s="76">
        <v>3.3</v>
      </c>
      <c r="Q335" s="76"/>
      <c r="R335" s="46">
        <v>54604</v>
      </c>
      <c r="S335" s="33"/>
      <c r="T335" s="47">
        <v>80</v>
      </c>
      <c r="U335" s="33" t="s">
        <v>4</v>
      </c>
      <c r="V335" s="47" t="s">
        <v>310</v>
      </c>
      <c r="W335" s="33"/>
      <c r="X335" s="48">
        <v>-2</v>
      </c>
      <c r="Z335" s="157">
        <v>8.1999999999999993</v>
      </c>
      <c r="AA335" s="52"/>
      <c r="AB335" s="159">
        <v>30.24</v>
      </c>
      <c r="AC335" s="131"/>
      <c r="AD335" s="52">
        <v>2.68</v>
      </c>
      <c r="AE335" s="33"/>
      <c r="AF335" s="37"/>
    </row>
    <row r="336" spans="1:32" s="38" customFormat="1" x14ac:dyDescent="0.25">
      <c r="A336" s="33">
        <v>342</v>
      </c>
      <c r="B336" s="33" t="s">
        <v>87</v>
      </c>
      <c r="C336" s="33"/>
      <c r="D336" s="46">
        <v>50951</v>
      </c>
      <c r="E336" s="33"/>
      <c r="F336" s="71">
        <v>9.4999999999999998E-3</v>
      </c>
      <c r="G336" s="72"/>
      <c r="H336" s="72"/>
      <c r="I336" s="33"/>
      <c r="J336" s="48">
        <v>0</v>
      </c>
      <c r="L336" s="152">
        <v>0</v>
      </c>
      <c r="M336" s="161" t="s">
        <v>287</v>
      </c>
      <c r="N336" s="154">
        <v>30</v>
      </c>
      <c r="O336" s="161" t="s">
        <v>287</v>
      </c>
      <c r="P336" s="76">
        <v>3.3</v>
      </c>
      <c r="Q336" s="76"/>
      <c r="R336" s="46">
        <v>54604</v>
      </c>
      <c r="S336" s="33"/>
      <c r="T336" s="47">
        <v>50</v>
      </c>
      <c r="U336" s="33" t="s">
        <v>4</v>
      </c>
      <c r="V336" s="47" t="s">
        <v>313</v>
      </c>
      <c r="W336" s="33"/>
      <c r="X336" s="48">
        <v>-3</v>
      </c>
      <c r="Z336" s="157">
        <v>8</v>
      </c>
      <c r="AA336" s="52"/>
      <c r="AB336" s="159">
        <v>27.9</v>
      </c>
      <c r="AC336" s="131"/>
      <c r="AD336" s="52">
        <v>3.14</v>
      </c>
      <c r="AE336" s="33"/>
      <c r="AF336" s="37"/>
    </row>
    <row r="337" spans="1:32" s="38" customFormat="1" x14ac:dyDescent="0.25">
      <c r="A337" s="33">
        <v>343</v>
      </c>
      <c r="B337" s="33" t="s">
        <v>88</v>
      </c>
      <c r="C337" s="33"/>
      <c r="D337" s="46">
        <v>50951</v>
      </c>
      <c r="E337" s="33"/>
      <c r="F337" s="49">
        <v>5.7000000000000002E-3</v>
      </c>
      <c r="G337" s="44"/>
      <c r="H337" s="49"/>
      <c r="I337" s="33"/>
      <c r="J337" s="48">
        <v>0</v>
      </c>
      <c r="L337" s="152">
        <v>0</v>
      </c>
      <c r="M337" s="161" t="s">
        <v>287</v>
      </c>
      <c r="N337" s="154">
        <v>30</v>
      </c>
      <c r="O337" s="161" t="s">
        <v>287</v>
      </c>
      <c r="P337" s="76">
        <v>3.3</v>
      </c>
      <c r="Q337" s="76"/>
      <c r="R337" s="46">
        <v>54604</v>
      </c>
      <c r="S337" s="33"/>
      <c r="T337" s="47">
        <v>50</v>
      </c>
      <c r="U337" s="33" t="s">
        <v>4</v>
      </c>
      <c r="V337" s="47" t="s">
        <v>314</v>
      </c>
      <c r="W337" s="33"/>
      <c r="X337" s="48">
        <v>-3</v>
      </c>
      <c r="Z337" s="157">
        <v>7.6</v>
      </c>
      <c r="AA337" s="52"/>
      <c r="AB337" s="159">
        <v>27.4</v>
      </c>
      <c r="AC337" s="131"/>
      <c r="AD337" s="52">
        <v>3.91</v>
      </c>
      <c r="AE337" s="33"/>
      <c r="AF337" s="37"/>
    </row>
    <row r="338" spans="1:32" s="38" customFormat="1" x14ac:dyDescent="0.25">
      <c r="A338" s="33">
        <v>343.2</v>
      </c>
      <c r="B338" s="33" t="s">
        <v>290</v>
      </c>
      <c r="C338" s="33"/>
      <c r="D338" s="46">
        <v>50951</v>
      </c>
      <c r="E338" s="33"/>
      <c r="F338" s="49">
        <v>0.1565</v>
      </c>
      <c r="G338" s="44"/>
      <c r="H338" s="49"/>
      <c r="I338" s="33"/>
      <c r="J338" s="48">
        <v>0</v>
      </c>
      <c r="L338" s="152">
        <v>0</v>
      </c>
      <c r="M338" s="161" t="s">
        <v>287</v>
      </c>
      <c r="N338" s="154">
        <v>30</v>
      </c>
      <c r="O338" s="161" t="s">
        <v>287</v>
      </c>
      <c r="P338" s="76">
        <v>3.3</v>
      </c>
      <c r="Q338" s="76"/>
      <c r="R338" s="46">
        <v>54604</v>
      </c>
      <c r="S338" s="33"/>
      <c r="T338" s="47">
        <v>9</v>
      </c>
      <c r="U338" s="33" t="s">
        <v>4</v>
      </c>
      <c r="V338" s="47" t="s">
        <v>316</v>
      </c>
      <c r="W338" s="33"/>
      <c r="X338" s="48">
        <v>35</v>
      </c>
      <c r="Z338" s="157">
        <v>6.9</v>
      </c>
      <c r="AA338" s="52"/>
      <c r="AB338" s="159">
        <v>5.91</v>
      </c>
      <c r="AC338" s="131"/>
      <c r="AD338" s="52">
        <v>11.81</v>
      </c>
      <c r="AE338" s="33"/>
      <c r="AF338" s="37"/>
    </row>
    <row r="339" spans="1:32" s="38" customFormat="1" x14ac:dyDescent="0.25">
      <c r="A339" s="33">
        <v>344</v>
      </c>
      <c r="B339" s="33" t="s">
        <v>89</v>
      </c>
      <c r="C339" s="33"/>
      <c r="D339" s="46">
        <v>50951</v>
      </c>
      <c r="E339" s="33"/>
      <c r="F339" s="71">
        <v>1.6000000000000001E-3</v>
      </c>
      <c r="G339" s="72"/>
      <c r="H339" s="72"/>
      <c r="I339" s="33"/>
      <c r="J339" s="48">
        <v>-1</v>
      </c>
      <c r="L339" s="152">
        <v>0</v>
      </c>
      <c r="M339" s="161" t="s">
        <v>287</v>
      </c>
      <c r="N339" s="154">
        <v>30</v>
      </c>
      <c r="O339" s="161" t="s">
        <v>287</v>
      </c>
      <c r="P339" s="76">
        <v>3.3</v>
      </c>
      <c r="Q339" s="76"/>
      <c r="R339" s="46">
        <v>54604</v>
      </c>
      <c r="S339" s="33"/>
      <c r="T339" s="47">
        <v>60</v>
      </c>
      <c r="U339" s="33" t="s">
        <v>4</v>
      </c>
      <c r="V339" s="47" t="s">
        <v>310</v>
      </c>
      <c r="W339" s="33"/>
      <c r="X339" s="48">
        <v>-3</v>
      </c>
      <c r="Z339" s="157">
        <v>8.1999999999999993</v>
      </c>
      <c r="AA339" s="52"/>
      <c r="AB339" s="159">
        <v>29.39</v>
      </c>
      <c r="AC339" s="131"/>
      <c r="AD339" s="52">
        <v>2.87</v>
      </c>
      <c r="AE339" s="33"/>
      <c r="AF339" s="37"/>
    </row>
    <row r="340" spans="1:32" s="38" customFormat="1" x14ac:dyDescent="0.25">
      <c r="A340" s="33">
        <v>345</v>
      </c>
      <c r="B340" s="33" t="s">
        <v>45</v>
      </c>
      <c r="C340" s="33"/>
      <c r="D340" s="46">
        <v>50951</v>
      </c>
      <c r="E340" s="33"/>
      <c r="F340" s="71">
        <v>1.2999999999999999E-3</v>
      </c>
      <c r="G340" s="72"/>
      <c r="H340" s="72"/>
      <c r="I340" s="33"/>
      <c r="J340" s="48">
        <v>-1</v>
      </c>
      <c r="L340" s="152">
        <v>0</v>
      </c>
      <c r="M340" s="161" t="s">
        <v>287</v>
      </c>
      <c r="N340" s="154">
        <v>30</v>
      </c>
      <c r="O340" s="161" t="s">
        <v>287</v>
      </c>
      <c r="P340" s="76">
        <v>3.3</v>
      </c>
      <c r="Q340" s="76"/>
      <c r="R340" s="46">
        <v>54604</v>
      </c>
      <c r="S340" s="33"/>
      <c r="T340" s="47">
        <v>50</v>
      </c>
      <c r="U340" s="33" t="s">
        <v>4</v>
      </c>
      <c r="V340" s="47" t="s">
        <v>315</v>
      </c>
      <c r="W340" s="33"/>
      <c r="X340" s="48">
        <v>-2</v>
      </c>
      <c r="Z340" s="157">
        <v>8.1999999999999993</v>
      </c>
      <c r="AA340" s="52"/>
      <c r="AB340" s="159">
        <v>28.89</v>
      </c>
      <c r="AC340" s="131"/>
      <c r="AD340" s="52">
        <v>2.84</v>
      </c>
      <c r="AE340" s="33"/>
      <c r="AF340" s="37"/>
    </row>
    <row r="341" spans="1:32" s="38" customFormat="1" x14ac:dyDescent="0.25">
      <c r="A341" s="33">
        <v>346</v>
      </c>
      <c r="B341" s="33" t="s">
        <v>291</v>
      </c>
      <c r="C341" s="33"/>
      <c r="D341" s="46">
        <v>50951</v>
      </c>
      <c r="E341" s="33"/>
      <c r="F341" s="71">
        <v>2.5999999999999999E-3</v>
      </c>
      <c r="G341" s="72"/>
      <c r="H341" s="72"/>
      <c r="I341" s="33"/>
      <c r="J341" s="48">
        <v>0</v>
      </c>
      <c r="L341" s="152">
        <v>0</v>
      </c>
      <c r="M341" s="161" t="s">
        <v>287</v>
      </c>
      <c r="N341" s="154">
        <v>30</v>
      </c>
      <c r="O341" s="161" t="s">
        <v>287</v>
      </c>
      <c r="P341" s="76">
        <v>3.3</v>
      </c>
      <c r="Q341" s="76"/>
      <c r="R341" s="46">
        <v>54604</v>
      </c>
      <c r="S341" s="33"/>
      <c r="T341" s="47">
        <v>50</v>
      </c>
      <c r="U341" s="33" t="s">
        <v>4</v>
      </c>
      <c r="V341" s="47" t="s">
        <v>317</v>
      </c>
      <c r="W341" s="33"/>
      <c r="X341" s="48">
        <v>-2</v>
      </c>
      <c r="Z341" s="157">
        <v>8.1999999999999993</v>
      </c>
      <c r="AA341" s="52"/>
      <c r="AB341" s="159">
        <v>27.32</v>
      </c>
      <c r="AC341" s="131"/>
      <c r="AD341" s="52">
        <v>3.02</v>
      </c>
      <c r="AE341" s="33"/>
      <c r="AF341" s="37"/>
    </row>
    <row r="342" spans="1:32" s="38" customFormat="1" x14ac:dyDescent="0.25">
      <c r="A342" s="33" t="s">
        <v>6</v>
      </c>
      <c r="B342" s="33" t="s">
        <v>6</v>
      </c>
      <c r="D342" s="46"/>
      <c r="F342" s="71"/>
      <c r="G342" s="72"/>
      <c r="H342" s="72"/>
      <c r="J342" s="48"/>
      <c r="L342" s="152"/>
      <c r="M342" s="161"/>
      <c r="N342" s="154"/>
      <c r="O342" s="161"/>
      <c r="P342" s="74"/>
      <c r="Q342" s="74"/>
      <c r="R342" s="46"/>
      <c r="S342" s="33"/>
      <c r="T342" s="47"/>
      <c r="U342" s="33"/>
      <c r="V342" s="47"/>
      <c r="W342" s="33"/>
      <c r="X342" s="48"/>
      <c r="Z342" s="157"/>
      <c r="AA342" s="52"/>
      <c r="AB342" s="159"/>
      <c r="AC342" s="131"/>
      <c r="AD342" s="52"/>
      <c r="AF342" s="37"/>
    </row>
    <row r="343" spans="1:32" s="38" customFormat="1" x14ac:dyDescent="0.25">
      <c r="A343" s="38" t="s">
        <v>6</v>
      </c>
      <c r="B343" s="38" t="s">
        <v>122</v>
      </c>
      <c r="D343" s="46"/>
      <c r="F343" s="71"/>
      <c r="G343" s="72"/>
      <c r="H343" s="72"/>
      <c r="J343" s="48"/>
      <c r="L343" s="152"/>
      <c r="M343" s="161"/>
      <c r="N343" s="154"/>
      <c r="O343" s="161"/>
      <c r="P343" s="74"/>
      <c r="Q343" s="74"/>
      <c r="R343" s="46"/>
      <c r="S343" s="33"/>
      <c r="T343" s="47"/>
      <c r="U343" s="33"/>
      <c r="V343" s="47"/>
      <c r="W343" s="33"/>
      <c r="X343" s="48"/>
      <c r="Z343" s="157"/>
      <c r="AA343" s="52"/>
      <c r="AB343" s="159"/>
      <c r="AC343" s="131"/>
      <c r="AD343" s="52"/>
      <c r="AF343" s="37"/>
    </row>
    <row r="344" spans="1:32" s="38" customFormat="1" x14ac:dyDescent="0.25">
      <c r="A344" s="33">
        <v>341</v>
      </c>
      <c r="B344" s="33" t="s">
        <v>42</v>
      </c>
      <c r="C344" s="33"/>
      <c r="D344" s="46">
        <v>50951</v>
      </c>
      <c r="E344" s="33"/>
      <c r="F344" s="71">
        <v>2.3E-3</v>
      </c>
      <c r="G344" s="72"/>
      <c r="H344" s="72"/>
      <c r="I344" s="33"/>
      <c r="J344" s="48">
        <v>-2</v>
      </c>
      <c r="L344" s="152">
        <v>0</v>
      </c>
      <c r="M344" s="161" t="s">
        <v>287</v>
      </c>
      <c r="N344" s="154">
        <v>30</v>
      </c>
      <c r="O344" s="161" t="s">
        <v>287</v>
      </c>
      <c r="P344" s="76">
        <v>3.3</v>
      </c>
      <c r="Q344" s="76"/>
      <c r="R344" s="46">
        <v>54604</v>
      </c>
      <c r="S344" s="33"/>
      <c r="T344" s="47">
        <v>80</v>
      </c>
      <c r="U344" s="33" t="s">
        <v>4</v>
      </c>
      <c r="V344" s="47" t="s">
        <v>310</v>
      </c>
      <c r="W344" s="33"/>
      <c r="X344" s="48">
        <v>-2</v>
      </c>
      <c r="Z344" s="157">
        <v>8.1999999999999993</v>
      </c>
      <c r="AA344" s="52"/>
      <c r="AB344" s="159">
        <v>30.24</v>
      </c>
      <c r="AC344" s="131"/>
      <c r="AD344" s="52">
        <v>2.76</v>
      </c>
      <c r="AE344" s="33"/>
      <c r="AF344" s="37"/>
    </row>
    <row r="345" spans="1:32" s="38" customFormat="1" x14ac:dyDescent="0.25">
      <c r="A345" s="33">
        <v>342</v>
      </c>
      <c r="B345" s="33" t="s">
        <v>87</v>
      </c>
      <c r="C345" s="33"/>
      <c r="D345" s="46">
        <v>50951</v>
      </c>
      <c r="E345" s="33"/>
      <c r="F345" s="71">
        <v>9.4999999999999998E-3</v>
      </c>
      <c r="G345" s="72"/>
      <c r="H345" s="72"/>
      <c r="I345" s="33"/>
      <c r="J345" s="48">
        <v>0</v>
      </c>
      <c r="L345" s="152">
        <v>0</v>
      </c>
      <c r="M345" s="161" t="s">
        <v>287</v>
      </c>
      <c r="N345" s="154">
        <v>30</v>
      </c>
      <c r="O345" s="161" t="s">
        <v>287</v>
      </c>
      <c r="P345" s="76">
        <v>3.3</v>
      </c>
      <c r="Q345" s="76"/>
      <c r="R345" s="46">
        <v>54604</v>
      </c>
      <c r="S345" s="33"/>
      <c r="T345" s="47">
        <v>50</v>
      </c>
      <c r="U345" s="33" t="s">
        <v>4</v>
      </c>
      <c r="V345" s="47" t="s">
        <v>313</v>
      </c>
      <c r="W345" s="33"/>
      <c r="X345" s="48">
        <v>-3</v>
      </c>
      <c r="Z345" s="157">
        <v>7.5</v>
      </c>
      <c r="AA345" s="52"/>
      <c r="AB345" s="159">
        <v>27.98</v>
      </c>
      <c r="AC345" s="131"/>
      <c r="AD345" s="52">
        <v>3.44</v>
      </c>
      <c r="AE345" s="33"/>
      <c r="AF345" s="37"/>
    </row>
    <row r="346" spans="1:32" s="38" customFormat="1" x14ac:dyDescent="0.25">
      <c r="A346" s="33">
        <v>343</v>
      </c>
      <c r="B346" s="33" t="s">
        <v>88</v>
      </c>
      <c r="C346" s="33"/>
      <c r="D346" s="46">
        <v>50951</v>
      </c>
      <c r="E346" s="33"/>
      <c r="F346" s="49">
        <v>5.7000000000000002E-3</v>
      </c>
      <c r="G346" s="44"/>
      <c r="H346" s="49"/>
      <c r="I346" s="33"/>
      <c r="J346" s="48">
        <v>0</v>
      </c>
      <c r="L346" s="152">
        <v>0</v>
      </c>
      <c r="M346" s="161" t="s">
        <v>287</v>
      </c>
      <c r="N346" s="154">
        <v>30</v>
      </c>
      <c r="O346" s="161" t="s">
        <v>287</v>
      </c>
      <c r="P346" s="76">
        <v>3.3</v>
      </c>
      <c r="Q346" s="76"/>
      <c r="R346" s="46">
        <v>54604</v>
      </c>
      <c r="S346" s="33"/>
      <c r="T346" s="47">
        <v>50</v>
      </c>
      <c r="U346" s="33" t="s">
        <v>4</v>
      </c>
      <c r="V346" s="47" t="s">
        <v>314</v>
      </c>
      <c r="W346" s="33"/>
      <c r="X346" s="48">
        <v>-3</v>
      </c>
      <c r="Z346" s="157">
        <v>7.8</v>
      </c>
      <c r="AA346" s="52"/>
      <c r="AB346" s="159">
        <v>27.39</v>
      </c>
      <c r="AC346" s="131"/>
      <c r="AD346" s="52">
        <v>3.4</v>
      </c>
      <c r="AE346" s="33"/>
      <c r="AF346" s="37"/>
    </row>
    <row r="347" spans="1:32" s="38" customFormat="1" x14ac:dyDescent="0.25">
      <c r="A347" s="33">
        <v>343.2</v>
      </c>
      <c r="B347" s="33" t="s">
        <v>290</v>
      </c>
      <c r="C347" s="33"/>
      <c r="D347" s="46">
        <v>50951</v>
      </c>
      <c r="E347" s="33"/>
      <c r="F347" s="49">
        <v>0.1565</v>
      </c>
      <c r="G347" s="44"/>
      <c r="H347" s="49"/>
      <c r="I347" s="33"/>
      <c r="J347" s="48">
        <v>0</v>
      </c>
      <c r="L347" s="152">
        <v>0</v>
      </c>
      <c r="M347" s="161" t="s">
        <v>287</v>
      </c>
      <c r="N347" s="154">
        <v>30</v>
      </c>
      <c r="O347" s="161" t="s">
        <v>287</v>
      </c>
      <c r="P347" s="76">
        <v>3.3</v>
      </c>
      <c r="Q347" s="76"/>
      <c r="R347" s="46">
        <v>54604</v>
      </c>
      <c r="S347" s="33"/>
      <c r="T347" s="47">
        <v>9</v>
      </c>
      <c r="U347" s="33" t="s">
        <v>4</v>
      </c>
      <c r="V347" s="47" t="s">
        <v>316</v>
      </c>
      <c r="W347" s="33"/>
      <c r="X347" s="48">
        <v>35</v>
      </c>
      <c r="Z347" s="157">
        <v>7</v>
      </c>
      <c r="AA347" s="52"/>
      <c r="AB347" s="159">
        <v>5.84</v>
      </c>
      <c r="AC347" s="131"/>
      <c r="AD347" s="52">
        <v>9.1</v>
      </c>
      <c r="AE347" s="33"/>
      <c r="AF347" s="37"/>
    </row>
    <row r="348" spans="1:32" s="38" customFormat="1" x14ac:dyDescent="0.25">
      <c r="A348" s="33">
        <v>344</v>
      </c>
      <c r="B348" s="33" t="s">
        <v>89</v>
      </c>
      <c r="C348" s="33"/>
      <c r="D348" s="46">
        <v>50951</v>
      </c>
      <c r="E348" s="33"/>
      <c r="F348" s="71">
        <v>1.6000000000000001E-3</v>
      </c>
      <c r="G348" s="72"/>
      <c r="H348" s="72"/>
      <c r="I348" s="33"/>
      <c r="J348" s="48">
        <v>-1</v>
      </c>
      <c r="L348" s="152">
        <v>0</v>
      </c>
      <c r="M348" s="161" t="s">
        <v>287</v>
      </c>
      <c r="N348" s="154">
        <v>30</v>
      </c>
      <c r="O348" s="161" t="s">
        <v>287</v>
      </c>
      <c r="P348" s="76">
        <v>3.3</v>
      </c>
      <c r="Q348" s="76"/>
      <c r="R348" s="46">
        <v>54604</v>
      </c>
      <c r="S348" s="33"/>
      <c r="T348" s="47">
        <v>60</v>
      </c>
      <c r="U348" s="33" t="s">
        <v>4</v>
      </c>
      <c r="V348" s="47" t="s">
        <v>310</v>
      </c>
      <c r="W348" s="33"/>
      <c r="X348" s="48">
        <v>-3</v>
      </c>
      <c r="Z348" s="157">
        <v>8.1999999999999993</v>
      </c>
      <c r="AA348" s="52"/>
      <c r="AB348" s="159">
        <v>29.4</v>
      </c>
      <c r="AC348" s="131"/>
      <c r="AD348" s="52">
        <v>2.88</v>
      </c>
      <c r="AE348" s="33"/>
      <c r="AF348" s="37"/>
    </row>
    <row r="349" spans="1:32" s="38" customFormat="1" x14ac:dyDescent="0.25">
      <c r="A349" s="33">
        <v>345</v>
      </c>
      <c r="B349" s="33" t="s">
        <v>45</v>
      </c>
      <c r="C349" s="33"/>
      <c r="D349" s="46">
        <v>50951</v>
      </c>
      <c r="E349" s="33"/>
      <c r="F349" s="71">
        <v>1.2999999999999999E-3</v>
      </c>
      <c r="G349" s="72"/>
      <c r="H349" s="72"/>
      <c r="I349" s="33"/>
      <c r="J349" s="48">
        <v>-1</v>
      </c>
      <c r="L349" s="152">
        <v>0</v>
      </c>
      <c r="M349" s="161" t="s">
        <v>287</v>
      </c>
      <c r="N349" s="154">
        <v>30</v>
      </c>
      <c r="O349" s="161" t="s">
        <v>287</v>
      </c>
      <c r="P349" s="76">
        <v>3.3</v>
      </c>
      <c r="Q349" s="76"/>
      <c r="R349" s="46">
        <v>54604</v>
      </c>
      <c r="S349" s="33"/>
      <c r="T349" s="47">
        <v>50</v>
      </c>
      <c r="U349" s="33" t="s">
        <v>4</v>
      </c>
      <c r="V349" s="47" t="s">
        <v>315</v>
      </c>
      <c r="W349" s="33"/>
      <c r="X349" s="48">
        <v>-2</v>
      </c>
      <c r="Z349" s="157">
        <v>8.1999999999999993</v>
      </c>
      <c r="AA349" s="52"/>
      <c r="AB349" s="159">
        <v>28.89</v>
      </c>
      <c r="AC349" s="131"/>
      <c r="AD349" s="52">
        <v>2.87</v>
      </c>
      <c r="AE349" s="33"/>
      <c r="AF349" s="37"/>
    </row>
    <row r="350" spans="1:32" s="38" customFormat="1" x14ac:dyDescent="0.25">
      <c r="A350" s="33">
        <v>346</v>
      </c>
      <c r="B350" s="33" t="s">
        <v>291</v>
      </c>
      <c r="C350" s="33"/>
      <c r="D350" s="46">
        <v>50951</v>
      </c>
      <c r="E350" s="33"/>
      <c r="F350" s="71">
        <v>2.5999999999999999E-3</v>
      </c>
      <c r="G350" s="72"/>
      <c r="H350" s="72"/>
      <c r="I350" s="33"/>
      <c r="J350" s="48">
        <v>0</v>
      </c>
      <c r="L350" s="152">
        <v>0</v>
      </c>
      <c r="M350" s="161" t="s">
        <v>287</v>
      </c>
      <c r="N350" s="154">
        <v>30</v>
      </c>
      <c r="O350" s="161" t="s">
        <v>287</v>
      </c>
      <c r="P350" s="76">
        <v>3.3</v>
      </c>
      <c r="Q350" s="76"/>
      <c r="R350" s="46">
        <v>54604</v>
      </c>
      <c r="S350" s="33"/>
      <c r="T350" s="47">
        <v>50</v>
      </c>
      <c r="U350" s="33" t="s">
        <v>4</v>
      </c>
      <c r="V350" s="47" t="s">
        <v>317</v>
      </c>
      <c r="W350" s="33"/>
      <c r="X350" s="48">
        <v>-2</v>
      </c>
      <c r="Z350" s="157">
        <v>7.4</v>
      </c>
      <c r="AA350" s="52"/>
      <c r="AB350" s="159">
        <v>27.51</v>
      </c>
      <c r="AC350" s="131"/>
      <c r="AD350" s="52">
        <v>3.08</v>
      </c>
      <c r="AE350" s="33"/>
      <c r="AF350" s="37"/>
    </row>
    <row r="351" spans="1:32" s="38" customFormat="1" x14ac:dyDescent="0.25">
      <c r="A351" s="33" t="s">
        <v>6</v>
      </c>
      <c r="B351" s="38" t="s">
        <v>6</v>
      </c>
      <c r="D351" s="46"/>
      <c r="F351" s="71"/>
      <c r="G351" s="72"/>
      <c r="H351" s="72"/>
      <c r="J351" s="48"/>
      <c r="L351" s="152"/>
      <c r="M351" s="161"/>
      <c r="N351" s="154"/>
      <c r="O351" s="161"/>
      <c r="P351" s="74"/>
      <c r="Q351" s="74"/>
      <c r="R351" s="46"/>
      <c r="S351" s="33"/>
      <c r="T351" s="47"/>
      <c r="U351" s="33"/>
      <c r="V351" s="47"/>
      <c r="W351" s="33"/>
      <c r="X351" s="48"/>
      <c r="Z351" s="157"/>
      <c r="AA351" s="52"/>
      <c r="AB351" s="159"/>
      <c r="AC351" s="131"/>
      <c r="AD351" s="52"/>
      <c r="AF351" s="37"/>
    </row>
    <row r="352" spans="1:32" s="38" customFormat="1" x14ac:dyDescent="0.25">
      <c r="A352" s="33" t="s">
        <v>6</v>
      </c>
      <c r="B352" s="38" t="s">
        <v>124</v>
      </c>
      <c r="D352" s="46"/>
      <c r="F352" s="71"/>
      <c r="G352" s="72"/>
      <c r="H352" s="72"/>
      <c r="J352" s="48"/>
      <c r="L352" s="152"/>
      <c r="M352" s="161"/>
      <c r="N352" s="154"/>
      <c r="O352" s="161"/>
      <c r="P352" s="74"/>
      <c r="Q352" s="74"/>
      <c r="R352" s="46"/>
      <c r="S352" s="33"/>
      <c r="T352" s="47"/>
      <c r="U352" s="33"/>
      <c r="V352" s="47"/>
      <c r="W352" s="33"/>
      <c r="X352" s="48"/>
      <c r="Z352" s="157"/>
      <c r="AA352" s="52"/>
      <c r="AB352" s="159"/>
      <c r="AC352" s="131"/>
      <c r="AD352" s="52"/>
      <c r="AF352" s="37"/>
    </row>
    <row r="353" spans="1:32" s="38" customFormat="1" x14ac:dyDescent="0.25">
      <c r="A353" s="33">
        <v>341</v>
      </c>
      <c r="B353" s="33" t="s">
        <v>42</v>
      </c>
      <c r="C353" s="33"/>
      <c r="D353" s="46">
        <v>51682</v>
      </c>
      <c r="E353" s="33"/>
      <c r="F353" s="71">
        <v>2.3E-3</v>
      </c>
      <c r="G353" s="72"/>
      <c r="H353" s="72"/>
      <c r="I353" s="33"/>
      <c r="J353" s="48">
        <v>-2</v>
      </c>
      <c r="L353" s="152">
        <v>0</v>
      </c>
      <c r="M353" s="161" t="s">
        <v>287</v>
      </c>
      <c r="N353" s="154">
        <v>30</v>
      </c>
      <c r="O353" s="161" t="s">
        <v>287</v>
      </c>
      <c r="P353" s="76">
        <v>3.3</v>
      </c>
      <c r="Q353" s="76"/>
      <c r="R353" s="46">
        <v>55334</v>
      </c>
      <c r="S353" s="33"/>
      <c r="T353" s="47">
        <v>80</v>
      </c>
      <c r="U353" s="33" t="s">
        <v>4</v>
      </c>
      <c r="V353" s="47" t="s">
        <v>310</v>
      </c>
      <c r="W353" s="33"/>
      <c r="X353" s="48">
        <v>-2</v>
      </c>
      <c r="Z353" s="157">
        <v>6.3</v>
      </c>
      <c r="AA353" s="52"/>
      <c r="AB353" s="159">
        <v>32.130000000000003</v>
      </c>
      <c r="AC353" s="131"/>
      <c r="AD353" s="52">
        <v>2.63</v>
      </c>
      <c r="AE353" s="33"/>
      <c r="AF353" s="37"/>
    </row>
    <row r="354" spans="1:32" s="38" customFormat="1" x14ac:dyDescent="0.25">
      <c r="A354" s="33">
        <v>342</v>
      </c>
      <c r="B354" s="33" t="s">
        <v>87</v>
      </c>
      <c r="C354" s="33"/>
      <c r="D354" s="46">
        <v>51682</v>
      </c>
      <c r="E354" s="33"/>
      <c r="F354" s="71">
        <v>9.4999999999999998E-3</v>
      </c>
      <c r="G354" s="72"/>
      <c r="H354" s="72"/>
      <c r="I354" s="33"/>
      <c r="J354" s="48">
        <v>0</v>
      </c>
      <c r="L354" s="152">
        <v>0</v>
      </c>
      <c r="M354" s="161" t="s">
        <v>287</v>
      </c>
      <c r="N354" s="154">
        <v>30</v>
      </c>
      <c r="O354" s="161" t="s">
        <v>287</v>
      </c>
      <c r="P354" s="76">
        <v>3.3</v>
      </c>
      <c r="Q354" s="76"/>
      <c r="R354" s="46">
        <v>55334</v>
      </c>
      <c r="S354" s="33"/>
      <c r="T354" s="47">
        <v>50</v>
      </c>
      <c r="U354" s="33" t="s">
        <v>4</v>
      </c>
      <c r="V354" s="47" t="s">
        <v>313</v>
      </c>
      <c r="W354" s="33"/>
      <c r="X354" s="48">
        <v>-3</v>
      </c>
      <c r="Z354" s="157">
        <v>6</v>
      </c>
      <c r="AA354" s="52"/>
      <c r="AB354" s="159">
        <v>29.63</v>
      </c>
      <c r="AC354" s="131"/>
      <c r="AD354" s="52">
        <v>3.14</v>
      </c>
      <c r="AE354" s="33"/>
      <c r="AF354" s="37"/>
    </row>
    <row r="355" spans="1:32" s="38" customFormat="1" x14ac:dyDescent="0.25">
      <c r="A355" s="33">
        <v>343</v>
      </c>
      <c r="B355" s="33" t="s">
        <v>88</v>
      </c>
      <c r="C355" s="33"/>
      <c r="D355" s="46">
        <v>51682</v>
      </c>
      <c r="E355" s="33"/>
      <c r="F355" s="49">
        <v>5.7000000000000002E-3</v>
      </c>
      <c r="G355" s="44"/>
      <c r="H355" s="49"/>
      <c r="I355" s="33"/>
      <c r="J355" s="48">
        <v>0</v>
      </c>
      <c r="L355" s="152">
        <v>0</v>
      </c>
      <c r="M355" s="161" t="s">
        <v>287</v>
      </c>
      <c r="N355" s="154">
        <v>30</v>
      </c>
      <c r="O355" s="161" t="s">
        <v>287</v>
      </c>
      <c r="P355" s="76">
        <v>3.3</v>
      </c>
      <c r="Q355" s="76"/>
      <c r="R355" s="46">
        <v>55334</v>
      </c>
      <c r="S355" s="33"/>
      <c r="T355" s="47">
        <v>50</v>
      </c>
      <c r="U355" s="33" t="s">
        <v>4</v>
      </c>
      <c r="V355" s="47" t="s">
        <v>314</v>
      </c>
      <c r="W355" s="33"/>
      <c r="X355" s="48">
        <v>-3</v>
      </c>
      <c r="Z355" s="157">
        <v>6</v>
      </c>
      <c r="AA355" s="52"/>
      <c r="AB355" s="159">
        <v>28.99</v>
      </c>
      <c r="AC355" s="131"/>
      <c r="AD355" s="52">
        <v>3.35</v>
      </c>
      <c r="AE355" s="33"/>
      <c r="AF355" s="37"/>
    </row>
    <row r="356" spans="1:32" s="38" customFormat="1" x14ac:dyDescent="0.25">
      <c r="A356" s="33">
        <v>343.2</v>
      </c>
      <c r="B356" s="33" t="s">
        <v>290</v>
      </c>
      <c r="C356" s="33"/>
      <c r="D356" s="46">
        <v>51682</v>
      </c>
      <c r="E356" s="33"/>
      <c r="F356" s="49">
        <v>0.1565</v>
      </c>
      <c r="G356" s="44"/>
      <c r="H356" s="49"/>
      <c r="I356" s="33"/>
      <c r="J356" s="48">
        <v>0</v>
      </c>
      <c r="L356" s="152">
        <v>0</v>
      </c>
      <c r="M356" s="161" t="s">
        <v>287</v>
      </c>
      <c r="N356" s="154">
        <v>30</v>
      </c>
      <c r="O356" s="161" t="s">
        <v>287</v>
      </c>
      <c r="P356" s="76">
        <v>3.3</v>
      </c>
      <c r="Q356" s="76"/>
      <c r="R356" s="46">
        <v>55334</v>
      </c>
      <c r="S356" s="33"/>
      <c r="T356" s="47">
        <v>9</v>
      </c>
      <c r="U356" s="33" t="s">
        <v>4</v>
      </c>
      <c r="V356" s="47" t="s">
        <v>316</v>
      </c>
      <c r="W356" s="33"/>
      <c r="X356" s="48">
        <v>35</v>
      </c>
      <c r="Z356" s="157">
        <v>4.3</v>
      </c>
      <c r="AA356" s="52"/>
      <c r="AB356" s="159">
        <v>6.9</v>
      </c>
      <c r="AC356" s="131"/>
      <c r="AD356" s="52">
        <v>8.56</v>
      </c>
      <c r="AE356" s="33"/>
      <c r="AF356" s="37"/>
    </row>
    <row r="357" spans="1:32" s="38" customFormat="1" x14ac:dyDescent="0.25">
      <c r="A357" s="33">
        <v>344</v>
      </c>
      <c r="B357" s="33" t="s">
        <v>89</v>
      </c>
      <c r="C357" s="33"/>
      <c r="D357" s="46">
        <v>51682</v>
      </c>
      <c r="E357" s="33"/>
      <c r="F357" s="71">
        <v>1.6000000000000001E-3</v>
      </c>
      <c r="G357" s="72"/>
      <c r="H357" s="72"/>
      <c r="I357" s="33"/>
      <c r="J357" s="48">
        <v>-1</v>
      </c>
      <c r="L357" s="152">
        <v>0</v>
      </c>
      <c r="M357" s="161" t="s">
        <v>287</v>
      </c>
      <c r="N357" s="154">
        <v>30</v>
      </c>
      <c r="O357" s="161" t="s">
        <v>287</v>
      </c>
      <c r="P357" s="76">
        <v>3.3</v>
      </c>
      <c r="Q357" s="76"/>
      <c r="R357" s="46">
        <v>55334</v>
      </c>
      <c r="S357" s="33"/>
      <c r="T357" s="47">
        <v>60</v>
      </c>
      <c r="U357" s="33" t="s">
        <v>4</v>
      </c>
      <c r="V357" s="47" t="s">
        <v>310</v>
      </c>
      <c r="W357" s="33"/>
      <c r="X357" s="48">
        <v>-3</v>
      </c>
      <c r="Z357" s="157">
        <v>6.2</v>
      </c>
      <c r="AA357" s="52"/>
      <c r="AB357" s="159">
        <v>31.25</v>
      </c>
      <c r="AC357" s="131"/>
      <c r="AD357" s="52">
        <v>2.75</v>
      </c>
      <c r="AE357" s="33"/>
      <c r="AF357" s="37"/>
    </row>
    <row r="358" spans="1:32" s="38" customFormat="1" x14ac:dyDescent="0.25">
      <c r="A358" s="33">
        <v>345</v>
      </c>
      <c r="B358" s="33" t="s">
        <v>45</v>
      </c>
      <c r="C358" s="33"/>
      <c r="D358" s="46">
        <v>51682</v>
      </c>
      <c r="E358" s="33"/>
      <c r="F358" s="71">
        <v>1.2999999999999999E-3</v>
      </c>
      <c r="G358" s="72"/>
      <c r="H358" s="72"/>
      <c r="I358" s="33"/>
      <c r="J358" s="48">
        <v>-1</v>
      </c>
      <c r="L358" s="152">
        <v>0</v>
      </c>
      <c r="M358" s="161" t="s">
        <v>287</v>
      </c>
      <c r="N358" s="154">
        <v>30</v>
      </c>
      <c r="O358" s="161" t="s">
        <v>287</v>
      </c>
      <c r="P358" s="76">
        <v>3.3</v>
      </c>
      <c r="Q358" s="76"/>
      <c r="R358" s="46">
        <v>55334</v>
      </c>
      <c r="S358" s="33"/>
      <c r="T358" s="47">
        <v>50</v>
      </c>
      <c r="U358" s="33" t="s">
        <v>4</v>
      </c>
      <c r="V358" s="47" t="s">
        <v>315</v>
      </c>
      <c r="W358" s="33"/>
      <c r="X358" s="48">
        <v>-2</v>
      </c>
      <c r="Z358" s="157">
        <v>6.3</v>
      </c>
      <c r="AA358" s="52"/>
      <c r="AB358" s="159">
        <v>30.75</v>
      </c>
      <c r="AC358" s="131"/>
      <c r="AD358" s="52">
        <v>2.73</v>
      </c>
      <c r="AE358" s="33"/>
      <c r="AF358" s="37"/>
    </row>
    <row r="359" spans="1:32" s="38" customFormat="1" x14ac:dyDescent="0.25">
      <c r="A359" s="33">
        <v>346</v>
      </c>
      <c r="B359" s="33" t="s">
        <v>291</v>
      </c>
      <c r="C359" s="33"/>
      <c r="D359" s="46">
        <v>51682</v>
      </c>
      <c r="E359" s="33"/>
      <c r="F359" s="71">
        <v>2.5999999999999999E-3</v>
      </c>
      <c r="G359" s="72"/>
      <c r="H359" s="72"/>
      <c r="I359" s="33"/>
      <c r="J359" s="48">
        <v>0</v>
      </c>
      <c r="L359" s="152">
        <v>0</v>
      </c>
      <c r="M359" s="161" t="s">
        <v>287</v>
      </c>
      <c r="N359" s="154">
        <v>30</v>
      </c>
      <c r="O359" s="161" t="s">
        <v>287</v>
      </c>
      <c r="P359" s="76">
        <v>3.3</v>
      </c>
      <c r="Q359" s="76"/>
      <c r="R359" s="46">
        <v>55334</v>
      </c>
      <c r="S359" s="33"/>
      <c r="T359" s="47">
        <v>50</v>
      </c>
      <c r="U359" s="33" t="s">
        <v>4</v>
      </c>
      <c r="V359" s="47" t="s">
        <v>317</v>
      </c>
      <c r="W359" s="33"/>
      <c r="X359" s="48">
        <v>-2</v>
      </c>
      <c r="Z359" s="157">
        <v>6.3</v>
      </c>
      <c r="AA359" s="52"/>
      <c r="AB359" s="159">
        <v>29.1</v>
      </c>
      <c r="AC359" s="131"/>
      <c r="AD359" s="52">
        <v>1.31</v>
      </c>
      <c r="AE359" s="33"/>
      <c r="AF359" s="37"/>
    </row>
    <row r="360" spans="1:32" s="38" customFormat="1" x14ac:dyDescent="0.25">
      <c r="A360" s="41"/>
      <c r="B360" s="38" t="s">
        <v>6</v>
      </c>
      <c r="D360" s="46"/>
      <c r="F360" s="71"/>
      <c r="G360" s="72"/>
      <c r="H360" s="72"/>
      <c r="J360" s="48"/>
      <c r="L360" s="152"/>
      <c r="M360" s="161"/>
      <c r="N360" s="154"/>
      <c r="O360" s="161"/>
      <c r="P360" s="74"/>
      <c r="Q360" s="74"/>
      <c r="R360" s="46"/>
      <c r="S360" s="33"/>
      <c r="T360" s="47"/>
      <c r="U360" s="33"/>
      <c r="V360" s="47"/>
      <c r="W360" s="33"/>
      <c r="X360" s="48"/>
      <c r="Z360" s="157"/>
      <c r="AA360" s="52"/>
      <c r="AB360" s="159"/>
      <c r="AC360" s="131"/>
      <c r="AD360" s="57"/>
      <c r="AF360" s="37"/>
    </row>
    <row r="361" spans="1:32" s="38" customFormat="1" x14ac:dyDescent="0.25">
      <c r="A361" s="41" t="s">
        <v>204</v>
      </c>
      <c r="D361" s="46"/>
      <c r="F361" s="71"/>
      <c r="G361" s="72"/>
      <c r="H361" s="72"/>
      <c r="J361" s="48"/>
      <c r="L361" s="152"/>
      <c r="M361" s="161"/>
      <c r="N361" s="154"/>
      <c r="O361" s="161"/>
      <c r="P361" s="74"/>
      <c r="Q361" s="74"/>
      <c r="R361" s="46"/>
      <c r="S361" s="33"/>
      <c r="T361" s="47"/>
      <c r="U361" s="33"/>
      <c r="V361" s="47"/>
      <c r="W361" s="33"/>
      <c r="X361" s="48"/>
      <c r="Z361" s="157"/>
      <c r="AA361" s="52"/>
      <c r="AB361" s="159"/>
      <c r="AC361" s="131"/>
      <c r="AD361" s="57"/>
      <c r="AF361" s="37"/>
    </row>
    <row r="362" spans="1:32" s="38" customFormat="1" x14ac:dyDescent="0.25">
      <c r="A362" s="41"/>
      <c r="B362" s="38" t="s">
        <v>6</v>
      </c>
      <c r="D362" s="46"/>
      <c r="F362" s="71"/>
      <c r="G362" s="72"/>
      <c r="H362" s="72"/>
      <c r="J362" s="48"/>
      <c r="L362" s="152"/>
      <c r="M362" s="161"/>
      <c r="N362" s="154"/>
      <c r="O362" s="161"/>
      <c r="P362" s="74"/>
      <c r="Q362" s="74"/>
      <c r="R362" s="46"/>
      <c r="S362" s="33"/>
      <c r="T362" s="47"/>
      <c r="U362" s="33"/>
      <c r="V362" s="47"/>
      <c r="W362" s="33"/>
      <c r="X362" s="48"/>
      <c r="Z362" s="157"/>
      <c r="AA362" s="52"/>
      <c r="AB362" s="159"/>
      <c r="AC362" s="131"/>
      <c r="AD362" s="57"/>
      <c r="AF362" s="37"/>
    </row>
    <row r="363" spans="1:32" s="38" customFormat="1" x14ac:dyDescent="0.25">
      <c r="A363" s="33" t="s">
        <v>6</v>
      </c>
      <c r="B363" s="38" t="s">
        <v>126</v>
      </c>
      <c r="D363" s="46"/>
      <c r="F363" s="71"/>
      <c r="G363" s="72"/>
      <c r="H363" s="72"/>
      <c r="J363" s="48"/>
      <c r="L363" s="152"/>
      <c r="M363" s="161"/>
      <c r="N363" s="154"/>
      <c r="O363" s="161"/>
      <c r="P363" s="74"/>
      <c r="Q363" s="74"/>
      <c r="R363" s="46"/>
      <c r="S363" s="33"/>
      <c r="T363" s="47"/>
      <c r="U363" s="33"/>
      <c r="V363" s="47"/>
      <c r="W363" s="33"/>
      <c r="X363" s="48"/>
      <c r="Z363" s="157"/>
      <c r="AA363" s="52"/>
      <c r="AB363" s="159"/>
      <c r="AC363" s="131"/>
      <c r="AD363" s="57"/>
      <c r="AF363" s="37"/>
    </row>
    <row r="364" spans="1:32" s="38" customFormat="1" x14ac:dyDescent="0.25">
      <c r="A364" s="33">
        <v>341</v>
      </c>
      <c r="B364" s="33" t="s">
        <v>42</v>
      </c>
      <c r="C364" s="33"/>
      <c r="D364" s="46">
        <v>52412</v>
      </c>
      <c r="E364" s="33"/>
      <c r="F364" s="71">
        <v>2.3E-3</v>
      </c>
      <c r="G364" s="72"/>
      <c r="H364" s="72"/>
      <c r="I364" s="33"/>
      <c r="J364" s="48">
        <v>-2</v>
      </c>
      <c r="L364" s="152">
        <v>0</v>
      </c>
      <c r="M364" s="161" t="s">
        <v>287</v>
      </c>
      <c r="N364" s="154">
        <v>30</v>
      </c>
      <c r="O364" s="161" t="s">
        <v>287</v>
      </c>
      <c r="P364" s="76">
        <v>3.3</v>
      </c>
      <c r="Q364" s="76"/>
      <c r="R364" s="46">
        <v>56065</v>
      </c>
      <c r="S364" s="33"/>
      <c r="T364" s="47">
        <v>80</v>
      </c>
      <c r="U364" s="33" t="s">
        <v>4</v>
      </c>
      <c r="V364" s="47" t="s">
        <v>310</v>
      </c>
      <c r="W364" s="33"/>
      <c r="X364" s="48">
        <v>-2</v>
      </c>
      <c r="Z364" s="157">
        <v>4.3</v>
      </c>
      <c r="AA364" s="52"/>
      <c r="AB364" s="159">
        <v>34.04</v>
      </c>
      <c r="AC364" s="131"/>
      <c r="AD364" s="52">
        <v>2.67</v>
      </c>
      <c r="AE364" s="33"/>
      <c r="AF364" s="37"/>
    </row>
    <row r="365" spans="1:32" s="38" customFormat="1" x14ac:dyDescent="0.25">
      <c r="A365" s="33">
        <v>342</v>
      </c>
      <c r="B365" s="33" t="s">
        <v>87</v>
      </c>
      <c r="C365" s="33"/>
      <c r="D365" s="46">
        <v>52412</v>
      </c>
      <c r="E365" s="33"/>
      <c r="F365" s="71">
        <v>9.4999999999999998E-3</v>
      </c>
      <c r="G365" s="72"/>
      <c r="H365" s="72"/>
      <c r="I365" s="33"/>
      <c r="J365" s="48">
        <v>0</v>
      </c>
      <c r="L365" s="152">
        <v>0</v>
      </c>
      <c r="M365" s="161" t="s">
        <v>287</v>
      </c>
      <c r="N365" s="154">
        <v>30</v>
      </c>
      <c r="O365" s="161" t="s">
        <v>287</v>
      </c>
      <c r="P365" s="76">
        <v>3.3</v>
      </c>
      <c r="Q365" s="76"/>
      <c r="R365" s="46">
        <v>56065</v>
      </c>
      <c r="S365" s="33"/>
      <c r="T365" s="47">
        <v>50</v>
      </c>
      <c r="U365" s="33" t="s">
        <v>4</v>
      </c>
      <c r="V365" s="47" t="s">
        <v>313</v>
      </c>
      <c r="W365" s="33"/>
      <c r="X365" s="48">
        <v>-3</v>
      </c>
      <c r="Z365" s="157">
        <v>4.3</v>
      </c>
      <c r="AA365" s="52"/>
      <c r="AB365" s="159">
        <v>31.32</v>
      </c>
      <c r="AC365" s="131"/>
      <c r="AD365" s="52">
        <v>2.95</v>
      </c>
      <c r="AE365" s="33"/>
      <c r="AF365" s="37"/>
    </row>
    <row r="366" spans="1:32" s="38" customFormat="1" x14ac:dyDescent="0.25">
      <c r="A366" s="33">
        <v>343</v>
      </c>
      <c r="B366" s="33" t="s">
        <v>88</v>
      </c>
      <c r="C366" s="33"/>
      <c r="D366" s="46">
        <v>52412</v>
      </c>
      <c r="E366" s="33"/>
      <c r="F366" s="49">
        <v>5.7000000000000002E-3</v>
      </c>
      <c r="G366" s="44"/>
      <c r="H366" s="49"/>
      <c r="I366" s="33"/>
      <c r="J366" s="48">
        <v>0</v>
      </c>
      <c r="L366" s="152">
        <v>0</v>
      </c>
      <c r="M366" s="161" t="s">
        <v>287</v>
      </c>
      <c r="N366" s="154">
        <v>30</v>
      </c>
      <c r="O366" s="161" t="s">
        <v>287</v>
      </c>
      <c r="P366" s="76">
        <v>3.3</v>
      </c>
      <c r="Q366" s="76"/>
      <c r="R366" s="46">
        <v>56065</v>
      </c>
      <c r="S366" s="33"/>
      <c r="T366" s="47">
        <v>50</v>
      </c>
      <c r="U366" s="33" t="s">
        <v>4</v>
      </c>
      <c r="V366" s="47" t="s">
        <v>314</v>
      </c>
      <c r="W366" s="33"/>
      <c r="X366" s="48">
        <v>-3</v>
      </c>
      <c r="Z366" s="157">
        <v>4.3</v>
      </c>
      <c r="AA366" s="52"/>
      <c r="AB366" s="159">
        <v>30.59</v>
      </c>
      <c r="AC366" s="131"/>
      <c r="AD366" s="52">
        <v>3.06</v>
      </c>
      <c r="AE366" s="33"/>
      <c r="AF366" s="37"/>
    </row>
    <row r="367" spans="1:32" s="38" customFormat="1" x14ac:dyDescent="0.25">
      <c r="A367" s="33">
        <v>343.2</v>
      </c>
      <c r="B367" s="33" t="s">
        <v>290</v>
      </c>
      <c r="C367" s="33"/>
      <c r="D367" s="46">
        <v>52412</v>
      </c>
      <c r="E367" s="33"/>
      <c r="F367" s="49">
        <v>0.1565</v>
      </c>
      <c r="G367" s="44"/>
      <c r="H367" s="49"/>
      <c r="I367" s="33"/>
      <c r="J367" s="48">
        <v>0</v>
      </c>
      <c r="L367" s="152">
        <v>0</v>
      </c>
      <c r="M367" s="161" t="s">
        <v>287</v>
      </c>
      <c r="N367" s="154">
        <v>30</v>
      </c>
      <c r="O367" s="161" t="s">
        <v>287</v>
      </c>
      <c r="P367" s="76">
        <v>3.3</v>
      </c>
      <c r="Q367" s="76"/>
      <c r="R367" s="46">
        <v>56065</v>
      </c>
      <c r="S367" s="33"/>
      <c r="T367" s="47">
        <v>9</v>
      </c>
      <c r="U367" s="33" t="s">
        <v>4</v>
      </c>
      <c r="V367" s="47" t="s">
        <v>316</v>
      </c>
      <c r="W367" s="33"/>
      <c r="X367" s="48">
        <v>35</v>
      </c>
      <c r="Z367" s="157">
        <v>3.2</v>
      </c>
      <c r="AA367" s="52"/>
      <c r="AB367" s="159">
        <v>7.28</v>
      </c>
      <c r="AC367" s="131"/>
      <c r="AD367" s="52">
        <v>7.39</v>
      </c>
      <c r="AE367" s="33"/>
      <c r="AF367" s="37"/>
    </row>
    <row r="368" spans="1:32" s="38" customFormat="1" x14ac:dyDescent="0.25">
      <c r="A368" s="33">
        <v>344</v>
      </c>
      <c r="B368" s="33" t="s">
        <v>89</v>
      </c>
      <c r="C368" s="33"/>
      <c r="D368" s="46">
        <v>52412</v>
      </c>
      <c r="E368" s="33"/>
      <c r="F368" s="71">
        <v>1.6000000000000001E-3</v>
      </c>
      <c r="G368" s="72"/>
      <c r="H368" s="72"/>
      <c r="I368" s="33"/>
      <c r="J368" s="48">
        <v>-1</v>
      </c>
      <c r="L368" s="152">
        <v>0</v>
      </c>
      <c r="M368" s="161" t="s">
        <v>287</v>
      </c>
      <c r="N368" s="154">
        <v>30</v>
      </c>
      <c r="O368" s="161" t="s">
        <v>287</v>
      </c>
      <c r="P368" s="76">
        <v>3.3</v>
      </c>
      <c r="Q368" s="76"/>
      <c r="R368" s="46">
        <v>56065</v>
      </c>
      <c r="S368" s="33"/>
      <c r="T368" s="47">
        <v>60</v>
      </c>
      <c r="U368" s="33" t="s">
        <v>4</v>
      </c>
      <c r="V368" s="47" t="s">
        <v>310</v>
      </c>
      <c r="W368" s="33"/>
      <c r="X368" s="48">
        <v>-3</v>
      </c>
      <c r="Z368" s="157">
        <v>4.4000000000000004</v>
      </c>
      <c r="AA368" s="52"/>
      <c r="AB368" s="159">
        <v>33.11</v>
      </c>
      <c r="AC368" s="131"/>
      <c r="AD368" s="52">
        <v>2.79</v>
      </c>
      <c r="AE368" s="33"/>
      <c r="AF368" s="37"/>
    </row>
    <row r="369" spans="1:32" s="38" customFormat="1" x14ac:dyDescent="0.25">
      <c r="A369" s="33">
        <v>345</v>
      </c>
      <c r="B369" s="33" t="s">
        <v>45</v>
      </c>
      <c r="C369" s="33"/>
      <c r="D369" s="46">
        <v>52412</v>
      </c>
      <c r="E369" s="33"/>
      <c r="F369" s="71">
        <v>1.2999999999999999E-3</v>
      </c>
      <c r="G369" s="72"/>
      <c r="H369" s="72"/>
      <c r="I369" s="33"/>
      <c r="J369" s="48">
        <v>-1</v>
      </c>
      <c r="L369" s="152">
        <v>0</v>
      </c>
      <c r="M369" s="161" t="s">
        <v>287</v>
      </c>
      <c r="N369" s="154">
        <v>30</v>
      </c>
      <c r="O369" s="161" t="s">
        <v>287</v>
      </c>
      <c r="P369" s="76">
        <v>3.3</v>
      </c>
      <c r="Q369" s="76"/>
      <c r="R369" s="46">
        <v>56065</v>
      </c>
      <c r="S369" s="33"/>
      <c r="T369" s="47">
        <v>50</v>
      </c>
      <c r="U369" s="33" t="s">
        <v>4</v>
      </c>
      <c r="V369" s="47" t="s">
        <v>315</v>
      </c>
      <c r="W369" s="33"/>
      <c r="X369" s="48">
        <v>-2</v>
      </c>
      <c r="Z369" s="157">
        <v>4.3</v>
      </c>
      <c r="AA369" s="52"/>
      <c r="AB369" s="159">
        <v>32.659999999999997</v>
      </c>
      <c r="AC369" s="131"/>
      <c r="AD369" s="52">
        <v>2.8</v>
      </c>
      <c r="AE369" s="33"/>
      <c r="AF369" s="37"/>
    </row>
    <row r="370" spans="1:32" s="38" customFormat="1" x14ac:dyDescent="0.25">
      <c r="A370" s="33">
        <v>346</v>
      </c>
      <c r="B370" s="33" t="s">
        <v>291</v>
      </c>
      <c r="C370" s="33"/>
      <c r="D370" s="46">
        <v>52412</v>
      </c>
      <c r="E370" s="33"/>
      <c r="F370" s="71">
        <v>2.5999999999999999E-3</v>
      </c>
      <c r="G370" s="72"/>
      <c r="H370" s="72"/>
      <c r="I370" s="33"/>
      <c r="J370" s="48">
        <v>0</v>
      </c>
      <c r="L370" s="152">
        <v>0</v>
      </c>
      <c r="M370" s="161" t="s">
        <v>287</v>
      </c>
      <c r="N370" s="154">
        <v>30</v>
      </c>
      <c r="O370" s="161" t="s">
        <v>287</v>
      </c>
      <c r="P370" s="76">
        <v>3.3</v>
      </c>
      <c r="Q370" s="76"/>
      <c r="R370" s="46">
        <v>56065</v>
      </c>
      <c r="S370" s="33"/>
      <c r="T370" s="47">
        <v>50</v>
      </c>
      <c r="U370" s="33" t="s">
        <v>4</v>
      </c>
      <c r="V370" s="47" t="s">
        <v>317</v>
      </c>
      <c r="W370" s="33"/>
      <c r="X370" s="48">
        <v>-2</v>
      </c>
      <c r="Z370" s="157">
        <v>4.4000000000000004</v>
      </c>
      <c r="AA370" s="52"/>
      <c r="AB370" s="159">
        <v>30.94</v>
      </c>
      <c r="AC370" s="131"/>
      <c r="AD370" s="52">
        <v>2.97</v>
      </c>
      <c r="AE370" s="33"/>
      <c r="AF370" s="37"/>
    </row>
    <row r="371" spans="1:32" s="38" customFormat="1" x14ac:dyDescent="0.25">
      <c r="A371" s="41"/>
      <c r="B371" s="38" t="s">
        <v>6</v>
      </c>
      <c r="D371" s="46"/>
      <c r="F371" s="71"/>
      <c r="G371" s="72"/>
      <c r="H371" s="72"/>
      <c r="J371" s="48"/>
      <c r="L371" s="152"/>
      <c r="M371" s="161"/>
      <c r="N371" s="154"/>
      <c r="O371" s="161"/>
      <c r="P371" s="74"/>
      <c r="Q371" s="74"/>
      <c r="R371" s="46"/>
      <c r="S371" s="33"/>
      <c r="T371" s="47"/>
      <c r="U371" s="33"/>
      <c r="V371" s="47"/>
      <c r="W371" s="33"/>
      <c r="X371" s="48"/>
      <c r="Z371" s="157"/>
      <c r="AA371" s="52"/>
      <c r="AB371" s="159"/>
      <c r="AC371" s="131"/>
      <c r="AD371" s="57"/>
      <c r="AF371" s="37"/>
    </row>
    <row r="372" spans="1:32" s="38" customFormat="1" x14ac:dyDescent="0.25">
      <c r="A372" s="41" t="s">
        <v>206</v>
      </c>
      <c r="D372" s="46"/>
      <c r="F372" s="71"/>
      <c r="G372" s="72"/>
      <c r="H372" s="72"/>
      <c r="J372" s="48"/>
      <c r="L372" s="152"/>
      <c r="M372" s="161"/>
      <c r="N372" s="154"/>
      <c r="O372" s="161"/>
      <c r="P372" s="74"/>
      <c r="Q372" s="74"/>
      <c r="R372" s="46"/>
      <c r="S372" s="33"/>
      <c r="T372" s="47"/>
      <c r="U372" s="33"/>
      <c r="V372" s="47"/>
      <c r="W372" s="33"/>
      <c r="X372" s="48"/>
      <c r="Z372" s="157"/>
      <c r="AA372" s="52"/>
      <c r="AB372" s="159"/>
      <c r="AC372" s="131"/>
      <c r="AD372" s="57"/>
      <c r="AF372" s="37"/>
    </row>
    <row r="373" spans="1:32" s="38" customFormat="1" x14ac:dyDescent="0.25">
      <c r="A373" s="41"/>
      <c r="B373" s="38" t="s">
        <v>6</v>
      </c>
      <c r="D373" s="46"/>
      <c r="F373" s="71"/>
      <c r="G373" s="72"/>
      <c r="H373" s="72"/>
      <c r="J373" s="48"/>
      <c r="L373" s="152"/>
      <c r="M373" s="161"/>
      <c r="N373" s="154"/>
      <c r="O373" s="161"/>
      <c r="P373" s="74"/>
      <c r="Q373" s="74"/>
      <c r="R373" s="46"/>
      <c r="S373" s="33"/>
      <c r="T373" s="47"/>
      <c r="U373" s="33"/>
      <c r="V373" s="47"/>
      <c r="W373" s="33"/>
      <c r="X373" s="48"/>
      <c r="Z373" s="157"/>
      <c r="AA373" s="52"/>
      <c r="AB373" s="159"/>
      <c r="AC373" s="131"/>
      <c r="AD373" s="57"/>
      <c r="AF373" s="37"/>
    </row>
    <row r="374" spans="1:32" s="38" customFormat="1" x14ac:dyDescent="0.25">
      <c r="A374" s="33" t="s">
        <v>6</v>
      </c>
      <c r="B374" s="38" t="s">
        <v>128</v>
      </c>
      <c r="D374" s="46"/>
      <c r="F374" s="71"/>
      <c r="G374" s="72"/>
      <c r="H374" s="72"/>
      <c r="J374" s="48"/>
      <c r="L374" s="152"/>
      <c r="M374" s="161"/>
      <c r="N374" s="154"/>
      <c r="O374" s="161"/>
      <c r="P374" s="74"/>
      <c r="Q374" s="74"/>
      <c r="R374" s="46"/>
      <c r="S374" s="33"/>
      <c r="T374" s="47"/>
      <c r="U374" s="33"/>
      <c r="V374" s="47"/>
      <c r="W374" s="33"/>
      <c r="X374" s="48"/>
      <c r="Z374" s="157"/>
      <c r="AA374" s="52"/>
      <c r="AB374" s="159"/>
      <c r="AC374" s="131"/>
      <c r="AD374" s="57"/>
      <c r="AF374" s="37"/>
    </row>
    <row r="375" spans="1:32" s="38" customFormat="1" x14ac:dyDescent="0.25">
      <c r="A375" s="33">
        <v>341</v>
      </c>
      <c r="B375" s="33" t="s">
        <v>42</v>
      </c>
      <c r="D375" s="46">
        <v>52778</v>
      </c>
      <c r="F375" s="71">
        <v>2.3E-3</v>
      </c>
      <c r="G375" s="72"/>
      <c r="H375" s="72"/>
      <c r="J375" s="48">
        <v>-2</v>
      </c>
      <c r="L375" s="152">
        <v>0</v>
      </c>
      <c r="M375" s="161" t="s">
        <v>287</v>
      </c>
      <c r="N375" s="154">
        <v>30</v>
      </c>
      <c r="O375" s="161" t="s">
        <v>287</v>
      </c>
      <c r="P375" s="76">
        <v>3.3</v>
      </c>
      <c r="Q375" s="76"/>
      <c r="R375" s="46">
        <v>56430</v>
      </c>
      <c r="S375" s="33"/>
      <c r="T375" s="47">
        <v>80</v>
      </c>
      <c r="U375" s="33" t="s">
        <v>4</v>
      </c>
      <c r="V375" s="47" t="s">
        <v>310</v>
      </c>
      <c r="W375" s="33"/>
      <c r="X375" s="48">
        <v>-2</v>
      </c>
      <c r="Z375" s="157">
        <v>3.9</v>
      </c>
      <c r="AA375" s="52"/>
      <c r="AB375" s="159">
        <v>34.94</v>
      </c>
      <c r="AC375" s="131"/>
      <c r="AD375" s="52">
        <v>2.57</v>
      </c>
      <c r="AF375" s="37"/>
    </row>
    <row r="376" spans="1:32" s="38" customFormat="1" x14ac:dyDescent="0.25">
      <c r="A376" s="33">
        <v>342</v>
      </c>
      <c r="B376" s="33" t="s">
        <v>87</v>
      </c>
      <c r="D376" s="46">
        <v>52778</v>
      </c>
      <c r="F376" s="71">
        <v>9.4999999999999998E-3</v>
      </c>
      <c r="G376" s="72"/>
      <c r="H376" s="72"/>
      <c r="J376" s="48">
        <v>0</v>
      </c>
      <c r="L376" s="152">
        <v>0</v>
      </c>
      <c r="M376" s="161" t="s">
        <v>287</v>
      </c>
      <c r="N376" s="154">
        <v>30</v>
      </c>
      <c r="O376" s="161" t="s">
        <v>287</v>
      </c>
      <c r="P376" s="76">
        <v>3.3</v>
      </c>
      <c r="Q376" s="76"/>
      <c r="R376" s="46">
        <v>56430</v>
      </c>
      <c r="S376" s="33"/>
      <c r="T376" s="47">
        <v>50</v>
      </c>
      <c r="U376" s="33" t="s">
        <v>4</v>
      </c>
      <c r="V376" s="47" t="s">
        <v>313</v>
      </c>
      <c r="W376" s="33"/>
      <c r="X376" s="48">
        <v>-3</v>
      </c>
      <c r="Z376" s="157">
        <v>3.4</v>
      </c>
      <c r="AA376" s="52"/>
      <c r="AB376" s="159">
        <v>32.17</v>
      </c>
      <c r="AC376" s="131"/>
      <c r="AD376" s="52">
        <v>2.84</v>
      </c>
      <c r="AF376" s="37"/>
    </row>
    <row r="377" spans="1:32" s="38" customFormat="1" x14ac:dyDescent="0.25">
      <c r="A377" s="33">
        <v>343</v>
      </c>
      <c r="B377" s="33" t="s">
        <v>88</v>
      </c>
      <c r="D377" s="46">
        <v>52778</v>
      </c>
      <c r="F377" s="49">
        <v>5.7000000000000002E-3</v>
      </c>
      <c r="G377" s="44"/>
      <c r="H377" s="49"/>
      <c r="J377" s="48">
        <v>0</v>
      </c>
      <c r="L377" s="152">
        <v>0</v>
      </c>
      <c r="M377" s="161" t="s">
        <v>287</v>
      </c>
      <c r="N377" s="154">
        <v>30</v>
      </c>
      <c r="O377" s="161" t="s">
        <v>287</v>
      </c>
      <c r="P377" s="76">
        <v>3.3</v>
      </c>
      <c r="Q377" s="76"/>
      <c r="R377" s="46">
        <v>56430</v>
      </c>
      <c r="S377" s="33"/>
      <c r="T377" s="47">
        <v>50</v>
      </c>
      <c r="U377" s="33" t="s">
        <v>4</v>
      </c>
      <c r="V377" s="47" t="s">
        <v>314</v>
      </c>
      <c r="W377" s="33"/>
      <c r="X377" s="48">
        <v>-3</v>
      </c>
      <c r="Z377" s="157">
        <v>3.4</v>
      </c>
      <c r="AA377" s="52"/>
      <c r="AB377" s="159">
        <v>31.39</v>
      </c>
      <c r="AC377" s="131"/>
      <c r="AD377" s="52">
        <v>2.97</v>
      </c>
      <c r="AF377" s="37"/>
    </row>
    <row r="378" spans="1:32" s="38" customFormat="1" x14ac:dyDescent="0.25">
      <c r="A378" s="33">
        <v>343.2</v>
      </c>
      <c r="B378" s="33" t="s">
        <v>290</v>
      </c>
      <c r="D378" s="46">
        <v>52778</v>
      </c>
      <c r="F378" s="49">
        <v>0.1565</v>
      </c>
      <c r="G378" s="44"/>
      <c r="H378" s="49"/>
      <c r="J378" s="48">
        <v>0</v>
      </c>
      <c r="L378" s="152">
        <v>0</v>
      </c>
      <c r="M378" s="161" t="s">
        <v>287</v>
      </c>
      <c r="N378" s="154">
        <v>30</v>
      </c>
      <c r="O378" s="161" t="s">
        <v>287</v>
      </c>
      <c r="P378" s="76">
        <v>3.3</v>
      </c>
      <c r="Q378" s="76"/>
      <c r="R378" s="46">
        <v>56430</v>
      </c>
      <c r="S378" s="33"/>
      <c r="T378" s="47">
        <v>9</v>
      </c>
      <c r="U378" s="33" t="s">
        <v>4</v>
      </c>
      <c r="V378" s="47" t="s">
        <v>316</v>
      </c>
      <c r="W378" s="33"/>
      <c r="X378" s="48">
        <v>35</v>
      </c>
      <c r="Z378" s="157">
        <v>3.4</v>
      </c>
      <c r="AA378" s="52"/>
      <c r="AB378" s="159">
        <v>7.12</v>
      </c>
      <c r="AC378" s="131"/>
      <c r="AD378" s="52">
        <v>6.92</v>
      </c>
      <c r="AF378" s="37"/>
    </row>
    <row r="379" spans="1:32" s="38" customFormat="1" x14ac:dyDescent="0.25">
      <c r="A379" s="33">
        <v>344</v>
      </c>
      <c r="B379" s="33" t="s">
        <v>89</v>
      </c>
      <c r="D379" s="46">
        <v>52778</v>
      </c>
      <c r="F379" s="71">
        <v>1.6000000000000001E-3</v>
      </c>
      <c r="G379" s="72"/>
      <c r="H379" s="72"/>
      <c r="J379" s="48">
        <v>-1</v>
      </c>
      <c r="L379" s="152">
        <v>0</v>
      </c>
      <c r="M379" s="161" t="s">
        <v>287</v>
      </c>
      <c r="N379" s="154">
        <v>30</v>
      </c>
      <c r="O379" s="161" t="s">
        <v>287</v>
      </c>
      <c r="P379" s="76">
        <v>3.3</v>
      </c>
      <c r="Q379" s="76"/>
      <c r="R379" s="46">
        <v>56430</v>
      </c>
      <c r="S379" s="33"/>
      <c r="T379" s="47">
        <v>60</v>
      </c>
      <c r="U379" s="33" t="s">
        <v>4</v>
      </c>
      <c r="V379" s="47" t="s">
        <v>310</v>
      </c>
      <c r="W379" s="33"/>
      <c r="X379" s="48">
        <v>-3</v>
      </c>
      <c r="Z379" s="157">
        <v>3.4</v>
      </c>
      <c r="AA379" s="52"/>
      <c r="AB379" s="159">
        <v>34.03</v>
      </c>
      <c r="AC379" s="131"/>
      <c r="AD379" s="52">
        <v>2.72</v>
      </c>
      <c r="AF379" s="37"/>
    </row>
    <row r="380" spans="1:32" s="38" customFormat="1" x14ac:dyDescent="0.25">
      <c r="A380" s="33">
        <v>345</v>
      </c>
      <c r="B380" s="33" t="s">
        <v>45</v>
      </c>
      <c r="D380" s="46">
        <v>52778</v>
      </c>
      <c r="F380" s="71">
        <v>1.2999999999999999E-3</v>
      </c>
      <c r="G380" s="72"/>
      <c r="H380" s="72"/>
      <c r="J380" s="48">
        <v>-1</v>
      </c>
      <c r="L380" s="152">
        <v>0</v>
      </c>
      <c r="M380" s="161" t="s">
        <v>287</v>
      </c>
      <c r="N380" s="154">
        <v>30</v>
      </c>
      <c r="O380" s="161" t="s">
        <v>287</v>
      </c>
      <c r="P380" s="76">
        <v>3.3</v>
      </c>
      <c r="Q380" s="76"/>
      <c r="R380" s="46">
        <v>56430</v>
      </c>
      <c r="S380" s="33"/>
      <c r="T380" s="47">
        <v>50</v>
      </c>
      <c r="U380" s="33" t="s">
        <v>4</v>
      </c>
      <c r="V380" s="47" t="s">
        <v>315</v>
      </c>
      <c r="W380" s="33"/>
      <c r="X380" s="48">
        <v>-2</v>
      </c>
      <c r="Z380" s="157">
        <v>3.5</v>
      </c>
      <c r="AA380" s="52"/>
      <c r="AB380" s="159">
        <v>33.56</v>
      </c>
      <c r="AC380" s="131"/>
      <c r="AD380" s="52">
        <v>2.7</v>
      </c>
      <c r="AF380" s="37"/>
    </row>
    <row r="381" spans="1:32" s="38" customFormat="1" x14ac:dyDescent="0.25">
      <c r="A381" s="33">
        <v>346</v>
      </c>
      <c r="B381" s="33" t="s">
        <v>291</v>
      </c>
      <c r="D381" s="46">
        <v>52778</v>
      </c>
      <c r="F381" s="71">
        <v>2.5999999999999999E-3</v>
      </c>
      <c r="G381" s="72"/>
      <c r="H381" s="72"/>
      <c r="J381" s="48">
        <v>0</v>
      </c>
      <c r="L381" s="152">
        <v>0</v>
      </c>
      <c r="M381" s="161" t="s">
        <v>287</v>
      </c>
      <c r="N381" s="154">
        <v>30</v>
      </c>
      <c r="O381" s="161" t="s">
        <v>287</v>
      </c>
      <c r="P381" s="76">
        <v>3.3</v>
      </c>
      <c r="Q381" s="76"/>
      <c r="R381" s="46">
        <v>56430</v>
      </c>
      <c r="S381" s="33"/>
      <c r="T381" s="47">
        <v>50</v>
      </c>
      <c r="U381" s="33" t="s">
        <v>4</v>
      </c>
      <c r="V381" s="47" t="s">
        <v>317</v>
      </c>
      <c r="W381" s="33"/>
      <c r="X381" s="48">
        <v>-2</v>
      </c>
      <c r="Z381" s="157">
        <v>3.4</v>
      </c>
      <c r="AA381" s="52"/>
      <c r="AB381" s="159">
        <v>31.86</v>
      </c>
      <c r="AC381" s="131"/>
      <c r="AD381" s="52">
        <v>2.65</v>
      </c>
      <c r="AF381" s="37"/>
    </row>
    <row r="382" spans="1:32" s="38" customFormat="1" x14ac:dyDescent="0.25">
      <c r="A382" s="41"/>
      <c r="B382" s="38" t="s">
        <v>6</v>
      </c>
      <c r="D382" s="46"/>
      <c r="F382" s="71"/>
      <c r="G382" s="72"/>
      <c r="H382" s="72"/>
      <c r="J382" s="48"/>
      <c r="L382" s="152"/>
      <c r="M382" s="161"/>
      <c r="N382" s="154"/>
      <c r="O382" s="161"/>
      <c r="P382" s="80"/>
      <c r="Q382" s="80"/>
      <c r="R382" s="46"/>
      <c r="S382" s="33"/>
      <c r="T382" s="47"/>
      <c r="U382" s="33"/>
      <c r="V382" s="47"/>
      <c r="W382" s="33"/>
      <c r="X382" s="48"/>
      <c r="Z382" s="157"/>
      <c r="AA382" s="52"/>
      <c r="AB382" s="159"/>
      <c r="AC382" s="131"/>
      <c r="AD382" s="57"/>
      <c r="AF382" s="37"/>
    </row>
    <row r="383" spans="1:32" s="38" customFormat="1" x14ac:dyDescent="0.25">
      <c r="A383" s="41" t="s">
        <v>208</v>
      </c>
      <c r="D383" s="46"/>
      <c r="F383" s="71"/>
      <c r="G383" s="72"/>
      <c r="H383" s="72"/>
      <c r="J383" s="48"/>
      <c r="L383" s="152"/>
      <c r="M383" s="161"/>
      <c r="N383" s="154"/>
      <c r="O383" s="161"/>
      <c r="P383" s="74"/>
      <c r="Q383" s="74"/>
      <c r="R383" s="46"/>
      <c r="S383" s="33"/>
      <c r="T383" s="47"/>
      <c r="U383" s="33"/>
      <c r="V383" s="47"/>
      <c r="W383" s="33"/>
      <c r="X383" s="48"/>
      <c r="Z383" s="157"/>
      <c r="AA383" s="52"/>
      <c r="AB383" s="159"/>
      <c r="AC383" s="131"/>
      <c r="AD383" s="57"/>
      <c r="AF383" s="37"/>
    </row>
    <row r="384" spans="1:32" s="38" customFormat="1" x14ac:dyDescent="0.25">
      <c r="A384" s="41"/>
      <c r="B384" s="38" t="s">
        <v>6</v>
      </c>
      <c r="D384" s="46"/>
      <c r="F384" s="71"/>
      <c r="G384" s="72"/>
      <c r="H384" s="72"/>
      <c r="J384" s="48"/>
      <c r="L384" s="152"/>
      <c r="M384" s="161"/>
      <c r="N384" s="154"/>
      <c r="O384" s="161"/>
      <c r="P384" s="74"/>
      <c r="Q384" s="74"/>
      <c r="R384" s="46"/>
      <c r="S384" s="33"/>
      <c r="T384" s="47"/>
      <c r="U384" s="33"/>
      <c r="V384" s="47"/>
      <c r="W384" s="33"/>
      <c r="X384" s="48"/>
      <c r="Z384" s="157"/>
      <c r="AA384" s="52"/>
      <c r="AB384" s="159"/>
      <c r="AC384" s="131"/>
      <c r="AD384" s="57"/>
      <c r="AF384" s="37"/>
    </row>
    <row r="385" spans="1:32" s="38" customFormat="1" x14ac:dyDescent="0.25">
      <c r="A385" s="33" t="s">
        <v>6</v>
      </c>
      <c r="B385" s="38" t="s">
        <v>130</v>
      </c>
      <c r="D385" s="46"/>
      <c r="F385" s="71"/>
      <c r="G385" s="72"/>
      <c r="H385" s="72"/>
      <c r="J385" s="48"/>
      <c r="L385" s="152"/>
      <c r="M385" s="161"/>
      <c r="N385" s="154"/>
      <c r="O385" s="161"/>
      <c r="P385" s="74"/>
      <c r="Q385" s="74"/>
      <c r="R385" s="46"/>
      <c r="S385" s="33"/>
      <c r="T385" s="47"/>
      <c r="U385" s="33"/>
      <c r="V385" s="47"/>
      <c r="W385" s="33"/>
      <c r="X385" s="48"/>
      <c r="Z385" s="157"/>
      <c r="AA385" s="52"/>
      <c r="AB385" s="159"/>
      <c r="AC385" s="131"/>
      <c r="AD385" s="57"/>
      <c r="AF385" s="37"/>
    </row>
    <row r="386" spans="1:32" s="38" customFormat="1" x14ac:dyDescent="0.25">
      <c r="A386" s="33">
        <v>341</v>
      </c>
      <c r="B386" s="33" t="s">
        <v>42</v>
      </c>
      <c r="D386" s="46">
        <v>53508</v>
      </c>
      <c r="F386" s="71">
        <v>2.3E-3</v>
      </c>
      <c r="G386" s="72"/>
      <c r="H386" s="72"/>
      <c r="J386" s="48">
        <v>-2</v>
      </c>
      <c r="L386" s="152">
        <v>0</v>
      </c>
      <c r="M386" s="161" t="s">
        <v>287</v>
      </c>
      <c r="N386" s="154">
        <v>30</v>
      </c>
      <c r="O386" s="161" t="s">
        <v>287</v>
      </c>
      <c r="P386" s="76">
        <v>3.3</v>
      </c>
      <c r="Q386" s="76"/>
      <c r="R386" s="46">
        <v>57161</v>
      </c>
      <c r="S386" s="33"/>
      <c r="T386" s="47">
        <v>80</v>
      </c>
      <c r="U386" s="33" t="s">
        <v>4</v>
      </c>
      <c r="V386" s="47" t="s">
        <v>310</v>
      </c>
      <c r="W386" s="33"/>
      <c r="X386" s="48">
        <v>-2</v>
      </c>
      <c r="Z386" s="157">
        <v>1.5</v>
      </c>
      <c r="AA386" s="52"/>
      <c r="AB386" s="159">
        <v>36.880000000000003</v>
      </c>
      <c r="AC386" s="131"/>
      <c r="AD386" s="52">
        <v>2.62</v>
      </c>
      <c r="AF386" s="37"/>
    </row>
    <row r="387" spans="1:32" s="38" customFormat="1" x14ac:dyDescent="0.25">
      <c r="A387" s="33">
        <v>342</v>
      </c>
      <c r="B387" s="33" t="s">
        <v>87</v>
      </c>
      <c r="D387" s="46">
        <v>53508</v>
      </c>
      <c r="F387" s="71">
        <v>9.4999999999999998E-3</v>
      </c>
      <c r="G387" s="72"/>
      <c r="H387" s="72"/>
      <c r="J387" s="48">
        <v>0</v>
      </c>
      <c r="L387" s="152">
        <v>0</v>
      </c>
      <c r="M387" s="161" t="s">
        <v>287</v>
      </c>
      <c r="N387" s="154">
        <v>30</v>
      </c>
      <c r="O387" s="161" t="s">
        <v>287</v>
      </c>
      <c r="P387" s="76">
        <v>3.3</v>
      </c>
      <c r="Q387" s="76"/>
      <c r="R387" s="46">
        <v>57161</v>
      </c>
      <c r="S387" s="33"/>
      <c r="T387" s="47">
        <v>50</v>
      </c>
      <c r="U387" s="33" t="s">
        <v>4</v>
      </c>
      <c r="V387" s="47" t="s">
        <v>313</v>
      </c>
      <c r="W387" s="33"/>
      <c r="X387" s="48">
        <v>-3</v>
      </c>
      <c r="Z387" s="157">
        <v>1.5</v>
      </c>
      <c r="AA387" s="52"/>
      <c r="AB387" s="159">
        <v>33.89</v>
      </c>
      <c r="AC387" s="131"/>
      <c r="AD387" s="52">
        <v>2.88</v>
      </c>
      <c r="AF387" s="37"/>
    </row>
    <row r="388" spans="1:32" s="38" customFormat="1" x14ac:dyDescent="0.25">
      <c r="A388" s="33">
        <v>343</v>
      </c>
      <c r="B388" s="33" t="s">
        <v>88</v>
      </c>
      <c r="D388" s="46">
        <v>53508</v>
      </c>
      <c r="F388" s="49">
        <v>5.7000000000000002E-3</v>
      </c>
      <c r="G388" s="44"/>
      <c r="H388" s="49"/>
      <c r="J388" s="48">
        <v>0</v>
      </c>
      <c r="L388" s="152">
        <v>0</v>
      </c>
      <c r="M388" s="161" t="s">
        <v>287</v>
      </c>
      <c r="N388" s="154">
        <v>30</v>
      </c>
      <c r="O388" s="161" t="s">
        <v>287</v>
      </c>
      <c r="P388" s="76">
        <v>3.3</v>
      </c>
      <c r="Q388" s="76"/>
      <c r="R388" s="46">
        <v>57161</v>
      </c>
      <c r="S388" s="33"/>
      <c r="T388" s="47">
        <v>50</v>
      </c>
      <c r="U388" s="33" t="s">
        <v>4</v>
      </c>
      <c r="V388" s="47" t="s">
        <v>314</v>
      </c>
      <c r="W388" s="33"/>
      <c r="X388" s="48">
        <v>-3</v>
      </c>
      <c r="Z388" s="157">
        <v>1.5</v>
      </c>
      <c r="AA388" s="52"/>
      <c r="AB388" s="159">
        <v>33.03</v>
      </c>
      <c r="AC388" s="131"/>
      <c r="AD388" s="52">
        <v>2.99</v>
      </c>
      <c r="AF388" s="37"/>
    </row>
    <row r="389" spans="1:32" s="38" customFormat="1" x14ac:dyDescent="0.25">
      <c r="A389" s="33">
        <v>343.2</v>
      </c>
      <c r="B389" s="33" t="s">
        <v>290</v>
      </c>
      <c r="D389" s="46">
        <v>53508</v>
      </c>
      <c r="F389" s="49">
        <v>0.1565</v>
      </c>
      <c r="G389" s="44"/>
      <c r="H389" s="49"/>
      <c r="J389" s="48">
        <v>0</v>
      </c>
      <c r="L389" s="152">
        <v>0</v>
      </c>
      <c r="M389" s="161" t="s">
        <v>287</v>
      </c>
      <c r="N389" s="154">
        <v>30</v>
      </c>
      <c r="O389" s="161" t="s">
        <v>287</v>
      </c>
      <c r="P389" s="76">
        <v>3.3</v>
      </c>
      <c r="Q389" s="76"/>
      <c r="R389" s="46">
        <v>57161</v>
      </c>
      <c r="S389" s="33"/>
      <c r="T389" s="47">
        <v>9</v>
      </c>
      <c r="U389" s="33" t="s">
        <v>4</v>
      </c>
      <c r="V389" s="47" t="s">
        <v>316</v>
      </c>
      <c r="W389" s="33"/>
      <c r="X389" s="48">
        <v>35</v>
      </c>
      <c r="Z389" s="157">
        <v>1.5</v>
      </c>
      <c r="AA389" s="52"/>
      <c r="AB389" s="159">
        <v>8.01</v>
      </c>
      <c r="AC389" s="131"/>
      <c r="AD389" s="52">
        <v>7.08</v>
      </c>
      <c r="AF389" s="37"/>
    </row>
    <row r="390" spans="1:32" s="38" customFormat="1" x14ac:dyDescent="0.25">
      <c r="A390" s="33">
        <v>344</v>
      </c>
      <c r="B390" s="33" t="s">
        <v>89</v>
      </c>
      <c r="D390" s="46">
        <v>53508</v>
      </c>
      <c r="F390" s="71">
        <v>1.6000000000000001E-3</v>
      </c>
      <c r="G390" s="72"/>
      <c r="H390" s="72"/>
      <c r="J390" s="48">
        <v>-1</v>
      </c>
      <c r="L390" s="152">
        <v>0</v>
      </c>
      <c r="M390" s="161" t="s">
        <v>287</v>
      </c>
      <c r="N390" s="154">
        <v>30</v>
      </c>
      <c r="O390" s="161" t="s">
        <v>287</v>
      </c>
      <c r="P390" s="76">
        <v>3.3</v>
      </c>
      <c r="Q390" s="76"/>
      <c r="R390" s="46">
        <v>57161</v>
      </c>
      <c r="S390" s="33"/>
      <c r="T390" s="47">
        <v>60</v>
      </c>
      <c r="U390" s="33" t="s">
        <v>4</v>
      </c>
      <c r="V390" s="47" t="s">
        <v>310</v>
      </c>
      <c r="W390" s="33"/>
      <c r="X390" s="48">
        <v>-3</v>
      </c>
      <c r="Z390" s="157">
        <v>1.5</v>
      </c>
      <c r="AA390" s="52"/>
      <c r="AB390" s="159">
        <v>35.9</v>
      </c>
      <c r="AC390" s="131"/>
      <c r="AD390" s="52">
        <v>2.72</v>
      </c>
      <c r="AF390" s="37"/>
    </row>
    <row r="391" spans="1:32" s="38" customFormat="1" x14ac:dyDescent="0.25">
      <c r="A391" s="33">
        <v>345</v>
      </c>
      <c r="B391" s="33" t="s">
        <v>45</v>
      </c>
      <c r="D391" s="46">
        <v>53508</v>
      </c>
      <c r="F391" s="71">
        <v>1.2999999999999999E-3</v>
      </c>
      <c r="G391" s="72"/>
      <c r="H391" s="72"/>
      <c r="J391" s="48">
        <v>-1</v>
      </c>
      <c r="L391" s="152">
        <v>0</v>
      </c>
      <c r="M391" s="161" t="s">
        <v>287</v>
      </c>
      <c r="N391" s="154">
        <v>30</v>
      </c>
      <c r="O391" s="161" t="s">
        <v>287</v>
      </c>
      <c r="P391" s="76">
        <v>3.3</v>
      </c>
      <c r="Q391" s="76"/>
      <c r="R391" s="46">
        <v>57161</v>
      </c>
      <c r="S391" s="33"/>
      <c r="T391" s="47">
        <v>50</v>
      </c>
      <c r="U391" s="33" t="s">
        <v>4</v>
      </c>
      <c r="V391" s="47" t="s">
        <v>315</v>
      </c>
      <c r="W391" s="33"/>
      <c r="X391" s="48">
        <v>-2</v>
      </c>
      <c r="Z391" s="157">
        <v>1.5</v>
      </c>
      <c r="AA391" s="52"/>
      <c r="AB391" s="159">
        <v>35.46</v>
      </c>
      <c r="AC391" s="131"/>
      <c r="AD391" s="52">
        <v>2.73</v>
      </c>
      <c r="AF391" s="37"/>
    </row>
    <row r="392" spans="1:32" s="38" customFormat="1" x14ac:dyDescent="0.25">
      <c r="A392" s="33">
        <v>346</v>
      </c>
      <c r="B392" s="33" t="s">
        <v>291</v>
      </c>
      <c r="D392" s="46">
        <v>53508</v>
      </c>
      <c r="F392" s="71">
        <v>2.5999999999999999E-3</v>
      </c>
      <c r="G392" s="72"/>
      <c r="H392" s="72"/>
      <c r="J392" s="48">
        <v>0</v>
      </c>
      <c r="L392" s="152">
        <v>0</v>
      </c>
      <c r="M392" s="161" t="s">
        <v>287</v>
      </c>
      <c r="N392" s="154">
        <v>30</v>
      </c>
      <c r="O392" s="161" t="s">
        <v>287</v>
      </c>
      <c r="P392" s="76">
        <v>3.3</v>
      </c>
      <c r="Q392" s="76"/>
      <c r="R392" s="46">
        <v>57161</v>
      </c>
      <c r="S392" s="33"/>
      <c r="T392" s="47">
        <v>50</v>
      </c>
      <c r="U392" s="33" t="s">
        <v>4</v>
      </c>
      <c r="V392" s="47" t="s">
        <v>317</v>
      </c>
      <c r="W392" s="33"/>
      <c r="X392" s="48">
        <v>-2</v>
      </c>
      <c r="Z392" s="157">
        <v>1.5</v>
      </c>
      <c r="AA392" s="52"/>
      <c r="AB392" s="159">
        <v>33.74</v>
      </c>
      <c r="AC392" s="131"/>
      <c r="AD392" s="52">
        <v>2.87</v>
      </c>
      <c r="AF392" s="37"/>
    </row>
    <row r="393" spans="1:32" x14ac:dyDescent="0.25">
      <c r="B393" s="33" t="s">
        <v>6</v>
      </c>
      <c r="D393" s="46"/>
      <c r="F393" s="71"/>
      <c r="G393" s="72"/>
      <c r="H393" s="72"/>
      <c r="J393" s="48"/>
      <c r="L393" s="152"/>
      <c r="M393" s="161"/>
      <c r="N393" s="154"/>
      <c r="O393" s="161"/>
      <c r="P393" s="75"/>
      <c r="Q393" s="75"/>
      <c r="R393" s="46"/>
      <c r="T393" s="47"/>
      <c r="V393" s="47"/>
      <c r="X393" s="48"/>
      <c r="Z393" s="157"/>
      <c r="AA393" s="52"/>
      <c r="AB393" s="159"/>
      <c r="AC393" s="131"/>
      <c r="AD393" s="52"/>
      <c r="AF393" s="37"/>
    </row>
    <row r="394" spans="1:32" x14ac:dyDescent="0.25">
      <c r="A394" s="35" t="s">
        <v>264</v>
      </c>
      <c r="D394" s="46"/>
      <c r="F394" s="71"/>
      <c r="G394" s="72"/>
      <c r="H394" s="72"/>
      <c r="J394" s="48"/>
      <c r="L394" s="152"/>
      <c r="M394" s="161"/>
      <c r="N394" s="154"/>
      <c r="O394" s="161"/>
      <c r="P394" s="75"/>
      <c r="Q394" s="75"/>
      <c r="R394" s="46"/>
      <c r="T394" s="47"/>
      <c r="V394" s="47"/>
      <c r="X394" s="48"/>
      <c r="Z394" s="157"/>
      <c r="AA394" s="52"/>
      <c r="AB394" s="159"/>
      <c r="AC394" s="131"/>
      <c r="AD394" s="52"/>
      <c r="AF394" s="37"/>
    </row>
    <row r="395" spans="1:32" x14ac:dyDescent="0.25">
      <c r="B395" s="33" t="s">
        <v>6</v>
      </c>
      <c r="C395" s="38"/>
      <c r="D395" s="46"/>
      <c r="E395" s="38"/>
      <c r="F395" s="71"/>
      <c r="G395" s="72"/>
      <c r="H395" s="72"/>
      <c r="I395" s="38"/>
      <c r="J395" s="48"/>
      <c r="L395" s="152"/>
      <c r="M395" s="161"/>
      <c r="N395" s="154"/>
      <c r="O395" s="161"/>
      <c r="P395" s="75"/>
      <c r="Q395" s="75"/>
      <c r="R395" s="46"/>
      <c r="T395" s="47"/>
      <c r="V395" s="47"/>
      <c r="X395" s="48"/>
      <c r="Z395" s="157"/>
      <c r="AA395" s="52"/>
      <c r="AB395" s="159"/>
      <c r="AC395" s="131"/>
      <c r="AD395" s="52"/>
      <c r="AF395" s="37"/>
    </row>
    <row r="396" spans="1:32" s="38" customFormat="1" x14ac:dyDescent="0.25">
      <c r="A396" s="38" t="s">
        <v>6</v>
      </c>
      <c r="B396" s="38" t="s">
        <v>132</v>
      </c>
      <c r="C396" s="33"/>
      <c r="D396" s="46"/>
      <c r="E396" s="33"/>
      <c r="F396" s="71"/>
      <c r="G396" s="72"/>
      <c r="H396" s="72"/>
      <c r="I396" s="33"/>
      <c r="J396" s="48"/>
      <c r="K396" s="33"/>
      <c r="L396" s="152"/>
      <c r="M396" s="161"/>
      <c r="N396" s="154"/>
      <c r="O396" s="161"/>
      <c r="P396" s="75"/>
      <c r="Q396" s="75"/>
      <c r="R396" s="46"/>
      <c r="S396" s="33"/>
      <c r="T396" s="47"/>
      <c r="U396" s="33"/>
      <c r="V396" s="47"/>
      <c r="W396" s="33"/>
      <c r="X396" s="48"/>
      <c r="Y396" s="33"/>
      <c r="Z396" s="157"/>
      <c r="AA396" s="52"/>
      <c r="AB396" s="159"/>
      <c r="AC396" s="131"/>
      <c r="AD396" s="52"/>
      <c r="AF396" s="37"/>
    </row>
    <row r="397" spans="1:32" x14ac:dyDescent="0.25">
      <c r="A397" s="33">
        <v>341</v>
      </c>
      <c r="B397" s="33" t="s">
        <v>42</v>
      </c>
      <c r="D397" s="99">
        <v>44012</v>
      </c>
      <c r="E397" s="58"/>
      <c r="F397" s="128">
        <v>2.3E-3</v>
      </c>
      <c r="G397" s="129"/>
      <c r="H397" s="129"/>
      <c r="I397" s="58"/>
      <c r="J397" s="68">
        <v>-2</v>
      </c>
      <c r="K397" s="73"/>
      <c r="L397" s="153">
        <v>24.8</v>
      </c>
      <c r="M397" s="161" t="s">
        <v>287</v>
      </c>
      <c r="N397" s="156">
        <v>10.4</v>
      </c>
      <c r="O397" s="161" t="s">
        <v>287</v>
      </c>
      <c r="P397" s="78">
        <v>2.2000000000000002</v>
      </c>
      <c r="Q397" s="78"/>
      <c r="R397" s="99">
        <v>46934</v>
      </c>
      <c r="S397" s="58"/>
      <c r="T397" s="130">
        <v>80</v>
      </c>
      <c r="U397" s="58" t="s">
        <v>4</v>
      </c>
      <c r="V397" s="130" t="s">
        <v>310</v>
      </c>
      <c r="W397" s="58"/>
      <c r="X397" s="68">
        <v>-2</v>
      </c>
      <c r="Y397" s="73"/>
      <c r="Z397" s="158">
        <v>28.3</v>
      </c>
      <c r="AA397" s="66"/>
      <c r="AB397" s="160">
        <v>10.3</v>
      </c>
      <c r="AC397" s="133"/>
      <c r="AD397" s="66">
        <v>4.57</v>
      </c>
      <c r="AF397" s="37"/>
    </row>
    <row r="398" spans="1:32" x14ac:dyDescent="0.25">
      <c r="A398" s="33">
        <v>342</v>
      </c>
      <c r="B398" s="33" t="s">
        <v>87</v>
      </c>
      <c r="D398" s="99">
        <v>44012</v>
      </c>
      <c r="E398" s="58"/>
      <c r="F398" s="128">
        <v>9.4999999999999998E-3</v>
      </c>
      <c r="G398" s="129"/>
      <c r="H398" s="129"/>
      <c r="I398" s="58"/>
      <c r="J398" s="68">
        <v>0</v>
      </c>
      <c r="K398" s="58"/>
      <c r="L398" s="153">
        <v>21.7</v>
      </c>
      <c r="M398" s="161" t="s">
        <v>287</v>
      </c>
      <c r="N398" s="156">
        <v>9.9</v>
      </c>
      <c r="O398" s="161" t="s">
        <v>287</v>
      </c>
      <c r="P398" s="78">
        <v>2.6</v>
      </c>
      <c r="Q398" s="78"/>
      <c r="R398" s="99">
        <v>46934</v>
      </c>
      <c r="S398" s="58"/>
      <c r="T398" s="130">
        <v>50</v>
      </c>
      <c r="U398" s="58" t="s">
        <v>4</v>
      </c>
      <c r="V398" s="130" t="s">
        <v>313</v>
      </c>
      <c r="W398" s="58"/>
      <c r="X398" s="68">
        <v>-3</v>
      </c>
      <c r="Y398" s="58"/>
      <c r="Z398" s="158">
        <v>27.8</v>
      </c>
      <c r="AA398" s="66"/>
      <c r="AB398" s="160">
        <v>9.8000000000000007</v>
      </c>
      <c r="AC398" s="133"/>
      <c r="AD398" s="66">
        <v>5.15</v>
      </c>
      <c r="AF398" s="37"/>
    </row>
    <row r="399" spans="1:32" x14ac:dyDescent="0.25">
      <c r="A399" s="33">
        <v>343</v>
      </c>
      <c r="B399" s="33" t="s">
        <v>88</v>
      </c>
      <c r="D399" s="99">
        <v>44012</v>
      </c>
      <c r="E399" s="58"/>
      <c r="F399" s="100">
        <v>5.7000000000000002E-3</v>
      </c>
      <c r="G399" s="101"/>
      <c r="H399" s="100"/>
      <c r="I399" s="58"/>
      <c r="J399" s="68">
        <v>0</v>
      </c>
      <c r="K399" s="73"/>
      <c r="L399" s="153">
        <v>23.9</v>
      </c>
      <c r="M399" s="161" t="s">
        <v>287</v>
      </c>
      <c r="N399" s="156">
        <v>8.9</v>
      </c>
      <c r="O399" s="161" t="s">
        <v>287</v>
      </c>
      <c r="P399" s="78">
        <v>2.9</v>
      </c>
      <c r="Q399" s="78"/>
      <c r="R399" s="99">
        <v>46934</v>
      </c>
      <c r="S399" s="58"/>
      <c r="T399" s="130">
        <v>50</v>
      </c>
      <c r="U399" s="58" t="s">
        <v>4</v>
      </c>
      <c r="V399" s="130" t="s">
        <v>314</v>
      </c>
      <c r="W399" s="58"/>
      <c r="X399" s="68">
        <v>-3</v>
      </c>
      <c r="Y399" s="73"/>
      <c r="Z399" s="158">
        <v>5.7</v>
      </c>
      <c r="AA399" s="66"/>
      <c r="AB399" s="160">
        <v>10.14</v>
      </c>
      <c r="AC399" s="133"/>
      <c r="AD399" s="66">
        <v>8.6999999999999993</v>
      </c>
      <c r="AF399" s="37"/>
    </row>
    <row r="400" spans="1:32" x14ac:dyDescent="0.25">
      <c r="A400" s="33">
        <v>343.2</v>
      </c>
      <c r="B400" s="33" t="s">
        <v>290</v>
      </c>
      <c r="D400" s="99">
        <v>44012</v>
      </c>
      <c r="E400" s="58"/>
      <c r="F400" s="100">
        <v>0.1565</v>
      </c>
      <c r="G400" s="101"/>
      <c r="H400" s="100"/>
      <c r="I400" s="58"/>
      <c r="J400" s="68">
        <v>0</v>
      </c>
      <c r="K400" s="58"/>
      <c r="L400" s="153">
        <v>4.9000000000000004</v>
      </c>
      <c r="M400" s="161" t="s">
        <v>287</v>
      </c>
      <c r="N400" s="156">
        <v>8.9</v>
      </c>
      <c r="O400" s="161" t="s">
        <v>287</v>
      </c>
      <c r="P400" s="78">
        <v>2.9</v>
      </c>
      <c r="Q400" s="78"/>
      <c r="R400" s="99">
        <v>46934</v>
      </c>
      <c r="S400" s="58"/>
      <c r="T400" s="130">
        <v>25</v>
      </c>
      <c r="U400" s="58" t="s">
        <v>4</v>
      </c>
      <c r="V400" s="130" t="s">
        <v>314</v>
      </c>
      <c r="W400" s="58"/>
      <c r="X400" s="68">
        <v>29</v>
      </c>
      <c r="Y400" s="58"/>
      <c r="Z400" s="158">
        <v>20.399999999999999</v>
      </c>
      <c r="AA400" s="66"/>
      <c r="AB400" s="160">
        <v>7.6</v>
      </c>
      <c r="AC400" s="133"/>
      <c r="AD400" s="66">
        <v>5.3</v>
      </c>
      <c r="AF400" s="37"/>
    </row>
    <row r="401" spans="1:32" x14ac:dyDescent="0.25">
      <c r="A401" s="33">
        <v>344</v>
      </c>
      <c r="B401" s="33" t="s">
        <v>89</v>
      </c>
      <c r="D401" s="99">
        <v>44012</v>
      </c>
      <c r="E401" s="58"/>
      <c r="F401" s="128">
        <v>1.6000000000000001E-3</v>
      </c>
      <c r="G401" s="129"/>
      <c r="H401" s="129"/>
      <c r="I401" s="58"/>
      <c r="J401" s="68">
        <v>-1</v>
      </c>
      <c r="K401" s="58"/>
      <c r="L401" s="153">
        <v>36.200000000000003</v>
      </c>
      <c r="M401" s="161" t="s">
        <v>287</v>
      </c>
      <c r="N401" s="156">
        <v>10.4</v>
      </c>
      <c r="O401" s="161" t="s">
        <v>287</v>
      </c>
      <c r="P401" s="78">
        <v>2.1</v>
      </c>
      <c r="Q401" s="78"/>
      <c r="R401" s="99">
        <v>46934</v>
      </c>
      <c r="S401" s="58"/>
      <c r="T401" s="130">
        <v>60</v>
      </c>
      <c r="U401" s="58" t="s">
        <v>4</v>
      </c>
      <c r="V401" s="130" t="s">
        <v>310</v>
      </c>
      <c r="W401" s="58"/>
      <c r="X401" s="68">
        <v>-3</v>
      </c>
      <c r="Y401" s="58"/>
      <c r="Z401" s="158">
        <v>41.2</v>
      </c>
      <c r="AA401" s="66"/>
      <c r="AB401" s="160">
        <v>9.73</v>
      </c>
      <c r="AC401" s="133"/>
      <c r="AD401" s="66">
        <v>6.18</v>
      </c>
      <c r="AF401" s="37"/>
    </row>
    <row r="402" spans="1:32" x14ac:dyDescent="0.25">
      <c r="A402" s="33">
        <v>345</v>
      </c>
      <c r="B402" s="33" t="s">
        <v>45</v>
      </c>
      <c r="D402" s="99">
        <v>44012</v>
      </c>
      <c r="E402" s="58"/>
      <c r="F402" s="128">
        <v>1.2999999999999999E-3</v>
      </c>
      <c r="G402" s="129"/>
      <c r="H402" s="129"/>
      <c r="I402" s="58"/>
      <c r="J402" s="68">
        <v>-1</v>
      </c>
      <c r="K402" s="58"/>
      <c r="L402" s="153">
        <v>30.2</v>
      </c>
      <c r="M402" s="161" t="s">
        <v>287</v>
      </c>
      <c r="N402" s="156">
        <v>10.4</v>
      </c>
      <c r="O402" s="161" t="s">
        <v>287</v>
      </c>
      <c r="P402" s="78">
        <v>2.1</v>
      </c>
      <c r="Q402" s="78"/>
      <c r="R402" s="99">
        <v>46934</v>
      </c>
      <c r="S402" s="58"/>
      <c r="T402" s="130">
        <v>50</v>
      </c>
      <c r="U402" s="58" t="s">
        <v>4</v>
      </c>
      <c r="V402" s="130" t="s">
        <v>315</v>
      </c>
      <c r="W402" s="58"/>
      <c r="X402" s="68">
        <v>-2</v>
      </c>
      <c r="Y402" s="58"/>
      <c r="Z402" s="158">
        <v>37.5</v>
      </c>
      <c r="AA402" s="66"/>
      <c r="AB402" s="160">
        <v>9.2200000000000006</v>
      </c>
      <c r="AC402" s="133"/>
      <c r="AD402" s="66">
        <v>6.55</v>
      </c>
      <c r="AF402" s="37"/>
    </row>
    <row r="403" spans="1:32" s="38" customFormat="1" x14ac:dyDescent="0.25">
      <c r="A403" s="33">
        <v>346</v>
      </c>
      <c r="B403" s="33" t="s">
        <v>291</v>
      </c>
      <c r="C403" s="33"/>
      <c r="D403" s="99">
        <v>44012</v>
      </c>
      <c r="E403" s="58"/>
      <c r="F403" s="128">
        <v>2.5999999999999999E-3</v>
      </c>
      <c r="G403" s="129"/>
      <c r="H403" s="129"/>
      <c r="I403" s="58"/>
      <c r="J403" s="68">
        <v>0</v>
      </c>
      <c r="K403" s="58"/>
      <c r="L403" s="153">
        <v>34.700000000000003</v>
      </c>
      <c r="M403" s="161" t="s">
        <v>287</v>
      </c>
      <c r="N403" s="156">
        <v>10.3</v>
      </c>
      <c r="O403" s="161" t="s">
        <v>287</v>
      </c>
      <c r="P403" s="78">
        <v>2.2000000000000002</v>
      </c>
      <c r="Q403" s="78"/>
      <c r="R403" s="99">
        <v>46934</v>
      </c>
      <c r="S403" s="58"/>
      <c r="T403" s="130">
        <v>50</v>
      </c>
      <c r="U403" s="58" t="s">
        <v>4</v>
      </c>
      <c r="V403" s="130" t="s">
        <v>317</v>
      </c>
      <c r="W403" s="58"/>
      <c r="X403" s="68">
        <v>-2</v>
      </c>
      <c r="Y403" s="58"/>
      <c r="Z403" s="158">
        <v>42.9</v>
      </c>
      <c r="AA403" s="66"/>
      <c r="AB403" s="160">
        <v>9.07</v>
      </c>
      <c r="AC403" s="133"/>
      <c r="AD403" s="66">
        <v>6.73</v>
      </c>
      <c r="AF403" s="37"/>
    </row>
    <row r="404" spans="1:32" s="38" customFormat="1" x14ac:dyDescent="0.25">
      <c r="A404" s="33" t="s">
        <v>6</v>
      </c>
      <c r="B404" s="33" t="s">
        <v>6</v>
      </c>
      <c r="C404" s="33"/>
      <c r="D404" s="99"/>
      <c r="E404" s="58"/>
      <c r="F404" s="128"/>
      <c r="G404" s="129"/>
      <c r="H404" s="129"/>
      <c r="I404" s="58"/>
      <c r="J404" s="68"/>
      <c r="K404" s="58"/>
      <c r="L404" s="153"/>
      <c r="M404" s="151"/>
      <c r="N404" s="156"/>
      <c r="O404" s="151"/>
      <c r="P404" s="120"/>
      <c r="Q404" s="120"/>
      <c r="R404" s="99"/>
      <c r="S404" s="58"/>
      <c r="T404" s="130"/>
      <c r="U404" s="58"/>
      <c r="V404" s="130"/>
      <c r="W404" s="58"/>
      <c r="X404" s="68"/>
      <c r="Y404" s="58"/>
      <c r="Z404" s="158"/>
      <c r="AA404" s="66"/>
      <c r="AB404" s="160"/>
      <c r="AC404" s="133"/>
      <c r="AD404" s="66"/>
      <c r="AF404" s="37"/>
    </row>
    <row r="405" spans="1:32" x14ac:dyDescent="0.25">
      <c r="A405" s="38" t="s">
        <v>6</v>
      </c>
      <c r="B405" s="38" t="s">
        <v>134</v>
      </c>
      <c r="D405" s="99"/>
      <c r="E405" s="58"/>
      <c r="F405" s="128"/>
      <c r="G405" s="129"/>
      <c r="H405" s="129"/>
      <c r="I405" s="58"/>
      <c r="J405" s="68"/>
      <c r="K405" s="58"/>
      <c r="L405" s="153"/>
      <c r="M405" s="151"/>
      <c r="N405" s="156"/>
      <c r="O405" s="151"/>
      <c r="P405" s="120"/>
      <c r="Q405" s="120"/>
      <c r="R405" s="99"/>
      <c r="S405" s="58"/>
      <c r="T405" s="130"/>
      <c r="U405" s="58"/>
      <c r="V405" s="130"/>
      <c r="W405" s="58"/>
      <c r="X405" s="68"/>
      <c r="Y405" s="58"/>
      <c r="Z405" s="158"/>
      <c r="AA405" s="66"/>
      <c r="AB405" s="160"/>
      <c r="AC405" s="133"/>
      <c r="AD405" s="66"/>
      <c r="AF405" s="37"/>
    </row>
    <row r="406" spans="1:32" x14ac:dyDescent="0.25">
      <c r="A406" s="33">
        <v>341</v>
      </c>
      <c r="B406" s="33" t="s">
        <v>42</v>
      </c>
      <c r="D406" s="99">
        <v>44012</v>
      </c>
      <c r="E406" s="58"/>
      <c r="F406" s="128">
        <v>2.3E-3</v>
      </c>
      <c r="G406" s="129"/>
      <c r="H406" s="129"/>
      <c r="I406" s="58"/>
      <c r="J406" s="68">
        <v>-2</v>
      </c>
      <c r="K406" s="73"/>
      <c r="L406" s="153">
        <v>30.8</v>
      </c>
      <c r="M406" s="161" t="s">
        <v>287</v>
      </c>
      <c r="N406" s="156">
        <v>10.4</v>
      </c>
      <c r="O406" s="161" t="s">
        <v>287</v>
      </c>
      <c r="P406" s="78">
        <v>2.2999999999999998</v>
      </c>
      <c r="Q406" s="78"/>
      <c r="R406" s="99">
        <v>46934</v>
      </c>
      <c r="S406" s="58"/>
      <c r="T406" s="130">
        <v>80</v>
      </c>
      <c r="U406" s="58" t="s">
        <v>4</v>
      </c>
      <c r="V406" s="130" t="s">
        <v>310</v>
      </c>
      <c r="W406" s="58"/>
      <c r="X406" s="68">
        <v>-2</v>
      </c>
      <c r="Y406" s="73"/>
      <c r="Z406" s="158">
        <v>15.7</v>
      </c>
      <c r="AA406" s="66"/>
      <c r="AB406" s="160">
        <v>10.39</v>
      </c>
      <c r="AC406" s="133"/>
      <c r="AD406" s="66">
        <v>7.77</v>
      </c>
      <c r="AF406" s="37"/>
    </row>
    <row r="407" spans="1:32" x14ac:dyDescent="0.25">
      <c r="A407" s="33">
        <v>342</v>
      </c>
      <c r="B407" s="33" t="s">
        <v>87</v>
      </c>
      <c r="D407" s="99">
        <v>44012</v>
      </c>
      <c r="E407" s="58"/>
      <c r="F407" s="128">
        <v>9.4999999999999998E-3</v>
      </c>
      <c r="G407" s="129"/>
      <c r="H407" s="129"/>
      <c r="I407" s="58"/>
      <c r="J407" s="68">
        <v>0</v>
      </c>
      <c r="K407" s="58"/>
      <c r="L407" s="153">
        <v>25</v>
      </c>
      <c r="M407" s="161" t="s">
        <v>287</v>
      </c>
      <c r="N407" s="156">
        <v>9.9</v>
      </c>
      <c r="O407" s="161" t="s">
        <v>287</v>
      </c>
      <c r="P407" s="78">
        <v>2.7</v>
      </c>
      <c r="Q407" s="78"/>
      <c r="R407" s="99">
        <v>46934</v>
      </c>
      <c r="S407" s="58"/>
      <c r="T407" s="130">
        <v>50</v>
      </c>
      <c r="U407" s="58" t="s">
        <v>4</v>
      </c>
      <c r="V407" s="130" t="s">
        <v>313</v>
      </c>
      <c r="W407" s="58"/>
      <c r="X407" s="68">
        <v>-3</v>
      </c>
      <c r="Y407" s="58"/>
      <c r="Z407" s="158">
        <v>14.7</v>
      </c>
      <c r="AA407" s="66"/>
      <c r="AB407" s="160">
        <v>10.130000000000001</v>
      </c>
      <c r="AC407" s="133"/>
      <c r="AD407" s="66">
        <v>8.26</v>
      </c>
      <c r="AF407" s="37"/>
    </row>
    <row r="408" spans="1:32" x14ac:dyDescent="0.25">
      <c r="A408" s="33">
        <v>343</v>
      </c>
      <c r="B408" s="33" t="s">
        <v>88</v>
      </c>
      <c r="C408" s="58"/>
      <c r="D408" s="99">
        <v>44012</v>
      </c>
      <c r="E408" s="58"/>
      <c r="F408" s="100">
        <v>5.7000000000000002E-3</v>
      </c>
      <c r="G408" s="101"/>
      <c r="H408" s="100"/>
      <c r="I408" s="58"/>
      <c r="J408" s="68">
        <v>0</v>
      </c>
      <c r="K408" s="73"/>
      <c r="L408" s="153">
        <v>23.4</v>
      </c>
      <c r="M408" s="161" t="s">
        <v>287</v>
      </c>
      <c r="N408" s="156">
        <v>8.6999999999999993</v>
      </c>
      <c r="O408" s="161" t="s">
        <v>287</v>
      </c>
      <c r="P408" s="78">
        <v>3.1</v>
      </c>
      <c r="Q408" s="78"/>
      <c r="R408" s="99">
        <v>46934</v>
      </c>
      <c r="S408" s="58"/>
      <c r="T408" s="130">
        <v>50</v>
      </c>
      <c r="U408" s="58" t="s">
        <v>4</v>
      </c>
      <c r="V408" s="130" t="s">
        <v>314</v>
      </c>
      <c r="W408" s="58"/>
      <c r="X408" s="68">
        <v>-3</v>
      </c>
      <c r="Y408" s="73"/>
      <c r="Z408" s="158">
        <v>5.5</v>
      </c>
      <c r="AA408" s="66"/>
      <c r="AB408" s="160">
        <v>10.14</v>
      </c>
      <c r="AC408" s="133"/>
      <c r="AD408" s="66">
        <v>8.4499999999999993</v>
      </c>
      <c r="AF408" s="37"/>
    </row>
    <row r="409" spans="1:32" x14ac:dyDescent="0.25">
      <c r="A409" s="33">
        <v>343.2</v>
      </c>
      <c r="B409" s="33" t="s">
        <v>290</v>
      </c>
      <c r="C409" s="58"/>
      <c r="D409" s="99">
        <v>44012</v>
      </c>
      <c r="E409" s="58"/>
      <c r="F409" s="100">
        <v>0.1565</v>
      </c>
      <c r="G409" s="101"/>
      <c r="H409" s="100"/>
      <c r="I409" s="58"/>
      <c r="J409" s="68">
        <v>0</v>
      </c>
      <c r="K409" s="58"/>
      <c r="L409" s="153">
        <v>3.7</v>
      </c>
      <c r="M409" s="161" t="s">
        <v>287</v>
      </c>
      <c r="N409" s="156">
        <v>8.6999999999999993</v>
      </c>
      <c r="O409" s="161" t="s">
        <v>287</v>
      </c>
      <c r="P409" s="78">
        <v>3.1</v>
      </c>
      <c r="Q409" s="78"/>
      <c r="R409" s="99">
        <v>46934</v>
      </c>
      <c r="S409" s="58"/>
      <c r="T409" s="130">
        <v>25</v>
      </c>
      <c r="U409" s="58" t="s">
        <v>4</v>
      </c>
      <c r="V409" s="130" t="s">
        <v>314</v>
      </c>
      <c r="W409" s="58"/>
      <c r="X409" s="68">
        <v>29</v>
      </c>
      <c r="Y409" s="58"/>
      <c r="Z409" s="158">
        <v>30</v>
      </c>
      <c r="AA409" s="66"/>
      <c r="AB409" s="160">
        <v>5.72</v>
      </c>
      <c r="AC409" s="133"/>
      <c r="AD409" s="66">
        <v>4.88</v>
      </c>
      <c r="AF409" s="37"/>
    </row>
    <row r="410" spans="1:32" x14ac:dyDescent="0.25">
      <c r="A410" s="33">
        <v>344</v>
      </c>
      <c r="B410" s="33" t="s">
        <v>89</v>
      </c>
      <c r="D410" s="99">
        <v>44012</v>
      </c>
      <c r="E410" s="58"/>
      <c r="F410" s="128">
        <v>1.6000000000000001E-3</v>
      </c>
      <c r="G410" s="129"/>
      <c r="H410" s="129"/>
      <c r="I410" s="58"/>
      <c r="J410" s="68">
        <v>-1</v>
      </c>
      <c r="K410" s="58"/>
      <c r="L410" s="153">
        <v>25.2</v>
      </c>
      <c r="M410" s="161" t="s">
        <v>287</v>
      </c>
      <c r="N410" s="156">
        <v>10.4</v>
      </c>
      <c r="O410" s="161" t="s">
        <v>287</v>
      </c>
      <c r="P410" s="78">
        <v>2.2000000000000002</v>
      </c>
      <c r="Q410" s="78"/>
      <c r="R410" s="99">
        <v>46934</v>
      </c>
      <c r="S410" s="58"/>
      <c r="T410" s="130">
        <v>60</v>
      </c>
      <c r="U410" s="58" t="s">
        <v>4</v>
      </c>
      <c r="V410" s="130" t="s">
        <v>310</v>
      </c>
      <c r="W410" s="58"/>
      <c r="X410" s="68">
        <v>-3</v>
      </c>
      <c r="Y410" s="58"/>
      <c r="Z410" s="158">
        <v>15.2</v>
      </c>
      <c r="AA410" s="66"/>
      <c r="AB410" s="160">
        <v>10.3</v>
      </c>
      <c r="AC410" s="133"/>
      <c r="AD410" s="66">
        <v>8.6199999999999992</v>
      </c>
      <c r="AF410" s="37"/>
    </row>
    <row r="411" spans="1:32" s="38" customFormat="1" x14ac:dyDescent="0.25">
      <c r="A411" s="33">
        <v>345</v>
      </c>
      <c r="B411" s="33" t="s">
        <v>45</v>
      </c>
      <c r="C411" s="33"/>
      <c r="D411" s="99">
        <v>44012</v>
      </c>
      <c r="E411" s="58"/>
      <c r="F411" s="128">
        <v>1.2999999999999999E-3</v>
      </c>
      <c r="G411" s="129"/>
      <c r="H411" s="129"/>
      <c r="I411" s="58"/>
      <c r="J411" s="68">
        <v>-1</v>
      </c>
      <c r="K411" s="58"/>
      <c r="L411" s="153">
        <v>10.9</v>
      </c>
      <c r="M411" s="161" t="s">
        <v>287</v>
      </c>
      <c r="N411" s="156">
        <v>10.4</v>
      </c>
      <c r="O411" s="161" t="s">
        <v>287</v>
      </c>
      <c r="P411" s="78">
        <v>2.2000000000000002</v>
      </c>
      <c r="Q411" s="78"/>
      <c r="R411" s="99">
        <v>46934</v>
      </c>
      <c r="S411" s="58"/>
      <c r="T411" s="130">
        <v>50</v>
      </c>
      <c r="U411" s="58" t="s">
        <v>4</v>
      </c>
      <c r="V411" s="130" t="s">
        <v>315</v>
      </c>
      <c r="W411" s="58"/>
      <c r="X411" s="68">
        <v>-2</v>
      </c>
      <c r="Y411" s="58"/>
      <c r="Z411" s="158">
        <v>8.3000000000000007</v>
      </c>
      <c r="AA411" s="66"/>
      <c r="AB411" s="160">
        <v>10.34</v>
      </c>
      <c r="AC411" s="133"/>
      <c r="AD411" s="66">
        <v>8.25</v>
      </c>
      <c r="AF411" s="37"/>
    </row>
    <row r="412" spans="1:32" x14ac:dyDescent="0.25">
      <c r="A412" s="33">
        <v>346</v>
      </c>
      <c r="B412" s="33" t="s">
        <v>291</v>
      </c>
      <c r="D412" s="99">
        <v>44012</v>
      </c>
      <c r="E412" s="58"/>
      <c r="F412" s="128">
        <v>2.5999999999999999E-3</v>
      </c>
      <c r="G412" s="129"/>
      <c r="H412" s="129"/>
      <c r="I412" s="58"/>
      <c r="J412" s="68">
        <v>0</v>
      </c>
      <c r="K412" s="58"/>
      <c r="L412" s="153">
        <v>30.9</v>
      </c>
      <c r="M412" s="161" t="s">
        <v>287</v>
      </c>
      <c r="N412" s="156">
        <v>10.3</v>
      </c>
      <c r="O412" s="161" t="s">
        <v>287</v>
      </c>
      <c r="P412" s="78">
        <v>2.2999999999999998</v>
      </c>
      <c r="Q412" s="78"/>
      <c r="R412" s="99">
        <v>46934</v>
      </c>
      <c r="S412" s="58"/>
      <c r="T412" s="130">
        <v>50</v>
      </c>
      <c r="U412" s="58" t="s">
        <v>4</v>
      </c>
      <c r="V412" s="130" t="s">
        <v>317</v>
      </c>
      <c r="W412" s="58"/>
      <c r="X412" s="68">
        <v>-2</v>
      </c>
      <c r="Y412" s="58"/>
      <c r="Z412" s="158">
        <v>17.8</v>
      </c>
      <c r="AA412" s="66"/>
      <c r="AB412" s="160">
        <v>10.17</v>
      </c>
      <c r="AC412" s="133"/>
      <c r="AD412" s="66">
        <v>8.56</v>
      </c>
      <c r="AF412" s="37"/>
    </row>
    <row r="413" spans="1:32" x14ac:dyDescent="0.25">
      <c r="A413" s="33" t="s">
        <v>6</v>
      </c>
      <c r="B413" s="33" t="s">
        <v>6</v>
      </c>
      <c r="D413" s="99"/>
      <c r="E413" s="58"/>
      <c r="F413" s="128"/>
      <c r="G413" s="129"/>
      <c r="H413" s="129"/>
      <c r="I413" s="58"/>
      <c r="J413" s="68"/>
      <c r="K413" s="58"/>
      <c r="L413" s="153"/>
      <c r="M413" s="151"/>
      <c r="N413" s="156"/>
      <c r="O413" s="151"/>
      <c r="P413" s="120"/>
      <c r="Q413" s="120"/>
      <c r="R413" s="99"/>
      <c r="S413" s="58"/>
      <c r="T413" s="130"/>
      <c r="U413" s="58"/>
      <c r="V413" s="130"/>
      <c r="W413" s="58"/>
      <c r="X413" s="68"/>
      <c r="Y413" s="58"/>
      <c r="Z413" s="158"/>
      <c r="AA413" s="66"/>
      <c r="AB413" s="160"/>
      <c r="AC413" s="133"/>
      <c r="AD413" s="66"/>
      <c r="AF413" s="37"/>
    </row>
    <row r="414" spans="1:32" s="38" customFormat="1" x14ac:dyDescent="0.25">
      <c r="A414" s="38" t="s">
        <v>6</v>
      </c>
      <c r="B414" s="38" t="s">
        <v>300</v>
      </c>
      <c r="D414" s="46"/>
      <c r="F414" s="71"/>
      <c r="G414" s="72"/>
      <c r="H414" s="72"/>
      <c r="J414" s="48"/>
      <c r="L414" s="152"/>
      <c r="M414" s="161"/>
      <c r="N414" s="154"/>
      <c r="O414" s="161"/>
      <c r="P414" s="74"/>
      <c r="Q414" s="74"/>
      <c r="R414" s="46"/>
      <c r="S414" s="33"/>
      <c r="T414" s="47"/>
      <c r="U414" s="33"/>
      <c r="V414" s="47"/>
      <c r="W414" s="33"/>
      <c r="X414" s="48"/>
      <c r="Z414" s="157"/>
      <c r="AA414" s="52"/>
      <c r="AB414" s="159"/>
      <c r="AC414" s="131"/>
      <c r="AD414" s="57"/>
      <c r="AF414" s="37"/>
    </row>
    <row r="415" spans="1:32" s="38" customFormat="1" x14ac:dyDescent="0.25">
      <c r="A415" s="33">
        <v>341</v>
      </c>
      <c r="B415" s="33" t="s">
        <v>42</v>
      </c>
      <c r="D415" s="46">
        <v>53508</v>
      </c>
      <c r="F415" s="71">
        <v>2.3E-3</v>
      </c>
      <c r="G415" s="72"/>
      <c r="H415" s="72"/>
      <c r="J415" s="48">
        <v>-2</v>
      </c>
      <c r="L415" s="152">
        <v>0</v>
      </c>
      <c r="M415" s="161" t="s">
        <v>287</v>
      </c>
      <c r="N415" s="154">
        <v>30</v>
      </c>
      <c r="O415" s="161" t="s">
        <v>287</v>
      </c>
      <c r="P415" s="76">
        <v>3.3</v>
      </c>
      <c r="Q415" s="76"/>
      <c r="R415" s="46">
        <v>57161</v>
      </c>
      <c r="S415" s="33"/>
      <c r="T415" s="47">
        <v>80</v>
      </c>
      <c r="U415" s="33" t="s">
        <v>4</v>
      </c>
      <c r="V415" s="47" t="s">
        <v>310</v>
      </c>
      <c r="W415" s="33"/>
      <c r="X415" s="48">
        <v>-2</v>
      </c>
      <c r="Z415" s="157">
        <v>1.5</v>
      </c>
      <c r="AA415" s="52"/>
      <c r="AB415" s="159">
        <v>36.880000000000003</v>
      </c>
      <c r="AC415" s="131"/>
      <c r="AD415" s="52">
        <v>2.67</v>
      </c>
      <c r="AF415" s="37"/>
    </row>
    <row r="416" spans="1:32" s="38" customFormat="1" x14ac:dyDescent="0.25">
      <c r="A416" s="33">
        <v>342</v>
      </c>
      <c r="B416" s="33" t="s">
        <v>87</v>
      </c>
      <c r="D416" s="46">
        <v>53508</v>
      </c>
      <c r="F416" s="71">
        <v>9.4999999999999998E-3</v>
      </c>
      <c r="G416" s="72"/>
      <c r="H416" s="72"/>
      <c r="J416" s="48">
        <v>0</v>
      </c>
      <c r="L416" s="152">
        <v>0</v>
      </c>
      <c r="M416" s="161" t="s">
        <v>287</v>
      </c>
      <c r="N416" s="154">
        <v>30</v>
      </c>
      <c r="O416" s="161" t="s">
        <v>287</v>
      </c>
      <c r="P416" s="76">
        <v>3.3</v>
      </c>
      <c r="Q416" s="76"/>
      <c r="R416" s="46">
        <v>57161</v>
      </c>
      <c r="S416" s="33"/>
      <c r="T416" s="47">
        <v>50</v>
      </c>
      <c r="U416" s="33" t="s">
        <v>4</v>
      </c>
      <c r="V416" s="47" t="s">
        <v>313</v>
      </c>
      <c r="W416" s="33"/>
      <c r="X416" s="48">
        <v>-3</v>
      </c>
      <c r="Z416" s="157">
        <v>1.5</v>
      </c>
      <c r="AA416" s="52"/>
      <c r="AB416" s="159">
        <v>33.89</v>
      </c>
      <c r="AC416" s="131"/>
      <c r="AD416" s="52">
        <v>2.94</v>
      </c>
      <c r="AF416" s="37"/>
    </row>
    <row r="417" spans="1:32" s="38" customFormat="1" x14ac:dyDescent="0.25">
      <c r="A417" s="33">
        <v>343</v>
      </c>
      <c r="B417" s="33" t="s">
        <v>88</v>
      </c>
      <c r="D417" s="46">
        <v>53508</v>
      </c>
      <c r="F417" s="49">
        <v>5.7000000000000002E-3</v>
      </c>
      <c r="G417" s="44"/>
      <c r="H417" s="49"/>
      <c r="J417" s="48">
        <v>0</v>
      </c>
      <c r="L417" s="152">
        <v>0</v>
      </c>
      <c r="M417" s="161" t="s">
        <v>287</v>
      </c>
      <c r="N417" s="154">
        <v>30</v>
      </c>
      <c r="O417" s="161" t="s">
        <v>287</v>
      </c>
      <c r="P417" s="76">
        <v>3.3</v>
      </c>
      <c r="Q417" s="76"/>
      <c r="R417" s="46">
        <v>57161</v>
      </c>
      <c r="S417" s="33"/>
      <c r="T417" s="47">
        <v>50</v>
      </c>
      <c r="U417" s="33" t="s">
        <v>4</v>
      </c>
      <c r="V417" s="47" t="s">
        <v>314</v>
      </c>
      <c r="W417" s="33"/>
      <c r="X417" s="48">
        <v>-3</v>
      </c>
      <c r="Z417" s="157">
        <v>1.4</v>
      </c>
      <c r="AA417" s="52"/>
      <c r="AB417" s="159">
        <v>33.03</v>
      </c>
      <c r="AC417" s="131"/>
      <c r="AD417" s="52">
        <v>3.01</v>
      </c>
      <c r="AF417" s="37"/>
    </row>
    <row r="418" spans="1:32" s="38" customFormat="1" x14ac:dyDescent="0.25">
      <c r="A418" s="33">
        <v>343.2</v>
      </c>
      <c r="B418" s="33" t="s">
        <v>290</v>
      </c>
      <c r="D418" s="46">
        <v>53508</v>
      </c>
      <c r="F418" s="49">
        <v>0.1565</v>
      </c>
      <c r="G418" s="44"/>
      <c r="H418" s="49"/>
      <c r="J418" s="48">
        <v>0</v>
      </c>
      <c r="L418" s="152">
        <v>0</v>
      </c>
      <c r="M418" s="161" t="s">
        <v>287</v>
      </c>
      <c r="N418" s="154">
        <v>30</v>
      </c>
      <c r="O418" s="161" t="s">
        <v>287</v>
      </c>
      <c r="P418" s="76">
        <v>3.3</v>
      </c>
      <c r="Q418" s="76"/>
      <c r="R418" s="46">
        <v>57161</v>
      </c>
      <c r="S418" s="33"/>
      <c r="T418" s="47">
        <v>25</v>
      </c>
      <c r="U418" s="33" t="s">
        <v>4</v>
      </c>
      <c r="V418" s="47" t="s">
        <v>314</v>
      </c>
      <c r="W418" s="33"/>
      <c r="X418" s="48">
        <v>29</v>
      </c>
      <c r="Z418" s="157">
        <v>1.5</v>
      </c>
      <c r="AA418" s="52"/>
      <c r="AB418" s="159">
        <v>23.58</v>
      </c>
      <c r="AC418" s="131"/>
      <c r="AD418" s="52">
        <v>2.88</v>
      </c>
      <c r="AF418" s="37"/>
    </row>
    <row r="419" spans="1:32" s="38" customFormat="1" x14ac:dyDescent="0.25">
      <c r="A419" s="33">
        <v>344</v>
      </c>
      <c r="B419" s="33" t="s">
        <v>89</v>
      </c>
      <c r="D419" s="46">
        <v>53508</v>
      </c>
      <c r="F419" s="71">
        <v>1.6000000000000001E-3</v>
      </c>
      <c r="G419" s="72"/>
      <c r="H419" s="72"/>
      <c r="J419" s="48">
        <v>-1</v>
      </c>
      <c r="L419" s="152">
        <v>0</v>
      </c>
      <c r="M419" s="161" t="s">
        <v>287</v>
      </c>
      <c r="N419" s="154">
        <v>30</v>
      </c>
      <c r="O419" s="161" t="s">
        <v>287</v>
      </c>
      <c r="P419" s="76">
        <v>3.3</v>
      </c>
      <c r="Q419" s="76"/>
      <c r="R419" s="46">
        <v>57161</v>
      </c>
      <c r="S419" s="33"/>
      <c r="T419" s="47">
        <v>60</v>
      </c>
      <c r="U419" s="33" t="s">
        <v>4</v>
      </c>
      <c r="V419" s="47" t="s">
        <v>310</v>
      </c>
      <c r="W419" s="33"/>
      <c r="X419" s="48">
        <v>-3</v>
      </c>
      <c r="Z419" s="157">
        <v>1.5</v>
      </c>
      <c r="AA419" s="52"/>
      <c r="AB419" s="159">
        <v>35.9</v>
      </c>
      <c r="AC419" s="131"/>
      <c r="AD419" s="52">
        <v>2.77</v>
      </c>
      <c r="AF419" s="37"/>
    </row>
    <row r="420" spans="1:32" s="38" customFormat="1" x14ac:dyDescent="0.25">
      <c r="A420" s="33">
        <v>345</v>
      </c>
      <c r="B420" s="33" t="s">
        <v>45</v>
      </c>
      <c r="D420" s="46">
        <v>53508</v>
      </c>
      <c r="F420" s="71">
        <v>1.2999999999999999E-3</v>
      </c>
      <c r="G420" s="72"/>
      <c r="H420" s="72"/>
      <c r="J420" s="48">
        <v>-1</v>
      </c>
      <c r="L420" s="152">
        <v>0</v>
      </c>
      <c r="M420" s="161" t="s">
        <v>287</v>
      </c>
      <c r="N420" s="154">
        <v>30</v>
      </c>
      <c r="O420" s="161" t="s">
        <v>287</v>
      </c>
      <c r="P420" s="76">
        <v>3.3</v>
      </c>
      <c r="Q420" s="76"/>
      <c r="R420" s="46">
        <v>57161</v>
      </c>
      <c r="S420" s="33"/>
      <c r="T420" s="47">
        <v>50</v>
      </c>
      <c r="U420" s="33" t="s">
        <v>4</v>
      </c>
      <c r="V420" s="47" t="s">
        <v>315</v>
      </c>
      <c r="W420" s="33"/>
      <c r="X420" s="48">
        <v>-2</v>
      </c>
      <c r="Z420" s="157">
        <v>1.5</v>
      </c>
      <c r="AA420" s="52"/>
      <c r="AB420" s="159">
        <v>35.46</v>
      </c>
      <c r="AC420" s="131"/>
      <c r="AD420" s="52">
        <v>2.78</v>
      </c>
      <c r="AF420" s="37"/>
    </row>
    <row r="421" spans="1:32" s="38" customFormat="1" x14ac:dyDescent="0.25">
      <c r="A421" s="33">
        <v>346</v>
      </c>
      <c r="B421" s="33" t="s">
        <v>291</v>
      </c>
      <c r="D421" s="46">
        <v>53508</v>
      </c>
      <c r="F421" s="71">
        <v>2.5999999999999999E-3</v>
      </c>
      <c r="G421" s="72"/>
      <c r="H421" s="72"/>
      <c r="J421" s="48">
        <v>0</v>
      </c>
      <c r="L421" s="152">
        <v>0</v>
      </c>
      <c r="M421" s="161" t="s">
        <v>287</v>
      </c>
      <c r="N421" s="154">
        <v>30</v>
      </c>
      <c r="O421" s="161" t="s">
        <v>287</v>
      </c>
      <c r="P421" s="76">
        <v>3.3</v>
      </c>
      <c r="Q421" s="76"/>
      <c r="R421" s="46">
        <v>57161</v>
      </c>
      <c r="S421" s="33"/>
      <c r="T421" s="47">
        <v>50</v>
      </c>
      <c r="U421" s="33" t="s">
        <v>4</v>
      </c>
      <c r="V421" s="47" t="s">
        <v>317</v>
      </c>
      <c r="W421" s="33"/>
      <c r="X421" s="48">
        <v>-2</v>
      </c>
      <c r="Z421" s="157">
        <v>1.5</v>
      </c>
      <c r="AA421" s="52"/>
      <c r="AB421" s="159">
        <v>33.74</v>
      </c>
      <c r="AC421" s="131"/>
      <c r="AD421" s="52">
        <v>2.92</v>
      </c>
      <c r="AF421" s="37"/>
    </row>
    <row r="422" spans="1:32" s="38" customFormat="1" x14ac:dyDescent="0.25">
      <c r="A422" s="33"/>
      <c r="B422" s="33"/>
      <c r="D422" s="46"/>
      <c r="F422" s="71"/>
      <c r="G422" s="72"/>
      <c r="H422" s="72"/>
      <c r="J422" s="48"/>
      <c r="L422" s="152"/>
      <c r="M422" s="161"/>
      <c r="N422" s="154"/>
      <c r="O422" s="161"/>
      <c r="P422" s="76"/>
      <c r="Q422" s="76"/>
      <c r="R422" s="46"/>
      <c r="S422" s="33"/>
      <c r="T422" s="47"/>
      <c r="U422" s="33"/>
      <c r="V422" s="47"/>
      <c r="W422" s="33"/>
      <c r="X422" s="48"/>
      <c r="Z422" s="157"/>
      <c r="AA422" s="52"/>
      <c r="AB422" s="159"/>
      <c r="AC422" s="131"/>
      <c r="AD422" s="52"/>
      <c r="AF422" s="37"/>
    </row>
    <row r="423" spans="1:32" x14ac:dyDescent="0.25">
      <c r="A423" s="35" t="s">
        <v>13</v>
      </c>
      <c r="D423" s="46"/>
      <c r="F423" s="71"/>
      <c r="G423" s="72"/>
      <c r="H423" s="72"/>
      <c r="J423" s="48"/>
      <c r="L423" s="152"/>
      <c r="M423" s="161"/>
      <c r="N423" s="154"/>
      <c r="O423" s="161"/>
      <c r="P423" s="75"/>
      <c r="Q423" s="75"/>
      <c r="R423" s="46"/>
      <c r="T423" s="47"/>
      <c r="V423" s="47"/>
      <c r="X423" s="48"/>
      <c r="Z423" s="157"/>
      <c r="AA423" s="52"/>
      <c r="AB423" s="159"/>
      <c r="AC423" s="131"/>
      <c r="AD423" s="52"/>
      <c r="AF423" s="37"/>
    </row>
    <row r="424" spans="1:32" x14ac:dyDescent="0.25">
      <c r="A424" s="35"/>
      <c r="B424" s="33" t="s">
        <v>6</v>
      </c>
      <c r="D424" s="46"/>
      <c r="F424" s="71"/>
      <c r="G424" s="72"/>
      <c r="H424" s="72"/>
      <c r="J424" s="48"/>
      <c r="L424" s="152"/>
      <c r="M424" s="161"/>
      <c r="N424" s="154"/>
      <c r="O424" s="161"/>
      <c r="P424" s="75"/>
      <c r="Q424" s="75"/>
      <c r="R424" s="46"/>
      <c r="T424" s="47"/>
      <c r="V424" s="47"/>
      <c r="X424" s="48"/>
      <c r="Z424" s="157"/>
      <c r="AA424" s="52"/>
      <c r="AB424" s="159"/>
      <c r="AC424" s="131"/>
      <c r="AD424" s="52"/>
      <c r="AF424" s="37"/>
    </row>
    <row r="425" spans="1:32" x14ac:dyDescent="0.25">
      <c r="A425" s="38"/>
      <c r="B425" s="38" t="s">
        <v>136</v>
      </c>
      <c r="D425" s="46"/>
      <c r="F425" s="71"/>
      <c r="G425" s="72"/>
      <c r="H425" s="72"/>
      <c r="J425" s="48"/>
      <c r="L425" s="152"/>
      <c r="M425" s="161"/>
      <c r="N425" s="154"/>
      <c r="O425" s="161"/>
      <c r="P425" s="75"/>
      <c r="Q425" s="75"/>
      <c r="R425" s="46"/>
      <c r="T425" s="47"/>
      <c r="V425" s="47"/>
      <c r="X425" s="48"/>
      <c r="Z425" s="157"/>
      <c r="AA425" s="52"/>
      <c r="AB425" s="159"/>
      <c r="AC425" s="131"/>
      <c r="AD425" s="52"/>
      <c r="AF425" s="37"/>
    </row>
    <row r="426" spans="1:32" x14ac:dyDescent="0.25">
      <c r="A426" s="33">
        <v>341</v>
      </c>
      <c r="B426" s="33" t="s">
        <v>42</v>
      </c>
      <c r="D426" s="46">
        <v>50951</v>
      </c>
      <c r="F426" s="49" t="s">
        <v>303</v>
      </c>
      <c r="G426" s="72"/>
      <c r="H426" s="72"/>
      <c r="J426" s="48">
        <v>0</v>
      </c>
      <c r="L426" s="152">
        <v>0</v>
      </c>
      <c r="M426" s="161" t="s">
        <v>287</v>
      </c>
      <c r="N426" s="154">
        <v>30</v>
      </c>
      <c r="O426" s="161" t="s">
        <v>287</v>
      </c>
      <c r="P426" s="76">
        <v>3.3</v>
      </c>
      <c r="Q426" s="76"/>
      <c r="R426" s="46">
        <v>50951</v>
      </c>
      <c r="T426" s="49" t="s">
        <v>303</v>
      </c>
      <c r="U426" s="44"/>
      <c r="V426" s="49"/>
      <c r="X426" s="48">
        <v>0</v>
      </c>
      <c r="Z426" s="157">
        <v>7.9</v>
      </c>
      <c r="AA426" s="52"/>
      <c r="AB426" s="159">
        <v>21.52</v>
      </c>
      <c r="AC426" s="131"/>
      <c r="AD426" s="52">
        <v>3.51</v>
      </c>
      <c r="AF426" s="37"/>
    </row>
    <row r="427" spans="1:32" x14ac:dyDescent="0.25">
      <c r="A427" s="33">
        <v>343</v>
      </c>
      <c r="B427" s="33" t="s">
        <v>88</v>
      </c>
      <c r="D427" s="46">
        <v>50951</v>
      </c>
      <c r="F427" s="49" t="s">
        <v>303</v>
      </c>
      <c r="G427" s="72"/>
      <c r="H427" s="72"/>
      <c r="J427" s="48">
        <v>0</v>
      </c>
      <c r="L427" s="152">
        <v>0</v>
      </c>
      <c r="M427" s="161" t="s">
        <v>287</v>
      </c>
      <c r="N427" s="154">
        <v>30</v>
      </c>
      <c r="O427" s="161" t="s">
        <v>287</v>
      </c>
      <c r="P427" s="76">
        <v>3.3</v>
      </c>
      <c r="Q427" s="76"/>
      <c r="R427" s="46">
        <v>50951</v>
      </c>
      <c r="T427" s="49" t="s">
        <v>303</v>
      </c>
      <c r="U427" s="44"/>
      <c r="V427" s="49"/>
      <c r="X427" s="48">
        <v>0</v>
      </c>
      <c r="Z427" s="157">
        <v>8.3000000000000007</v>
      </c>
      <c r="AA427" s="52"/>
      <c r="AB427" s="159">
        <v>21.52</v>
      </c>
      <c r="AC427" s="131"/>
      <c r="AD427" s="52">
        <v>3.37</v>
      </c>
      <c r="AF427" s="37"/>
    </row>
    <row r="428" spans="1:32" x14ac:dyDescent="0.25">
      <c r="A428" s="33">
        <v>345</v>
      </c>
      <c r="B428" s="33" t="s">
        <v>45</v>
      </c>
      <c r="D428" s="46">
        <v>50951</v>
      </c>
      <c r="F428" s="49" t="s">
        <v>303</v>
      </c>
      <c r="G428" s="72"/>
      <c r="H428" s="72"/>
      <c r="J428" s="48">
        <v>0</v>
      </c>
      <c r="L428" s="152">
        <v>0</v>
      </c>
      <c r="M428" s="161" t="s">
        <v>287</v>
      </c>
      <c r="N428" s="154">
        <v>30</v>
      </c>
      <c r="O428" s="161" t="s">
        <v>287</v>
      </c>
      <c r="P428" s="76">
        <v>3.3</v>
      </c>
      <c r="Q428" s="76"/>
      <c r="R428" s="46">
        <v>50951</v>
      </c>
      <c r="T428" s="49" t="s">
        <v>303</v>
      </c>
      <c r="U428" s="44"/>
      <c r="V428" s="49"/>
      <c r="X428" s="48">
        <v>0</v>
      </c>
      <c r="Z428" s="157">
        <v>8.1999999999999993</v>
      </c>
      <c r="AA428" s="52"/>
      <c r="AB428" s="159">
        <v>21.52</v>
      </c>
      <c r="AC428" s="131"/>
      <c r="AD428" s="52">
        <v>3.68</v>
      </c>
      <c r="AF428" s="37"/>
    </row>
    <row r="429" spans="1:32" x14ac:dyDescent="0.25">
      <c r="A429" s="35"/>
      <c r="B429" s="33" t="s">
        <v>6</v>
      </c>
      <c r="C429" s="38"/>
      <c r="D429" s="46"/>
      <c r="E429" s="38"/>
      <c r="F429" s="49"/>
      <c r="G429" s="72"/>
      <c r="H429" s="72"/>
      <c r="I429" s="38"/>
      <c r="J429" s="48"/>
      <c r="L429" s="152"/>
      <c r="M429" s="161"/>
      <c r="N429" s="154"/>
      <c r="O429" s="161"/>
      <c r="P429" s="75"/>
      <c r="Q429" s="75"/>
      <c r="R429" s="46"/>
      <c r="T429" s="49"/>
      <c r="U429" s="44"/>
      <c r="V429" s="49"/>
      <c r="X429" s="48"/>
      <c r="Z429" s="157"/>
      <c r="AA429" s="52"/>
      <c r="AB429" s="159"/>
      <c r="AC429" s="131"/>
      <c r="AD429" s="52"/>
      <c r="AF429" s="37"/>
    </row>
    <row r="430" spans="1:32" x14ac:dyDescent="0.25">
      <c r="A430" s="38"/>
      <c r="B430" s="38" t="s">
        <v>138</v>
      </c>
      <c r="D430" s="46"/>
      <c r="F430" s="49"/>
      <c r="G430" s="72"/>
      <c r="H430" s="72"/>
      <c r="J430" s="48"/>
      <c r="L430" s="152"/>
      <c r="M430" s="161"/>
      <c r="N430" s="154"/>
      <c r="O430" s="161"/>
      <c r="P430" s="75"/>
      <c r="Q430" s="75"/>
      <c r="R430" s="46"/>
      <c r="T430" s="49"/>
      <c r="U430" s="44"/>
      <c r="V430" s="49"/>
      <c r="X430" s="48"/>
      <c r="Z430" s="157"/>
      <c r="AA430" s="52"/>
      <c r="AB430" s="159"/>
      <c r="AC430" s="131"/>
      <c r="AD430" s="52"/>
      <c r="AF430" s="37"/>
    </row>
    <row r="431" spans="1:32" x14ac:dyDescent="0.25">
      <c r="A431" s="33">
        <v>341</v>
      </c>
      <c r="B431" s="33" t="s">
        <v>42</v>
      </c>
      <c r="D431" s="46">
        <v>51317</v>
      </c>
      <c r="F431" s="49" t="s">
        <v>303</v>
      </c>
      <c r="G431" s="72"/>
      <c r="H431" s="72"/>
      <c r="J431" s="48">
        <v>0</v>
      </c>
      <c r="L431" s="152">
        <v>0</v>
      </c>
      <c r="M431" s="161" t="s">
        <v>287</v>
      </c>
      <c r="N431" s="154">
        <v>30</v>
      </c>
      <c r="O431" s="161" t="s">
        <v>287</v>
      </c>
      <c r="P431" s="76">
        <v>3.3</v>
      </c>
      <c r="Q431" s="76"/>
      <c r="R431" s="46">
        <v>51317</v>
      </c>
      <c r="T431" s="49" t="s">
        <v>303</v>
      </c>
      <c r="U431" s="44"/>
      <c r="V431" s="49"/>
      <c r="X431" s="48">
        <v>0</v>
      </c>
      <c r="Z431" s="157">
        <v>7.3</v>
      </c>
      <c r="AA431" s="52"/>
      <c r="AB431" s="159">
        <v>22.52</v>
      </c>
      <c r="AC431" s="131"/>
      <c r="AD431" s="52">
        <v>3.46</v>
      </c>
      <c r="AF431" s="37"/>
    </row>
    <row r="432" spans="1:32" x14ac:dyDescent="0.25">
      <c r="A432" s="33">
        <v>343</v>
      </c>
      <c r="B432" s="33" t="s">
        <v>88</v>
      </c>
      <c r="D432" s="46">
        <v>51317</v>
      </c>
      <c r="F432" s="49" t="s">
        <v>303</v>
      </c>
      <c r="G432" s="72"/>
      <c r="H432" s="72"/>
      <c r="J432" s="48">
        <v>0</v>
      </c>
      <c r="L432" s="152">
        <v>0</v>
      </c>
      <c r="M432" s="161" t="s">
        <v>287</v>
      </c>
      <c r="N432" s="154">
        <v>30</v>
      </c>
      <c r="O432" s="161" t="s">
        <v>287</v>
      </c>
      <c r="P432" s="76">
        <v>3.3</v>
      </c>
      <c r="Q432" s="76"/>
      <c r="R432" s="46">
        <v>51317</v>
      </c>
      <c r="T432" s="49" t="s">
        <v>303</v>
      </c>
      <c r="U432" s="44"/>
      <c r="V432" s="49"/>
      <c r="X432" s="48">
        <v>0</v>
      </c>
      <c r="Z432" s="157">
        <v>7.3</v>
      </c>
      <c r="AA432" s="52"/>
      <c r="AB432" s="159">
        <v>22.52</v>
      </c>
      <c r="AC432" s="131"/>
      <c r="AD432" s="52">
        <v>3.31</v>
      </c>
      <c r="AF432" s="37"/>
    </row>
    <row r="433" spans="1:32" x14ac:dyDescent="0.25">
      <c r="A433" s="33">
        <v>345</v>
      </c>
      <c r="B433" s="33" t="s">
        <v>45</v>
      </c>
      <c r="D433" s="46">
        <v>51317</v>
      </c>
      <c r="F433" s="49" t="s">
        <v>303</v>
      </c>
      <c r="G433" s="72"/>
      <c r="H433" s="72"/>
      <c r="J433" s="48">
        <v>0</v>
      </c>
      <c r="L433" s="152">
        <v>0</v>
      </c>
      <c r="M433" s="161" t="s">
        <v>287</v>
      </c>
      <c r="N433" s="154">
        <v>30</v>
      </c>
      <c r="O433" s="161" t="s">
        <v>287</v>
      </c>
      <c r="P433" s="76">
        <v>3.3</v>
      </c>
      <c r="Q433" s="76"/>
      <c r="R433" s="46">
        <v>51317</v>
      </c>
      <c r="T433" s="49" t="s">
        <v>303</v>
      </c>
      <c r="U433" s="44"/>
      <c r="V433" s="49"/>
      <c r="X433" s="48">
        <v>0</v>
      </c>
      <c r="Z433" s="157">
        <v>7.3</v>
      </c>
      <c r="AA433" s="52"/>
      <c r="AB433" s="159">
        <v>22.52</v>
      </c>
      <c r="AC433" s="131"/>
      <c r="AD433" s="52">
        <v>3.53</v>
      </c>
      <c r="AF433" s="37"/>
    </row>
    <row r="434" spans="1:32" x14ac:dyDescent="0.25">
      <c r="A434" s="35"/>
      <c r="B434" s="33" t="s">
        <v>6</v>
      </c>
      <c r="C434" s="38"/>
      <c r="D434" s="46"/>
      <c r="E434" s="38"/>
      <c r="F434" s="49"/>
      <c r="G434" s="72"/>
      <c r="H434" s="72"/>
      <c r="I434" s="38"/>
      <c r="J434" s="48"/>
      <c r="L434" s="152"/>
      <c r="M434" s="161"/>
      <c r="N434" s="154"/>
      <c r="O434" s="161"/>
      <c r="P434" s="75"/>
      <c r="Q434" s="75"/>
      <c r="R434" s="46"/>
      <c r="T434" s="49"/>
      <c r="U434" s="44"/>
      <c r="V434" s="49"/>
      <c r="X434" s="48"/>
      <c r="Z434" s="157"/>
      <c r="AA434" s="52"/>
      <c r="AB434" s="159"/>
      <c r="AC434" s="131"/>
      <c r="AD434" s="52"/>
      <c r="AF434" s="37"/>
    </row>
    <row r="435" spans="1:32" x14ac:dyDescent="0.25">
      <c r="A435" s="38"/>
      <c r="B435" s="38" t="s">
        <v>140</v>
      </c>
      <c r="D435" s="46"/>
      <c r="F435" s="49"/>
      <c r="G435" s="72"/>
      <c r="H435" s="72"/>
      <c r="J435" s="48"/>
      <c r="L435" s="152"/>
      <c r="M435" s="161"/>
      <c r="N435" s="154"/>
      <c r="O435" s="161"/>
      <c r="P435" s="75"/>
      <c r="Q435" s="75"/>
      <c r="R435" s="46"/>
      <c r="T435" s="49"/>
      <c r="U435" s="44"/>
      <c r="V435" s="49"/>
      <c r="X435" s="48"/>
      <c r="Z435" s="157"/>
      <c r="AA435" s="52"/>
      <c r="AB435" s="159"/>
      <c r="AC435" s="131"/>
      <c r="AD435" s="52"/>
      <c r="AF435" s="37"/>
    </row>
    <row r="436" spans="1:32" x14ac:dyDescent="0.25">
      <c r="A436" s="33">
        <v>341</v>
      </c>
      <c r="B436" s="33" t="s">
        <v>42</v>
      </c>
      <c r="D436" s="46">
        <v>51317</v>
      </c>
      <c r="F436" s="49" t="s">
        <v>303</v>
      </c>
      <c r="G436" s="72"/>
      <c r="H436" s="72"/>
      <c r="J436" s="48">
        <v>0</v>
      </c>
      <c r="L436" s="152">
        <v>0</v>
      </c>
      <c r="M436" s="161" t="s">
        <v>287</v>
      </c>
      <c r="N436" s="154">
        <v>30</v>
      </c>
      <c r="O436" s="161" t="s">
        <v>287</v>
      </c>
      <c r="P436" s="76">
        <v>3.3</v>
      </c>
      <c r="Q436" s="76"/>
      <c r="R436" s="46">
        <v>53143</v>
      </c>
      <c r="T436" s="49" t="s">
        <v>303</v>
      </c>
      <c r="U436" s="44"/>
      <c r="V436" s="49"/>
      <c r="X436" s="48">
        <v>0</v>
      </c>
      <c r="Z436" s="157">
        <v>7.1</v>
      </c>
      <c r="AA436" s="52"/>
      <c r="AB436" s="159">
        <v>27.48</v>
      </c>
      <c r="AC436" s="131"/>
      <c r="AD436" s="52">
        <v>2.99</v>
      </c>
      <c r="AF436" s="37"/>
    </row>
    <row r="437" spans="1:32" x14ac:dyDescent="0.25">
      <c r="A437" s="33">
        <v>343</v>
      </c>
      <c r="B437" s="33" t="s">
        <v>88</v>
      </c>
      <c r="D437" s="46">
        <v>51317</v>
      </c>
      <c r="F437" s="49" t="s">
        <v>303</v>
      </c>
      <c r="G437" s="72"/>
      <c r="H437" s="72"/>
      <c r="J437" s="48">
        <v>0</v>
      </c>
      <c r="L437" s="152">
        <v>0</v>
      </c>
      <c r="M437" s="161" t="s">
        <v>287</v>
      </c>
      <c r="N437" s="154">
        <v>30</v>
      </c>
      <c r="O437" s="161" t="s">
        <v>287</v>
      </c>
      <c r="P437" s="76">
        <v>3.3</v>
      </c>
      <c r="Q437" s="76"/>
      <c r="R437" s="46">
        <v>53143</v>
      </c>
      <c r="T437" s="49" t="s">
        <v>303</v>
      </c>
      <c r="U437" s="44"/>
      <c r="V437" s="49"/>
      <c r="X437" s="48">
        <v>0</v>
      </c>
      <c r="Z437" s="157">
        <v>7.1</v>
      </c>
      <c r="AA437" s="52"/>
      <c r="AB437" s="159">
        <v>27.47</v>
      </c>
      <c r="AC437" s="131"/>
      <c r="AD437" s="52">
        <v>2.87</v>
      </c>
      <c r="AF437" s="37"/>
    </row>
    <row r="438" spans="1:32" x14ac:dyDescent="0.25">
      <c r="A438" s="33">
        <v>345</v>
      </c>
      <c r="B438" s="33" t="s">
        <v>45</v>
      </c>
      <c r="D438" s="46">
        <v>51317</v>
      </c>
      <c r="F438" s="49" t="s">
        <v>303</v>
      </c>
      <c r="G438" s="72"/>
      <c r="H438" s="72"/>
      <c r="J438" s="48">
        <v>0</v>
      </c>
      <c r="L438" s="152">
        <v>0</v>
      </c>
      <c r="M438" s="161" t="s">
        <v>287</v>
      </c>
      <c r="N438" s="154">
        <v>30</v>
      </c>
      <c r="O438" s="161" t="s">
        <v>287</v>
      </c>
      <c r="P438" s="76">
        <v>3.3</v>
      </c>
      <c r="Q438" s="76"/>
      <c r="R438" s="46">
        <v>53143</v>
      </c>
      <c r="T438" s="49" t="s">
        <v>303</v>
      </c>
      <c r="U438" s="44"/>
      <c r="V438" s="49"/>
      <c r="X438" s="48">
        <v>0</v>
      </c>
      <c r="Z438" s="157">
        <v>7.3</v>
      </c>
      <c r="AA438" s="52"/>
      <c r="AB438" s="159">
        <v>27.47</v>
      </c>
      <c r="AC438" s="131"/>
      <c r="AD438" s="52">
        <v>2.98</v>
      </c>
      <c r="AF438" s="37"/>
    </row>
    <row r="439" spans="1:32" x14ac:dyDescent="0.25">
      <c r="A439" s="33">
        <v>346</v>
      </c>
      <c r="B439" s="33" t="s">
        <v>90</v>
      </c>
      <c r="D439" s="46">
        <v>51317</v>
      </c>
      <c r="F439" s="49" t="s">
        <v>303</v>
      </c>
      <c r="G439" s="72"/>
      <c r="H439" s="72"/>
      <c r="J439" s="48">
        <v>0</v>
      </c>
      <c r="L439" s="152">
        <v>0</v>
      </c>
      <c r="M439" s="161" t="s">
        <v>287</v>
      </c>
      <c r="N439" s="154">
        <v>30</v>
      </c>
      <c r="O439" s="161" t="s">
        <v>287</v>
      </c>
      <c r="P439" s="76">
        <v>3.3</v>
      </c>
      <c r="Q439" s="76"/>
      <c r="R439" s="46">
        <v>53143</v>
      </c>
      <c r="T439" s="49" t="s">
        <v>303</v>
      </c>
      <c r="U439" s="44"/>
      <c r="V439" s="49"/>
      <c r="X439" s="48">
        <v>0</v>
      </c>
      <c r="Z439" s="157">
        <v>7.3</v>
      </c>
      <c r="AA439" s="52"/>
      <c r="AB439" s="159">
        <v>27.48</v>
      </c>
      <c r="AC439" s="131"/>
      <c r="AD439" s="52">
        <v>2.84</v>
      </c>
      <c r="AF439" s="37"/>
    </row>
    <row r="440" spans="1:32" x14ac:dyDescent="0.25">
      <c r="B440" s="38" t="s">
        <v>6</v>
      </c>
      <c r="C440" s="38"/>
      <c r="D440" s="38"/>
      <c r="E440" s="38"/>
      <c r="F440" s="49"/>
      <c r="I440" s="38"/>
      <c r="J440" s="48"/>
      <c r="L440" s="152"/>
      <c r="M440" s="161"/>
      <c r="N440" s="154"/>
      <c r="O440" s="161"/>
      <c r="P440" s="79"/>
      <c r="Q440" s="79"/>
      <c r="R440" s="46"/>
      <c r="T440" s="49"/>
      <c r="U440" s="44"/>
      <c r="V440" s="49"/>
      <c r="X440" s="48"/>
      <c r="Z440" s="157"/>
      <c r="AA440" s="52"/>
      <c r="AB440" s="159"/>
      <c r="AC440" s="131"/>
      <c r="AD440" s="56"/>
      <c r="AF440" s="37"/>
    </row>
    <row r="441" spans="1:32" x14ac:dyDescent="0.25">
      <c r="A441" s="38"/>
      <c r="B441" s="38" t="s">
        <v>320</v>
      </c>
      <c r="D441" s="46"/>
      <c r="F441" s="49"/>
      <c r="G441" s="72"/>
      <c r="H441" s="72"/>
      <c r="J441" s="48"/>
      <c r="L441" s="152"/>
      <c r="M441" s="161"/>
      <c r="N441" s="154"/>
      <c r="O441" s="161"/>
      <c r="P441" s="75"/>
      <c r="Q441" s="75"/>
      <c r="R441" s="46"/>
      <c r="T441" s="49"/>
      <c r="U441" s="44"/>
      <c r="V441" s="49"/>
      <c r="X441" s="48"/>
      <c r="Z441" s="157"/>
      <c r="AA441" s="52"/>
      <c r="AB441" s="159"/>
      <c r="AC441" s="131"/>
      <c r="AD441" s="52"/>
      <c r="AF441" s="37"/>
    </row>
    <row r="442" spans="1:32" x14ac:dyDescent="0.25">
      <c r="A442" s="33">
        <v>341</v>
      </c>
      <c r="B442" s="33" t="s">
        <v>42</v>
      </c>
      <c r="D442" s="46">
        <v>50951</v>
      </c>
      <c r="F442" s="49" t="s">
        <v>303</v>
      </c>
      <c r="G442" s="72"/>
      <c r="H442" s="72"/>
      <c r="J442" s="48">
        <v>0</v>
      </c>
      <c r="L442" s="152">
        <v>0</v>
      </c>
      <c r="M442" s="161" t="s">
        <v>287</v>
      </c>
      <c r="N442" s="154">
        <v>30</v>
      </c>
      <c r="O442" s="161" t="s">
        <v>287</v>
      </c>
      <c r="P442" s="76">
        <v>3.3</v>
      </c>
      <c r="Q442" s="76"/>
      <c r="R442" s="46">
        <v>53508</v>
      </c>
      <c r="T442" s="49" t="s">
        <v>303</v>
      </c>
      <c r="U442" s="44"/>
      <c r="V442" s="49"/>
      <c r="X442" s="48">
        <v>0</v>
      </c>
      <c r="Z442" s="157">
        <v>1.5</v>
      </c>
      <c r="AA442" s="52"/>
      <c r="AB442" s="159">
        <v>28.53</v>
      </c>
      <c r="AC442" s="131"/>
      <c r="AD442" s="52">
        <v>3.37</v>
      </c>
      <c r="AF442" s="37"/>
    </row>
    <row r="443" spans="1:32" x14ac:dyDescent="0.25">
      <c r="A443" s="33">
        <v>343</v>
      </c>
      <c r="B443" s="33" t="s">
        <v>88</v>
      </c>
      <c r="D443" s="46">
        <v>50951</v>
      </c>
      <c r="F443" s="49" t="s">
        <v>303</v>
      </c>
      <c r="G443" s="72"/>
      <c r="H443" s="72"/>
      <c r="J443" s="48">
        <v>0</v>
      </c>
      <c r="L443" s="152">
        <v>0</v>
      </c>
      <c r="M443" s="161" t="s">
        <v>287</v>
      </c>
      <c r="N443" s="154">
        <v>30</v>
      </c>
      <c r="O443" s="161" t="s">
        <v>287</v>
      </c>
      <c r="P443" s="76">
        <v>3.3</v>
      </c>
      <c r="Q443" s="76"/>
      <c r="R443" s="46">
        <v>53508</v>
      </c>
      <c r="T443" s="49" t="s">
        <v>303</v>
      </c>
      <c r="U443" s="44"/>
      <c r="V443" s="49"/>
      <c r="X443" s="48">
        <v>0</v>
      </c>
      <c r="Z443" s="157">
        <v>1.5</v>
      </c>
      <c r="AA443" s="52"/>
      <c r="AB443" s="159">
        <v>28.53</v>
      </c>
      <c r="AC443" s="131"/>
      <c r="AD443" s="52">
        <v>3.37</v>
      </c>
      <c r="AF443" s="37"/>
    </row>
    <row r="444" spans="1:32" x14ac:dyDescent="0.25">
      <c r="A444" s="33">
        <v>345</v>
      </c>
      <c r="B444" s="33" t="s">
        <v>45</v>
      </c>
      <c r="D444" s="46">
        <v>50951</v>
      </c>
      <c r="F444" s="49" t="s">
        <v>303</v>
      </c>
      <c r="G444" s="72"/>
      <c r="H444" s="72"/>
      <c r="J444" s="48">
        <v>0</v>
      </c>
      <c r="L444" s="152">
        <v>0</v>
      </c>
      <c r="M444" s="161" t="s">
        <v>287</v>
      </c>
      <c r="N444" s="154">
        <v>30</v>
      </c>
      <c r="O444" s="161" t="s">
        <v>287</v>
      </c>
      <c r="P444" s="76">
        <v>3.3</v>
      </c>
      <c r="Q444" s="76"/>
      <c r="R444" s="46">
        <v>53508</v>
      </c>
      <c r="T444" s="49" t="s">
        <v>303</v>
      </c>
      <c r="U444" s="44"/>
      <c r="V444" s="49"/>
      <c r="X444" s="48">
        <v>0</v>
      </c>
      <c r="Z444" s="157">
        <v>1.5</v>
      </c>
      <c r="AA444" s="52"/>
      <c r="AB444" s="159">
        <v>28.53</v>
      </c>
      <c r="AC444" s="131"/>
      <c r="AD444" s="52">
        <v>3.37</v>
      </c>
      <c r="AF444" s="37"/>
    </row>
    <row r="445" spans="1:32" x14ac:dyDescent="0.25">
      <c r="A445" s="35"/>
      <c r="B445" s="33" t="s">
        <v>6</v>
      </c>
      <c r="C445" s="38"/>
      <c r="D445" s="46"/>
      <c r="E445" s="38"/>
      <c r="F445" s="49"/>
      <c r="G445" s="72"/>
      <c r="H445" s="72"/>
      <c r="I445" s="38"/>
      <c r="J445" s="48"/>
      <c r="L445" s="152"/>
      <c r="M445" s="161"/>
      <c r="N445" s="154"/>
      <c r="O445" s="161"/>
      <c r="P445" s="75"/>
      <c r="Q445" s="75"/>
      <c r="R445" s="46"/>
      <c r="T445" s="49"/>
      <c r="U445" s="44"/>
      <c r="V445" s="49"/>
      <c r="X445" s="48"/>
      <c r="Z445" s="157"/>
      <c r="AA445" s="52"/>
      <c r="AB445" s="159"/>
      <c r="AC445" s="131"/>
      <c r="AD445" s="52"/>
      <c r="AF445" s="37"/>
    </row>
    <row r="446" spans="1:32" x14ac:dyDescent="0.25">
      <c r="A446" s="38"/>
      <c r="B446" s="38" t="s">
        <v>142</v>
      </c>
      <c r="D446" s="46"/>
      <c r="F446" s="49"/>
      <c r="G446" s="72"/>
      <c r="H446" s="72"/>
      <c r="J446" s="48"/>
      <c r="L446" s="152"/>
      <c r="M446" s="161"/>
      <c r="N446" s="154"/>
      <c r="O446" s="161"/>
      <c r="P446" s="75"/>
      <c r="Q446" s="75"/>
      <c r="R446" s="46"/>
      <c r="T446" s="49"/>
      <c r="U446" s="44"/>
      <c r="V446" s="49"/>
      <c r="X446" s="48"/>
      <c r="Z446" s="157"/>
      <c r="AA446" s="52"/>
      <c r="AB446" s="159"/>
      <c r="AC446" s="131"/>
      <c r="AD446" s="52"/>
      <c r="AF446" s="37"/>
    </row>
    <row r="447" spans="1:32" x14ac:dyDescent="0.25">
      <c r="A447" s="33">
        <v>341</v>
      </c>
      <c r="B447" s="33" t="s">
        <v>42</v>
      </c>
      <c r="D447" s="46">
        <v>51317</v>
      </c>
      <c r="F447" s="49" t="s">
        <v>303</v>
      </c>
      <c r="G447" s="72"/>
      <c r="H447" s="72"/>
      <c r="J447" s="48">
        <v>0</v>
      </c>
      <c r="L447" s="152">
        <v>0</v>
      </c>
      <c r="M447" s="161" t="s">
        <v>287</v>
      </c>
      <c r="N447" s="154">
        <v>30</v>
      </c>
      <c r="O447" s="161" t="s">
        <v>287</v>
      </c>
      <c r="P447" s="76">
        <v>3.3</v>
      </c>
      <c r="Q447" s="76"/>
      <c r="R447" s="46">
        <v>53508</v>
      </c>
      <c r="T447" s="49" t="s">
        <v>303</v>
      </c>
      <c r="U447" s="44"/>
      <c r="V447" s="49"/>
      <c r="X447" s="48">
        <v>0</v>
      </c>
      <c r="Z447" s="157">
        <v>1.5</v>
      </c>
      <c r="AA447" s="52"/>
      <c r="AB447" s="159">
        <v>28.53</v>
      </c>
      <c r="AC447" s="131"/>
      <c r="AD447" s="52">
        <v>3.38</v>
      </c>
      <c r="AF447" s="37"/>
    </row>
    <row r="448" spans="1:32" x14ac:dyDescent="0.25">
      <c r="A448" s="33">
        <v>343</v>
      </c>
      <c r="B448" s="33" t="s">
        <v>88</v>
      </c>
      <c r="D448" s="46">
        <v>51317</v>
      </c>
      <c r="F448" s="49" t="s">
        <v>303</v>
      </c>
      <c r="G448" s="72"/>
      <c r="H448" s="72"/>
      <c r="J448" s="48">
        <v>0</v>
      </c>
      <c r="L448" s="152">
        <v>0</v>
      </c>
      <c r="M448" s="161" t="s">
        <v>287</v>
      </c>
      <c r="N448" s="154">
        <v>30</v>
      </c>
      <c r="O448" s="161" t="s">
        <v>287</v>
      </c>
      <c r="P448" s="76">
        <v>3.3</v>
      </c>
      <c r="Q448" s="76"/>
      <c r="R448" s="46">
        <v>53508</v>
      </c>
      <c r="T448" s="49" t="s">
        <v>303</v>
      </c>
      <c r="U448" s="44"/>
      <c r="V448" s="49"/>
      <c r="X448" s="48">
        <v>0</v>
      </c>
      <c r="Z448" s="157">
        <v>1.5</v>
      </c>
      <c r="AA448" s="52"/>
      <c r="AB448" s="159">
        <v>28.53</v>
      </c>
      <c r="AC448" s="131"/>
      <c r="AD448" s="52">
        <v>3.38</v>
      </c>
      <c r="AF448" s="37"/>
    </row>
    <row r="449" spans="1:32" x14ac:dyDescent="0.25">
      <c r="A449" s="33">
        <v>345</v>
      </c>
      <c r="B449" s="33" t="s">
        <v>45</v>
      </c>
      <c r="D449" s="46">
        <v>51317</v>
      </c>
      <c r="F449" s="49" t="s">
        <v>303</v>
      </c>
      <c r="G449" s="72"/>
      <c r="H449" s="72"/>
      <c r="J449" s="48">
        <v>0</v>
      </c>
      <c r="L449" s="152">
        <v>0</v>
      </c>
      <c r="M449" s="161" t="s">
        <v>287</v>
      </c>
      <c r="N449" s="154">
        <v>30</v>
      </c>
      <c r="O449" s="161" t="s">
        <v>287</v>
      </c>
      <c r="P449" s="76">
        <v>3.3</v>
      </c>
      <c r="Q449" s="76"/>
      <c r="R449" s="46">
        <v>53508</v>
      </c>
      <c r="T449" s="49" t="s">
        <v>303</v>
      </c>
      <c r="U449" s="44"/>
      <c r="V449" s="49"/>
      <c r="X449" s="48">
        <v>0</v>
      </c>
      <c r="Z449" s="157">
        <v>1.5</v>
      </c>
      <c r="AA449" s="52"/>
      <c r="AB449" s="159">
        <v>28.53</v>
      </c>
      <c r="AC449" s="131"/>
      <c r="AD449" s="52">
        <v>3.38</v>
      </c>
      <c r="AF449" s="37"/>
    </row>
    <row r="450" spans="1:32" x14ac:dyDescent="0.25">
      <c r="A450" s="35"/>
      <c r="B450" s="33" t="s">
        <v>6</v>
      </c>
      <c r="C450" s="38"/>
      <c r="D450" s="46"/>
      <c r="E450" s="38"/>
      <c r="F450" s="49"/>
      <c r="G450" s="72"/>
      <c r="H450" s="72"/>
      <c r="I450" s="38"/>
      <c r="J450" s="48"/>
      <c r="L450" s="152"/>
      <c r="M450" s="161"/>
      <c r="N450" s="154"/>
      <c r="O450" s="161"/>
      <c r="P450" s="75"/>
      <c r="Q450" s="75"/>
      <c r="R450" s="46"/>
      <c r="T450" s="49"/>
      <c r="U450" s="44"/>
      <c r="V450" s="49"/>
      <c r="X450" s="48"/>
      <c r="Z450" s="157"/>
      <c r="AA450" s="52"/>
      <c r="AB450" s="159"/>
      <c r="AC450" s="131"/>
      <c r="AD450" s="52"/>
      <c r="AF450" s="37"/>
    </row>
    <row r="451" spans="1:32" x14ac:dyDescent="0.25">
      <c r="A451" s="38"/>
      <c r="B451" s="38" t="s">
        <v>322</v>
      </c>
      <c r="D451" s="46"/>
      <c r="F451" s="49"/>
      <c r="G451" s="72"/>
      <c r="H451" s="72"/>
      <c r="J451" s="48"/>
      <c r="L451" s="152"/>
      <c r="M451" s="161"/>
      <c r="N451" s="154"/>
      <c r="O451" s="161"/>
      <c r="P451" s="75"/>
      <c r="Q451" s="75"/>
      <c r="R451" s="46"/>
      <c r="T451" s="49"/>
      <c r="U451" s="44"/>
      <c r="V451" s="49"/>
      <c r="X451" s="48"/>
      <c r="Z451" s="157"/>
      <c r="AA451" s="52"/>
      <c r="AB451" s="159"/>
      <c r="AC451" s="131"/>
      <c r="AD451" s="52"/>
      <c r="AF451" s="37"/>
    </row>
    <row r="452" spans="1:32" x14ac:dyDescent="0.25">
      <c r="A452" s="33">
        <v>341</v>
      </c>
      <c r="B452" s="33" t="s">
        <v>42</v>
      </c>
      <c r="D452" s="46">
        <v>51317</v>
      </c>
      <c r="F452" s="49" t="s">
        <v>303</v>
      </c>
      <c r="G452" s="72"/>
      <c r="H452" s="72"/>
      <c r="J452" s="48">
        <v>0</v>
      </c>
      <c r="L452" s="152">
        <v>0</v>
      </c>
      <c r="M452" s="161" t="s">
        <v>287</v>
      </c>
      <c r="N452" s="154">
        <v>30</v>
      </c>
      <c r="O452" s="161" t="s">
        <v>287</v>
      </c>
      <c r="P452" s="76">
        <v>3.3</v>
      </c>
      <c r="Q452" s="76"/>
      <c r="R452" s="46">
        <v>53508</v>
      </c>
      <c r="T452" s="49" t="s">
        <v>303</v>
      </c>
      <c r="U452" s="44"/>
      <c r="V452" s="49"/>
      <c r="X452" s="48">
        <v>0</v>
      </c>
      <c r="Z452" s="157">
        <v>1.5</v>
      </c>
      <c r="AA452" s="52"/>
      <c r="AB452" s="159">
        <v>28.53</v>
      </c>
      <c r="AC452" s="131"/>
      <c r="AD452" s="52">
        <v>3.37</v>
      </c>
      <c r="AF452" s="37"/>
    </row>
    <row r="453" spans="1:32" x14ac:dyDescent="0.25">
      <c r="A453" s="33">
        <v>343</v>
      </c>
      <c r="B453" s="33" t="s">
        <v>88</v>
      </c>
      <c r="D453" s="46">
        <v>51317</v>
      </c>
      <c r="F453" s="49" t="s">
        <v>303</v>
      </c>
      <c r="G453" s="72"/>
      <c r="H453" s="72"/>
      <c r="J453" s="48">
        <v>0</v>
      </c>
      <c r="L453" s="152">
        <v>0</v>
      </c>
      <c r="M453" s="161" t="s">
        <v>287</v>
      </c>
      <c r="N453" s="154">
        <v>30</v>
      </c>
      <c r="O453" s="161" t="s">
        <v>287</v>
      </c>
      <c r="P453" s="76">
        <v>3.3</v>
      </c>
      <c r="Q453" s="76"/>
      <c r="R453" s="46">
        <v>53508</v>
      </c>
      <c r="T453" s="49" t="s">
        <v>303</v>
      </c>
      <c r="U453" s="44"/>
      <c r="V453" s="49"/>
      <c r="X453" s="48">
        <v>0</v>
      </c>
      <c r="Z453" s="157">
        <v>1.5</v>
      </c>
      <c r="AA453" s="52"/>
      <c r="AB453" s="159">
        <v>28.53</v>
      </c>
      <c r="AC453" s="131"/>
      <c r="AD453" s="52">
        <v>3.37</v>
      </c>
      <c r="AF453" s="37"/>
    </row>
    <row r="454" spans="1:32" x14ac:dyDescent="0.25">
      <c r="A454" s="33">
        <v>345</v>
      </c>
      <c r="B454" s="33" t="s">
        <v>45</v>
      </c>
      <c r="D454" s="46">
        <v>51317</v>
      </c>
      <c r="F454" s="49" t="s">
        <v>303</v>
      </c>
      <c r="G454" s="72"/>
      <c r="H454" s="72"/>
      <c r="J454" s="48">
        <v>0</v>
      </c>
      <c r="L454" s="152">
        <v>0</v>
      </c>
      <c r="M454" s="161" t="s">
        <v>287</v>
      </c>
      <c r="N454" s="154">
        <v>30</v>
      </c>
      <c r="O454" s="161" t="s">
        <v>287</v>
      </c>
      <c r="P454" s="76">
        <v>3.3</v>
      </c>
      <c r="Q454" s="76"/>
      <c r="R454" s="46">
        <v>53508</v>
      </c>
      <c r="T454" s="49" t="s">
        <v>303</v>
      </c>
      <c r="U454" s="44"/>
      <c r="V454" s="49"/>
      <c r="X454" s="48">
        <v>0</v>
      </c>
      <c r="Z454" s="157">
        <v>1.5</v>
      </c>
      <c r="AA454" s="52"/>
      <c r="AB454" s="159">
        <v>28.53</v>
      </c>
      <c r="AC454" s="131"/>
      <c r="AD454" s="52">
        <v>3.37</v>
      </c>
      <c r="AF454" s="37"/>
    </row>
    <row r="455" spans="1:32" x14ac:dyDescent="0.25">
      <c r="D455" s="46"/>
      <c r="F455" s="49"/>
      <c r="G455" s="72"/>
      <c r="H455" s="72"/>
      <c r="J455" s="48"/>
      <c r="L455" s="152"/>
      <c r="M455" s="161"/>
      <c r="N455" s="154"/>
      <c r="O455" s="161"/>
      <c r="P455" s="76"/>
      <c r="Q455" s="76"/>
      <c r="R455" s="46"/>
      <c r="T455" s="49"/>
      <c r="U455" s="44"/>
      <c r="V455" s="49"/>
      <c r="X455" s="48"/>
      <c r="Z455" s="157"/>
      <c r="AA455" s="52"/>
      <c r="AB455" s="159"/>
      <c r="AC455" s="131"/>
      <c r="AD455" s="52"/>
      <c r="AF455" s="37"/>
    </row>
    <row r="456" spans="1:32" x14ac:dyDescent="0.25">
      <c r="B456" s="33" t="s">
        <v>6</v>
      </c>
      <c r="F456" s="47"/>
      <c r="J456" s="48"/>
      <c r="L456" s="152"/>
      <c r="M456" s="131"/>
      <c r="N456" s="154"/>
      <c r="O456" s="131"/>
      <c r="P456" s="75"/>
      <c r="Q456" s="75"/>
      <c r="R456" s="46"/>
      <c r="T456" s="47"/>
      <c r="V456" s="47"/>
      <c r="X456" s="48"/>
      <c r="Z456" s="157"/>
      <c r="AA456" s="52"/>
      <c r="AB456" s="159"/>
      <c r="AC456" s="131"/>
      <c r="AD456" s="52"/>
      <c r="AE456" s="37"/>
    </row>
    <row r="457" spans="1:32" x14ac:dyDescent="0.25">
      <c r="A457" s="35" t="s">
        <v>11</v>
      </c>
      <c r="C457" s="7"/>
      <c r="D457" s="7"/>
      <c r="E457" s="7"/>
      <c r="F457" s="47"/>
      <c r="I457" s="7"/>
      <c r="J457" s="48"/>
      <c r="L457" s="152"/>
      <c r="M457" s="131"/>
      <c r="N457" s="154"/>
      <c r="O457" s="131"/>
      <c r="P457" s="75"/>
      <c r="Q457" s="75"/>
      <c r="R457" s="46"/>
      <c r="T457" s="47"/>
      <c r="V457" s="47"/>
      <c r="X457" s="48"/>
      <c r="Z457" s="157"/>
      <c r="AA457" s="52"/>
      <c r="AB457" s="159"/>
      <c r="AC457" s="131"/>
      <c r="AD457" s="52"/>
      <c r="AE457" s="37"/>
    </row>
    <row r="458" spans="1:32" x14ac:dyDescent="0.25">
      <c r="B458" s="33" t="s">
        <v>6</v>
      </c>
      <c r="C458" s="7"/>
      <c r="D458" s="7"/>
      <c r="E458" s="7"/>
      <c r="F458" s="47"/>
      <c r="I458" s="7"/>
      <c r="J458" s="48"/>
      <c r="L458" s="152"/>
      <c r="M458" s="131"/>
      <c r="N458" s="154"/>
      <c r="O458" s="131"/>
      <c r="P458" s="75"/>
      <c r="Q458" s="75"/>
      <c r="R458" s="46"/>
      <c r="T458" s="47"/>
      <c r="V458" s="47"/>
      <c r="X458" s="48"/>
      <c r="Z458" s="157"/>
      <c r="AA458" s="52"/>
      <c r="AB458" s="159"/>
      <c r="AC458" s="131"/>
      <c r="AD458" s="52"/>
    </row>
    <row r="459" spans="1:32" x14ac:dyDescent="0.25">
      <c r="A459" s="35"/>
      <c r="B459" s="35" t="s">
        <v>144</v>
      </c>
      <c r="F459" s="47"/>
      <c r="J459" s="48"/>
      <c r="L459" s="152"/>
      <c r="M459" s="131"/>
      <c r="N459" s="154"/>
      <c r="O459" s="131"/>
      <c r="P459" s="75"/>
      <c r="Q459" s="75"/>
      <c r="R459" s="46"/>
      <c r="T459" s="47"/>
      <c r="V459" s="47"/>
      <c r="X459" s="48"/>
      <c r="Z459" s="157"/>
      <c r="AA459" s="52"/>
      <c r="AB459" s="159"/>
      <c r="AC459" s="131"/>
      <c r="AD459" s="52"/>
    </row>
    <row r="460" spans="1:32" x14ac:dyDescent="0.25">
      <c r="A460" s="33">
        <v>350.2</v>
      </c>
      <c r="B460" s="33" t="s">
        <v>145</v>
      </c>
      <c r="F460" s="47">
        <v>75</v>
      </c>
      <c r="G460" s="33" t="s">
        <v>4</v>
      </c>
      <c r="H460" s="47" t="s">
        <v>22</v>
      </c>
      <c r="J460" s="48">
        <v>0</v>
      </c>
      <c r="L460" s="152">
        <v>0</v>
      </c>
      <c r="M460" s="131"/>
      <c r="N460" s="154">
        <v>58</v>
      </c>
      <c r="O460" s="131"/>
      <c r="P460" s="76">
        <v>1.3</v>
      </c>
      <c r="Q460" s="76"/>
      <c r="R460" s="46" t="s">
        <v>15</v>
      </c>
      <c r="T460" s="47">
        <v>75</v>
      </c>
      <c r="U460" s="33" t="s">
        <v>4</v>
      </c>
      <c r="V460" s="47" t="s">
        <v>22</v>
      </c>
      <c r="X460" s="48">
        <v>0</v>
      </c>
      <c r="Z460" s="157">
        <v>21.7</v>
      </c>
      <c r="AA460" s="52"/>
      <c r="AB460" s="159">
        <v>53.58</v>
      </c>
      <c r="AC460" s="131"/>
      <c r="AD460" s="52">
        <v>1.26</v>
      </c>
    </row>
    <row r="461" spans="1:32" x14ac:dyDescent="0.25">
      <c r="A461" s="33">
        <v>352</v>
      </c>
      <c r="B461" s="33" t="s">
        <v>42</v>
      </c>
      <c r="F461" s="47">
        <v>60</v>
      </c>
      <c r="G461" s="33" t="s">
        <v>4</v>
      </c>
      <c r="H461" s="47" t="s">
        <v>23</v>
      </c>
      <c r="J461" s="48">
        <v>-15</v>
      </c>
      <c r="L461" s="152">
        <v>0</v>
      </c>
      <c r="M461" s="131"/>
      <c r="N461" s="154">
        <v>47</v>
      </c>
      <c r="O461" s="131"/>
      <c r="P461" s="76">
        <v>1.9</v>
      </c>
      <c r="Q461" s="76"/>
      <c r="R461" s="46" t="s">
        <v>15</v>
      </c>
      <c r="T461" s="47">
        <v>65</v>
      </c>
      <c r="U461" s="33" t="s">
        <v>4</v>
      </c>
      <c r="V461" s="47" t="s">
        <v>23</v>
      </c>
      <c r="X461" s="48">
        <v>-15</v>
      </c>
      <c r="Z461" s="157">
        <v>13.5</v>
      </c>
      <c r="AA461" s="52"/>
      <c r="AB461" s="159">
        <v>52.3</v>
      </c>
      <c r="AC461" s="131"/>
      <c r="AD461" s="52">
        <v>1.7</v>
      </c>
    </row>
    <row r="462" spans="1:32" x14ac:dyDescent="0.25">
      <c r="A462" s="33">
        <v>353</v>
      </c>
      <c r="B462" s="33" t="s">
        <v>146</v>
      </c>
      <c r="F462" s="47">
        <v>40</v>
      </c>
      <c r="G462" s="33" t="s">
        <v>4</v>
      </c>
      <c r="H462" s="47" t="s">
        <v>24</v>
      </c>
      <c r="J462" s="48">
        <v>-2</v>
      </c>
      <c r="L462" s="152">
        <v>0</v>
      </c>
      <c r="M462" s="131"/>
      <c r="N462" s="154">
        <v>29</v>
      </c>
      <c r="O462" s="131"/>
      <c r="P462" s="76">
        <v>2.6</v>
      </c>
      <c r="Q462" s="76"/>
      <c r="R462" s="46" t="s">
        <v>15</v>
      </c>
      <c r="T462" s="47">
        <v>40</v>
      </c>
      <c r="U462" s="33" t="s">
        <v>4</v>
      </c>
      <c r="V462" s="47" t="s">
        <v>21</v>
      </c>
      <c r="X462" s="48">
        <v>-2</v>
      </c>
      <c r="Z462" s="157">
        <v>13.6</v>
      </c>
      <c r="AA462" s="52"/>
      <c r="AB462" s="159">
        <v>30.83</v>
      </c>
      <c r="AC462" s="131"/>
      <c r="AD462" s="52">
        <v>2.36</v>
      </c>
    </row>
    <row r="463" spans="1:32" x14ac:dyDescent="0.25">
      <c r="A463" s="33">
        <v>353.1</v>
      </c>
      <c r="B463" s="33" t="s">
        <v>147</v>
      </c>
      <c r="F463" s="47">
        <v>35</v>
      </c>
      <c r="G463" s="33" t="s">
        <v>4</v>
      </c>
      <c r="H463" s="47" t="s">
        <v>25</v>
      </c>
      <c r="J463" s="48">
        <v>0</v>
      </c>
      <c r="L463" s="152">
        <v>0</v>
      </c>
      <c r="M463" s="131"/>
      <c r="N463" s="154">
        <v>25</v>
      </c>
      <c r="O463" s="131"/>
      <c r="P463" s="76">
        <v>2.9</v>
      </c>
      <c r="Q463" s="76"/>
      <c r="R463" s="46" t="s">
        <v>15</v>
      </c>
      <c r="T463" s="47">
        <v>30</v>
      </c>
      <c r="U463" s="33" t="s">
        <v>4</v>
      </c>
      <c r="V463" s="47" t="s">
        <v>21</v>
      </c>
      <c r="X463" s="48">
        <v>0</v>
      </c>
      <c r="Z463" s="157">
        <v>9.5</v>
      </c>
      <c r="AA463" s="52"/>
      <c r="AB463" s="159">
        <v>23.53</v>
      </c>
      <c r="AC463" s="131"/>
      <c r="AD463" s="52">
        <v>3.54</v>
      </c>
    </row>
    <row r="464" spans="1:32" x14ac:dyDescent="0.25">
      <c r="A464" s="33">
        <v>354</v>
      </c>
      <c r="B464" s="33" t="s">
        <v>148</v>
      </c>
      <c r="F464" s="47">
        <v>52</v>
      </c>
      <c r="G464" s="33" t="s">
        <v>4</v>
      </c>
      <c r="H464" s="47" t="s">
        <v>26</v>
      </c>
      <c r="J464" s="48">
        <v>-15</v>
      </c>
      <c r="L464" s="152">
        <v>0</v>
      </c>
      <c r="M464" s="131"/>
      <c r="N464" s="154">
        <v>34</v>
      </c>
      <c r="O464" s="131"/>
      <c r="P464" s="76">
        <v>2.2000000000000002</v>
      </c>
      <c r="Q464" s="76"/>
      <c r="R464" s="46" t="s">
        <v>15</v>
      </c>
      <c r="T464" s="47">
        <v>60</v>
      </c>
      <c r="U464" s="33" t="s">
        <v>4</v>
      </c>
      <c r="V464" s="47" t="s">
        <v>27</v>
      </c>
      <c r="X464" s="48">
        <v>-25</v>
      </c>
      <c r="Z464" s="157">
        <v>24.3</v>
      </c>
      <c r="AA464" s="52"/>
      <c r="AB464" s="159">
        <v>36.46</v>
      </c>
      <c r="AC464" s="131"/>
      <c r="AD464" s="52">
        <v>1.71</v>
      </c>
    </row>
    <row r="465" spans="1:30" x14ac:dyDescent="0.25">
      <c r="A465" s="33">
        <v>355</v>
      </c>
      <c r="B465" s="33" t="s">
        <v>149</v>
      </c>
      <c r="F465" s="47">
        <v>44</v>
      </c>
      <c r="G465" s="33" t="s">
        <v>4</v>
      </c>
      <c r="H465" s="47" t="s">
        <v>25</v>
      </c>
      <c r="J465" s="48">
        <v>-50</v>
      </c>
      <c r="L465" s="152">
        <v>0</v>
      </c>
      <c r="M465" s="131"/>
      <c r="N465" s="154">
        <v>33</v>
      </c>
      <c r="O465" s="131"/>
      <c r="P465" s="76">
        <v>3.4</v>
      </c>
      <c r="Q465" s="76"/>
      <c r="R465" s="46" t="s">
        <v>15</v>
      </c>
      <c r="T465" s="47">
        <v>50</v>
      </c>
      <c r="U465" s="33" t="s">
        <v>4</v>
      </c>
      <c r="V465" s="47" t="s">
        <v>25</v>
      </c>
      <c r="X465" s="48">
        <v>-50</v>
      </c>
      <c r="Z465" s="157">
        <v>12.4</v>
      </c>
      <c r="AA465" s="52"/>
      <c r="AB465" s="159">
        <v>39.75</v>
      </c>
      <c r="AC465" s="131"/>
      <c r="AD465" s="52">
        <v>2.92</v>
      </c>
    </row>
    <row r="466" spans="1:30" x14ac:dyDescent="0.25">
      <c r="A466" s="33">
        <v>356</v>
      </c>
      <c r="B466" s="33" t="s">
        <v>150</v>
      </c>
      <c r="F466" s="47">
        <v>47</v>
      </c>
      <c r="G466" s="33" t="s">
        <v>4</v>
      </c>
      <c r="H466" s="47" t="s">
        <v>24</v>
      </c>
      <c r="J466" s="48">
        <v>-50</v>
      </c>
      <c r="L466" s="152">
        <v>0</v>
      </c>
      <c r="M466" s="131"/>
      <c r="N466" s="154">
        <v>35</v>
      </c>
      <c r="O466" s="131"/>
      <c r="P466" s="76">
        <v>3.2</v>
      </c>
      <c r="Q466" s="76"/>
      <c r="R466" s="46" t="s">
        <v>15</v>
      </c>
      <c r="T466" s="47">
        <v>51</v>
      </c>
      <c r="U466" s="33" t="s">
        <v>4</v>
      </c>
      <c r="V466" s="47" t="s">
        <v>21</v>
      </c>
      <c r="X466" s="48">
        <v>-55</v>
      </c>
      <c r="Z466" s="157">
        <v>16.600000000000001</v>
      </c>
      <c r="AA466" s="52"/>
      <c r="AB466" s="159">
        <v>39.659999999999997</v>
      </c>
      <c r="AC466" s="131"/>
      <c r="AD466" s="52">
        <v>2.84</v>
      </c>
    </row>
    <row r="467" spans="1:30" x14ac:dyDescent="0.25">
      <c r="A467" s="33">
        <v>357</v>
      </c>
      <c r="B467" s="33" t="s">
        <v>151</v>
      </c>
      <c r="F467" s="47">
        <v>60</v>
      </c>
      <c r="G467" s="33" t="s">
        <v>4</v>
      </c>
      <c r="H467" s="47" t="s">
        <v>27</v>
      </c>
      <c r="J467" s="48">
        <v>0</v>
      </c>
      <c r="L467" s="152">
        <v>0</v>
      </c>
      <c r="M467" s="131"/>
      <c r="N467" s="154">
        <v>40</v>
      </c>
      <c r="O467" s="131"/>
      <c r="P467" s="76">
        <v>1.7</v>
      </c>
      <c r="Q467" s="76"/>
      <c r="R467" s="46" t="s">
        <v>15</v>
      </c>
      <c r="T467" s="47">
        <v>65</v>
      </c>
      <c r="U467" s="33" t="s">
        <v>4</v>
      </c>
      <c r="V467" s="47" t="s">
        <v>27</v>
      </c>
      <c r="X467" s="48">
        <v>0</v>
      </c>
      <c r="Z467" s="157">
        <v>20.2</v>
      </c>
      <c r="AA467" s="52"/>
      <c r="AB467" s="159">
        <v>45.61</v>
      </c>
      <c r="AC467" s="131"/>
      <c r="AD467" s="52">
        <v>1.43</v>
      </c>
    </row>
    <row r="468" spans="1:30" x14ac:dyDescent="0.25">
      <c r="A468" s="33">
        <v>358</v>
      </c>
      <c r="B468" s="33" t="s">
        <v>152</v>
      </c>
      <c r="F468" s="47">
        <v>60</v>
      </c>
      <c r="G468" s="33" t="s">
        <v>4</v>
      </c>
      <c r="H468" s="47" t="s">
        <v>28</v>
      </c>
      <c r="J468" s="48">
        <v>-10</v>
      </c>
      <c r="L468" s="152">
        <v>0</v>
      </c>
      <c r="M468" s="131"/>
      <c r="N468" s="154">
        <v>40</v>
      </c>
      <c r="O468" s="131"/>
      <c r="P468" s="76">
        <v>1.8</v>
      </c>
      <c r="Q468" s="76"/>
      <c r="R468" s="46" t="s">
        <v>15</v>
      </c>
      <c r="T468" s="47">
        <v>65</v>
      </c>
      <c r="U468" s="33" t="s">
        <v>4</v>
      </c>
      <c r="V468" s="47" t="s">
        <v>23</v>
      </c>
      <c r="X468" s="48">
        <v>-20</v>
      </c>
      <c r="Z468" s="157">
        <v>17</v>
      </c>
      <c r="AA468" s="52"/>
      <c r="AB468" s="159">
        <v>49.36</v>
      </c>
      <c r="AC468" s="131"/>
      <c r="AD468" s="52">
        <v>1.87</v>
      </c>
    </row>
    <row r="469" spans="1:30" x14ac:dyDescent="0.25">
      <c r="A469" s="33">
        <v>359</v>
      </c>
      <c r="B469" s="33" t="s">
        <v>153</v>
      </c>
      <c r="F469" s="47">
        <v>65</v>
      </c>
      <c r="G469" s="33" t="s">
        <v>4</v>
      </c>
      <c r="H469" s="47" t="s">
        <v>29</v>
      </c>
      <c r="J469" s="48">
        <v>-10</v>
      </c>
      <c r="L469" s="152">
        <v>0</v>
      </c>
      <c r="M469" s="131"/>
      <c r="N469" s="154">
        <v>47</v>
      </c>
      <c r="O469" s="131"/>
      <c r="P469" s="76">
        <v>1.7</v>
      </c>
      <c r="Q469" s="76"/>
      <c r="R469" s="46" t="s">
        <v>15</v>
      </c>
      <c r="T469" s="47">
        <v>75</v>
      </c>
      <c r="U469" s="33" t="s">
        <v>4</v>
      </c>
      <c r="V469" s="47" t="s">
        <v>27</v>
      </c>
      <c r="X469" s="48">
        <v>-10</v>
      </c>
      <c r="Z469" s="157">
        <v>20.7</v>
      </c>
      <c r="AA469" s="52"/>
      <c r="AB469" s="159">
        <v>54.85</v>
      </c>
      <c r="AC469" s="131"/>
      <c r="AD469" s="52">
        <v>1.33</v>
      </c>
    </row>
    <row r="470" spans="1:30" x14ac:dyDescent="0.25">
      <c r="A470" s="35"/>
      <c r="B470" s="35" t="s">
        <v>6</v>
      </c>
      <c r="F470" s="47"/>
      <c r="H470" s="47"/>
      <c r="J470" s="48"/>
      <c r="L470" s="152"/>
      <c r="M470" s="131"/>
      <c r="N470" s="154"/>
      <c r="O470" s="131"/>
      <c r="P470" s="75"/>
      <c r="Q470" s="75"/>
      <c r="R470" s="46"/>
      <c r="T470" s="47"/>
      <c r="V470" s="47"/>
      <c r="X470" s="48"/>
      <c r="Z470" s="157"/>
      <c r="AA470" s="52"/>
      <c r="AB470" s="159"/>
      <c r="AC470" s="131"/>
      <c r="AD470" s="52"/>
    </row>
    <row r="471" spans="1:30" x14ac:dyDescent="0.25">
      <c r="A471" s="35"/>
      <c r="B471" s="35" t="s">
        <v>155</v>
      </c>
      <c r="F471" s="47"/>
      <c r="H471" s="47"/>
      <c r="J471" s="48"/>
      <c r="L471" s="152"/>
      <c r="M471" s="131"/>
      <c r="N471" s="154"/>
      <c r="O471" s="131"/>
      <c r="P471" s="75"/>
      <c r="Q471" s="75"/>
      <c r="R471" s="46"/>
      <c r="T471" s="47"/>
      <c r="V471" s="47"/>
      <c r="X471" s="48"/>
      <c r="Z471" s="157"/>
      <c r="AA471" s="52"/>
      <c r="AB471" s="159"/>
      <c r="AC471" s="131"/>
      <c r="AD471" s="52"/>
    </row>
    <row r="472" spans="1:30" x14ac:dyDescent="0.25">
      <c r="A472" s="33">
        <v>361</v>
      </c>
      <c r="B472" s="33" t="s">
        <v>42</v>
      </c>
      <c r="F472" s="47">
        <v>60</v>
      </c>
      <c r="G472" s="33" t="s">
        <v>4</v>
      </c>
      <c r="H472" s="47" t="s">
        <v>23</v>
      </c>
      <c r="J472" s="48">
        <v>-15</v>
      </c>
      <c r="L472" s="152">
        <v>0</v>
      </c>
      <c r="M472" s="131"/>
      <c r="N472" s="154">
        <v>50</v>
      </c>
      <c r="O472" s="131"/>
      <c r="P472" s="76">
        <v>1.9</v>
      </c>
      <c r="Q472" s="76"/>
      <c r="R472" s="46" t="s">
        <v>15</v>
      </c>
      <c r="T472" s="47">
        <v>65</v>
      </c>
      <c r="U472" s="33" t="s">
        <v>4</v>
      </c>
      <c r="V472" s="47" t="s">
        <v>23</v>
      </c>
      <c r="X472" s="48">
        <v>-15</v>
      </c>
      <c r="Z472" s="157">
        <v>16.399999999999999</v>
      </c>
      <c r="AA472" s="52"/>
      <c r="AB472" s="159">
        <v>49.52</v>
      </c>
      <c r="AC472" s="131"/>
      <c r="AD472" s="52">
        <v>1.75</v>
      </c>
    </row>
    <row r="473" spans="1:30" x14ac:dyDescent="0.25">
      <c r="A473" s="33">
        <v>362</v>
      </c>
      <c r="B473" s="33" t="s">
        <v>146</v>
      </c>
      <c r="F473" s="47">
        <v>43</v>
      </c>
      <c r="G473" s="33" t="s">
        <v>4</v>
      </c>
      <c r="H473" s="47" t="s">
        <v>24</v>
      </c>
      <c r="J473" s="48">
        <v>-10</v>
      </c>
      <c r="L473" s="152">
        <v>0</v>
      </c>
      <c r="M473" s="131"/>
      <c r="N473" s="154">
        <v>33</v>
      </c>
      <c r="O473" s="131"/>
      <c r="P473" s="76">
        <v>2.6</v>
      </c>
      <c r="Q473" s="76"/>
      <c r="R473" s="46" t="s">
        <v>15</v>
      </c>
      <c r="T473" s="47">
        <v>45</v>
      </c>
      <c r="U473" s="33" t="s">
        <v>4</v>
      </c>
      <c r="V473" s="47" t="s">
        <v>24</v>
      </c>
      <c r="X473" s="48">
        <v>-10</v>
      </c>
      <c r="Z473" s="157">
        <v>14.6</v>
      </c>
      <c r="AA473" s="52"/>
      <c r="AB473" s="159">
        <v>34.06</v>
      </c>
      <c r="AC473" s="131"/>
      <c r="AD473" s="52">
        <v>2.36</v>
      </c>
    </row>
    <row r="474" spans="1:30" x14ac:dyDescent="0.25">
      <c r="A474" s="33">
        <v>364.1</v>
      </c>
      <c r="B474" s="33" t="s">
        <v>156</v>
      </c>
      <c r="F474" s="47">
        <v>43</v>
      </c>
      <c r="G474" s="33" t="s">
        <v>4</v>
      </c>
      <c r="H474" s="47" t="s">
        <v>24</v>
      </c>
      <c r="J474" s="48">
        <v>-10</v>
      </c>
      <c r="L474" s="152">
        <v>0</v>
      </c>
      <c r="M474" s="131"/>
      <c r="N474" s="154">
        <v>27</v>
      </c>
      <c r="O474" s="131"/>
      <c r="P474" s="76">
        <v>4.0999999999999996</v>
      </c>
      <c r="Q474" s="76"/>
      <c r="R474" s="46" t="s">
        <v>15</v>
      </c>
      <c r="T474" s="47">
        <v>40</v>
      </c>
      <c r="U474" s="33" t="s">
        <v>4</v>
      </c>
      <c r="V474" s="47" t="s">
        <v>25</v>
      </c>
      <c r="X474" s="48">
        <v>-100</v>
      </c>
      <c r="Z474" s="157">
        <v>13.7</v>
      </c>
      <c r="AA474" s="52"/>
      <c r="AB474" s="159">
        <v>28.92</v>
      </c>
      <c r="AC474" s="131"/>
      <c r="AD474" s="52">
        <v>5.38</v>
      </c>
    </row>
    <row r="475" spans="1:30" x14ac:dyDescent="0.25">
      <c r="A475" s="33">
        <v>364.2</v>
      </c>
      <c r="B475" s="33" t="s">
        <v>157</v>
      </c>
      <c r="F475" s="47">
        <v>43</v>
      </c>
      <c r="G475" s="33" t="s">
        <v>4</v>
      </c>
      <c r="H475" s="47" t="s">
        <v>24</v>
      </c>
      <c r="J475" s="48">
        <v>-10</v>
      </c>
      <c r="L475" s="152">
        <v>0</v>
      </c>
      <c r="M475" s="131"/>
      <c r="N475" s="154">
        <v>27</v>
      </c>
      <c r="O475" s="131"/>
      <c r="P475" s="76">
        <v>4.0999999999999996</v>
      </c>
      <c r="Q475" s="76"/>
      <c r="R475" s="46" t="s">
        <v>15</v>
      </c>
      <c r="T475" s="47">
        <v>50</v>
      </c>
      <c r="U475" s="33" t="s">
        <v>4</v>
      </c>
      <c r="V475" s="47" t="s">
        <v>24</v>
      </c>
      <c r="X475" s="48">
        <v>-100</v>
      </c>
      <c r="Z475" s="157">
        <v>5.0999999999999996</v>
      </c>
      <c r="AA475" s="52"/>
      <c r="AB475" s="159">
        <v>46.02</v>
      </c>
      <c r="AC475" s="131"/>
      <c r="AD475" s="52">
        <v>4.07</v>
      </c>
    </row>
    <row r="476" spans="1:30" x14ac:dyDescent="0.25">
      <c r="A476" s="33">
        <v>365</v>
      </c>
      <c r="B476" s="33" t="s">
        <v>150</v>
      </c>
      <c r="F476" s="47">
        <v>41</v>
      </c>
      <c r="G476" s="33" t="s">
        <v>4</v>
      </c>
      <c r="H476" s="47" t="s">
        <v>30</v>
      </c>
      <c r="J476" s="48">
        <v>-60</v>
      </c>
      <c r="L476" s="152">
        <v>0</v>
      </c>
      <c r="M476" s="131"/>
      <c r="N476" s="154">
        <v>30</v>
      </c>
      <c r="O476" s="131"/>
      <c r="P476" s="76">
        <v>3.9</v>
      </c>
      <c r="Q476" s="76"/>
      <c r="R476" s="46" t="s">
        <v>15</v>
      </c>
      <c r="T476" s="47">
        <v>48</v>
      </c>
      <c r="U476" s="33" t="s">
        <v>4</v>
      </c>
      <c r="V476" s="47" t="s">
        <v>21</v>
      </c>
      <c r="X476" s="48">
        <v>-80</v>
      </c>
      <c r="Z476" s="157">
        <v>12.7</v>
      </c>
      <c r="AA476" s="52"/>
      <c r="AB476" s="159">
        <v>39.29</v>
      </c>
      <c r="AC476" s="131"/>
      <c r="AD476" s="52">
        <v>3.67</v>
      </c>
    </row>
    <row r="477" spans="1:30" x14ac:dyDescent="0.25">
      <c r="A477" s="33">
        <v>366.6</v>
      </c>
      <c r="B477" s="33" t="s">
        <v>158</v>
      </c>
      <c r="F477" s="47">
        <v>70</v>
      </c>
      <c r="G477" s="33" t="s">
        <v>4</v>
      </c>
      <c r="H477" s="47" t="s">
        <v>31</v>
      </c>
      <c r="J477" s="48">
        <v>-2</v>
      </c>
      <c r="L477" s="152">
        <v>0</v>
      </c>
      <c r="M477" s="131"/>
      <c r="N477" s="154">
        <v>59</v>
      </c>
      <c r="O477" s="131"/>
      <c r="P477" s="76">
        <v>1.5</v>
      </c>
      <c r="Q477" s="76"/>
      <c r="R477" s="46" t="s">
        <v>15</v>
      </c>
      <c r="T477" s="47">
        <v>70</v>
      </c>
      <c r="U477" s="33" t="s">
        <v>4</v>
      </c>
      <c r="V477" s="47" t="s">
        <v>23</v>
      </c>
      <c r="X477" s="48">
        <v>0</v>
      </c>
      <c r="Z477" s="157">
        <v>17.2</v>
      </c>
      <c r="AA477" s="52"/>
      <c r="AB477" s="159">
        <v>53.67</v>
      </c>
      <c r="AC477" s="131"/>
      <c r="AD477" s="52">
        <v>1.42</v>
      </c>
    </row>
    <row r="478" spans="1:30" x14ac:dyDescent="0.25">
      <c r="A478" s="33">
        <v>366.7</v>
      </c>
      <c r="B478" s="33" t="s">
        <v>159</v>
      </c>
      <c r="F478" s="47">
        <v>50</v>
      </c>
      <c r="G478" s="33" t="s">
        <v>4</v>
      </c>
      <c r="H478" s="47" t="s">
        <v>27</v>
      </c>
      <c r="J478" s="48">
        <v>0</v>
      </c>
      <c r="L478" s="152">
        <v>0</v>
      </c>
      <c r="M478" s="131"/>
      <c r="N478" s="154">
        <v>40</v>
      </c>
      <c r="O478" s="131"/>
      <c r="P478" s="76">
        <v>2</v>
      </c>
      <c r="Q478" s="76"/>
      <c r="R478" s="46" t="s">
        <v>15</v>
      </c>
      <c r="T478" s="47">
        <v>50</v>
      </c>
      <c r="U478" s="33" t="s">
        <v>4</v>
      </c>
      <c r="V478" s="47" t="s">
        <v>27</v>
      </c>
      <c r="X478" s="48">
        <v>0</v>
      </c>
      <c r="Z478" s="157">
        <v>5.7</v>
      </c>
      <c r="AA478" s="52"/>
      <c r="AB478" s="159">
        <v>44.49</v>
      </c>
      <c r="AC478" s="131"/>
      <c r="AD478" s="52">
        <v>2</v>
      </c>
    </row>
    <row r="479" spans="1:30" x14ac:dyDescent="0.25">
      <c r="A479" s="33">
        <v>367.6</v>
      </c>
      <c r="B479" s="33" t="s">
        <v>325</v>
      </c>
      <c r="F479" s="47">
        <v>38</v>
      </c>
      <c r="G479" s="33" t="s">
        <v>4</v>
      </c>
      <c r="H479" s="47" t="s">
        <v>30</v>
      </c>
      <c r="J479" s="48">
        <v>0</v>
      </c>
      <c r="L479" s="152">
        <v>0</v>
      </c>
      <c r="M479" s="131"/>
      <c r="N479" s="154">
        <v>29</v>
      </c>
      <c r="O479" s="131"/>
      <c r="P479" s="76">
        <v>2.6</v>
      </c>
      <c r="Q479" s="76"/>
      <c r="R479" s="46" t="s">
        <v>15</v>
      </c>
      <c r="T479" s="47">
        <v>42</v>
      </c>
      <c r="U479" s="33" t="s">
        <v>4</v>
      </c>
      <c r="V479" s="47" t="s">
        <v>30</v>
      </c>
      <c r="X479" s="48">
        <v>-5</v>
      </c>
      <c r="Z479" s="157">
        <v>14.9</v>
      </c>
      <c r="AA479" s="52"/>
      <c r="AB479" s="159">
        <v>31.24</v>
      </c>
      <c r="AC479" s="131"/>
      <c r="AD479" s="52">
        <v>2.44</v>
      </c>
    </row>
    <row r="480" spans="1:30" x14ac:dyDescent="0.25">
      <c r="A480" s="33">
        <v>367.7</v>
      </c>
      <c r="B480" s="33" t="s">
        <v>326</v>
      </c>
      <c r="F480" s="47">
        <v>35</v>
      </c>
      <c r="G480" s="33" t="s">
        <v>4</v>
      </c>
      <c r="H480" s="47" t="s">
        <v>25</v>
      </c>
      <c r="J480" s="48">
        <v>0</v>
      </c>
      <c r="L480" s="152">
        <v>0</v>
      </c>
      <c r="M480" s="131"/>
      <c r="N480" s="154">
        <v>18.399999999999999</v>
      </c>
      <c r="O480" s="131"/>
      <c r="P480" s="76">
        <v>2.9</v>
      </c>
      <c r="Q480" s="76"/>
      <c r="R480" s="46" t="s">
        <v>15</v>
      </c>
      <c r="T480" s="47">
        <v>35</v>
      </c>
      <c r="U480" s="33" t="s">
        <v>4</v>
      </c>
      <c r="V480" s="47" t="s">
        <v>25</v>
      </c>
      <c r="X480" s="48">
        <v>0</v>
      </c>
      <c r="Z480" s="157">
        <v>13.4</v>
      </c>
      <c r="AA480" s="52"/>
      <c r="AB480" s="159">
        <v>25.06</v>
      </c>
      <c r="AC480" s="131"/>
      <c r="AD480" s="52">
        <v>2.67</v>
      </c>
    </row>
    <row r="481" spans="1:31" x14ac:dyDescent="0.25">
      <c r="A481" s="33">
        <v>368</v>
      </c>
      <c r="B481" s="33" t="s">
        <v>162</v>
      </c>
      <c r="F481" s="47">
        <v>33</v>
      </c>
      <c r="G481" s="33" t="s">
        <v>4</v>
      </c>
      <c r="H481" s="47" t="s">
        <v>32</v>
      </c>
      <c r="J481" s="48">
        <v>-25</v>
      </c>
      <c r="L481" s="152">
        <v>0</v>
      </c>
      <c r="M481" s="131"/>
      <c r="N481" s="154">
        <v>22</v>
      </c>
      <c r="O481" s="131"/>
      <c r="P481" s="76">
        <v>3.8</v>
      </c>
      <c r="Q481" s="76"/>
      <c r="R481" s="46" t="s">
        <v>15</v>
      </c>
      <c r="T481" s="47">
        <v>34</v>
      </c>
      <c r="U481" s="33" t="s">
        <v>4</v>
      </c>
      <c r="V481" s="47" t="s">
        <v>30</v>
      </c>
      <c r="X481" s="48">
        <v>-15</v>
      </c>
      <c r="Z481" s="157">
        <v>15.7</v>
      </c>
      <c r="AA481" s="52"/>
      <c r="AB481" s="159">
        <v>23.37</v>
      </c>
      <c r="AC481" s="131"/>
      <c r="AD481" s="52">
        <v>2.97</v>
      </c>
    </row>
    <row r="482" spans="1:31" x14ac:dyDescent="0.25">
      <c r="A482" s="33">
        <v>369.1</v>
      </c>
      <c r="B482" s="33" t="s">
        <v>163</v>
      </c>
      <c r="F482" s="47">
        <v>48</v>
      </c>
      <c r="G482" s="33" t="s">
        <v>4</v>
      </c>
      <c r="H482" s="47" t="s">
        <v>21</v>
      </c>
      <c r="J482" s="48">
        <v>-85</v>
      </c>
      <c r="L482" s="152">
        <v>0</v>
      </c>
      <c r="M482" s="131"/>
      <c r="N482" s="154">
        <v>36</v>
      </c>
      <c r="O482" s="131"/>
      <c r="P482" s="76">
        <v>3.9</v>
      </c>
      <c r="Q482" s="76"/>
      <c r="R482" s="46" t="s">
        <v>15</v>
      </c>
      <c r="T482" s="47">
        <v>53</v>
      </c>
      <c r="U482" s="33" t="s">
        <v>4</v>
      </c>
      <c r="V482" s="47" t="s">
        <v>21</v>
      </c>
      <c r="X482" s="48">
        <v>-125</v>
      </c>
      <c r="Z482" s="157">
        <v>8.4</v>
      </c>
      <c r="AA482" s="52"/>
      <c r="AB482" s="159">
        <v>47.09</v>
      </c>
      <c r="AC482" s="131"/>
      <c r="AD482" s="52">
        <v>4.3</v>
      </c>
    </row>
    <row r="483" spans="1:31" x14ac:dyDescent="0.25">
      <c r="A483" s="33">
        <v>369.6</v>
      </c>
      <c r="B483" s="33" t="s">
        <v>164</v>
      </c>
      <c r="F483" s="47">
        <v>38</v>
      </c>
      <c r="G483" s="33" t="s">
        <v>4</v>
      </c>
      <c r="H483" s="47" t="s">
        <v>25</v>
      </c>
      <c r="J483" s="48">
        <v>-5</v>
      </c>
      <c r="L483" s="152">
        <v>0</v>
      </c>
      <c r="M483" s="131"/>
      <c r="N483" s="154">
        <v>26</v>
      </c>
      <c r="O483" s="131"/>
      <c r="P483" s="76">
        <v>2.8</v>
      </c>
      <c r="Q483" s="76"/>
      <c r="R483" s="46" t="s">
        <v>15</v>
      </c>
      <c r="T483" s="47">
        <v>45</v>
      </c>
      <c r="U483" s="33" t="s">
        <v>4</v>
      </c>
      <c r="V483" s="47" t="s">
        <v>25</v>
      </c>
      <c r="X483" s="48">
        <v>-15</v>
      </c>
      <c r="Z483" s="157">
        <v>17.100000000000001</v>
      </c>
      <c r="AA483" s="52"/>
      <c r="AB483" s="159">
        <v>30.98</v>
      </c>
      <c r="AC483" s="131"/>
      <c r="AD483" s="52">
        <v>2.39</v>
      </c>
    </row>
    <row r="484" spans="1:31" x14ac:dyDescent="0.25">
      <c r="A484" s="33">
        <v>370</v>
      </c>
      <c r="B484" s="33" t="s">
        <v>165</v>
      </c>
      <c r="F484" s="47">
        <v>36</v>
      </c>
      <c r="G484" s="33" t="s">
        <v>4</v>
      </c>
      <c r="H484" s="47" t="s">
        <v>33</v>
      </c>
      <c r="J484" s="48">
        <v>-30</v>
      </c>
      <c r="L484" s="152">
        <v>0</v>
      </c>
      <c r="M484" s="131"/>
      <c r="N484" s="154">
        <v>24</v>
      </c>
      <c r="O484" s="131"/>
      <c r="P484" s="76">
        <v>3.6</v>
      </c>
      <c r="Q484" s="76"/>
      <c r="R484" s="46" t="s">
        <v>15</v>
      </c>
      <c r="T484" s="47">
        <v>38</v>
      </c>
      <c r="U484" s="33" t="s">
        <v>4</v>
      </c>
      <c r="V484" s="47" t="s">
        <v>25</v>
      </c>
      <c r="X484" s="48">
        <v>-30</v>
      </c>
      <c r="Z484" s="157">
        <v>28.8</v>
      </c>
      <c r="AA484" s="52"/>
      <c r="AB484" s="159">
        <v>16.579999999999998</v>
      </c>
      <c r="AC484" s="131"/>
      <c r="AD484" s="52">
        <v>3.42</v>
      </c>
    </row>
    <row r="485" spans="1:31" x14ac:dyDescent="0.25">
      <c r="A485" s="33">
        <v>370.1</v>
      </c>
      <c r="B485" s="33" t="s">
        <v>166</v>
      </c>
      <c r="F485" s="47">
        <v>20</v>
      </c>
      <c r="G485" s="33" t="s">
        <v>4</v>
      </c>
      <c r="H485" s="47" t="s">
        <v>33</v>
      </c>
      <c r="J485" s="48">
        <v>-30</v>
      </c>
      <c r="L485" s="152">
        <v>0</v>
      </c>
      <c r="M485" s="131"/>
      <c r="N485" s="154">
        <v>19.2</v>
      </c>
      <c r="O485" s="131"/>
      <c r="P485" s="76">
        <v>6.5</v>
      </c>
      <c r="Q485" s="76"/>
      <c r="R485" s="46" t="s">
        <v>15</v>
      </c>
      <c r="T485" s="47">
        <v>20</v>
      </c>
      <c r="U485" s="33" t="s">
        <v>4</v>
      </c>
      <c r="V485" s="47" t="s">
        <v>33</v>
      </c>
      <c r="X485" s="48">
        <v>-30</v>
      </c>
      <c r="Z485" s="157">
        <v>5.2</v>
      </c>
      <c r="AA485" s="52"/>
      <c r="AB485" s="159">
        <v>15.29</v>
      </c>
      <c r="AC485" s="131"/>
      <c r="AD485" s="52">
        <v>6.67</v>
      </c>
    </row>
    <row r="486" spans="1:31" x14ac:dyDescent="0.25">
      <c r="A486" s="33">
        <v>371</v>
      </c>
      <c r="B486" s="33" t="s">
        <v>324</v>
      </c>
      <c r="F486" s="47">
        <v>30</v>
      </c>
      <c r="G486" s="33" t="s">
        <v>4</v>
      </c>
      <c r="H486" s="47" t="s">
        <v>34</v>
      </c>
      <c r="J486" s="48">
        <v>-20</v>
      </c>
      <c r="L486" s="152">
        <v>0</v>
      </c>
      <c r="M486" s="131"/>
      <c r="N486" s="154">
        <v>22</v>
      </c>
      <c r="O486" s="131"/>
      <c r="P486" s="76">
        <v>4</v>
      </c>
      <c r="Q486" s="76"/>
      <c r="R486" s="46" t="s">
        <v>15</v>
      </c>
      <c r="T486" s="47">
        <v>30</v>
      </c>
      <c r="U486" s="33" t="s">
        <v>4</v>
      </c>
      <c r="V486" s="47" t="s">
        <v>34</v>
      </c>
      <c r="X486" s="48">
        <v>-15</v>
      </c>
      <c r="Z486" s="157">
        <v>17.100000000000001</v>
      </c>
      <c r="AA486" s="52"/>
      <c r="AB486" s="159">
        <v>22.07</v>
      </c>
      <c r="AC486" s="131"/>
      <c r="AD486" s="52">
        <v>3.3</v>
      </c>
    </row>
    <row r="487" spans="1:31" x14ac:dyDescent="0.25">
      <c r="A487" s="33">
        <v>373</v>
      </c>
      <c r="B487" s="33" t="s">
        <v>167</v>
      </c>
      <c r="F487" s="47">
        <v>30</v>
      </c>
      <c r="G487" s="33" t="s">
        <v>4</v>
      </c>
      <c r="H487" s="47" t="s">
        <v>35</v>
      </c>
      <c r="J487" s="48">
        <v>-20</v>
      </c>
      <c r="L487" s="152">
        <v>0</v>
      </c>
      <c r="M487" s="131"/>
      <c r="N487" s="154">
        <v>22</v>
      </c>
      <c r="O487" s="131"/>
      <c r="P487" s="76">
        <v>4</v>
      </c>
      <c r="Q487" s="76"/>
      <c r="R487" s="46" t="s">
        <v>15</v>
      </c>
      <c r="T487" s="47">
        <v>35</v>
      </c>
      <c r="U487" s="33" t="s">
        <v>4</v>
      </c>
      <c r="V487" s="47" t="s">
        <v>318</v>
      </c>
      <c r="X487" s="48">
        <v>-15</v>
      </c>
      <c r="Z487" s="157">
        <v>15.2</v>
      </c>
      <c r="AA487" s="52"/>
      <c r="AB487" s="159">
        <v>27.35</v>
      </c>
      <c r="AC487" s="131"/>
      <c r="AD487" s="52">
        <v>2.81</v>
      </c>
    </row>
    <row r="488" spans="1:31" x14ac:dyDescent="0.25">
      <c r="A488" s="35"/>
      <c r="B488" s="35" t="s">
        <v>6</v>
      </c>
      <c r="F488" s="47"/>
      <c r="H488" s="47"/>
      <c r="J488" s="48"/>
      <c r="L488" s="152"/>
      <c r="M488" s="131"/>
      <c r="N488" s="154"/>
      <c r="O488" s="131"/>
      <c r="P488" s="75"/>
      <c r="Q488" s="75"/>
      <c r="R488" s="46"/>
      <c r="T488" s="47"/>
      <c r="V488" s="47"/>
      <c r="X488" s="48"/>
      <c r="Z488" s="157"/>
      <c r="AA488" s="52"/>
      <c r="AB488" s="159"/>
      <c r="AC488" s="131"/>
      <c r="AD488" s="52"/>
      <c r="AE488" s="37"/>
    </row>
    <row r="489" spans="1:31" x14ac:dyDescent="0.25">
      <c r="A489" s="35"/>
      <c r="B489" s="35" t="s">
        <v>169</v>
      </c>
      <c r="F489" s="47"/>
      <c r="H489" s="47"/>
      <c r="J489" s="48"/>
      <c r="L489" s="152"/>
      <c r="M489" s="131"/>
      <c r="N489" s="154"/>
      <c r="O489" s="131"/>
      <c r="P489" s="75"/>
      <c r="Q489" s="75"/>
      <c r="R489" s="46"/>
      <c r="T489" s="47"/>
      <c r="V489" s="47"/>
      <c r="X489" s="48"/>
      <c r="Z489" s="157"/>
      <c r="AA489" s="52"/>
      <c r="AB489" s="159"/>
      <c r="AC489" s="131"/>
      <c r="AD489" s="52"/>
    </row>
    <row r="490" spans="1:31" x14ac:dyDescent="0.25">
      <c r="A490" s="33">
        <v>390</v>
      </c>
      <c r="B490" s="33" t="s">
        <v>42</v>
      </c>
      <c r="F490" s="47">
        <v>50</v>
      </c>
      <c r="G490" s="33" t="s">
        <v>4</v>
      </c>
      <c r="H490" s="47" t="s">
        <v>24</v>
      </c>
      <c r="J490" s="48">
        <v>-5</v>
      </c>
      <c r="L490" s="152">
        <v>0</v>
      </c>
      <c r="M490" s="131"/>
      <c r="N490" s="155">
        <v>36</v>
      </c>
      <c r="O490" s="131"/>
      <c r="P490" s="76">
        <v>2.1</v>
      </c>
      <c r="Q490" s="76"/>
      <c r="R490" s="46" t="s">
        <v>15</v>
      </c>
      <c r="T490" s="47">
        <v>55</v>
      </c>
      <c r="U490" s="33" t="s">
        <v>4</v>
      </c>
      <c r="V490" s="47" t="s">
        <v>24</v>
      </c>
      <c r="X490" s="48">
        <v>-10</v>
      </c>
      <c r="Z490" s="157">
        <v>16.600000000000001</v>
      </c>
      <c r="AA490" s="52"/>
      <c r="AB490" s="159">
        <v>42.31</v>
      </c>
      <c r="AC490" s="131"/>
      <c r="AD490" s="52">
        <v>1.99</v>
      </c>
      <c r="AE490" s="29"/>
    </row>
    <row r="491" spans="1:31" x14ac:dyDescent="0.25">
      <c r="A491" s="33">
        <v>392.1</v>
      </c>
      <c r="B491" s="33" t="s">
        <v>170</v>
      </c>
      <c r="F491" s="47">
        <v>6</v>
      </c>
      <c r="G491" s="33" t="s">
        <v>4</v>
      </c>
      <c r="H491" s="47" t="s">
        <v>36</v>
      </c>
      <c r="J491" s="48">
        <v>15</v>
      </c>
      <c r="L491" s="152">
        <v>0</v>
      </c>
      <c r="M491" s="131"/>
      <c r="N491" s="152">
        <v>3</v>
      </c>
      <c r="O491" s="131"/>
      <c r="P491" s="76">
        <v>14.2</v>
      </c>
      <c r="Q491" s="76"/>
      <c r="R491" s="46" t="s">
        <v>15</v>
      </c>
      <c r="T491" s="47">
        <v>6</v>
      </c>
      <c r="U491" s="33" t="s">
        <v>4</v>
      </c>
      <c r="V491" s="47" t="s">
        <v>38</v>
      </c>
      <c r="X491" s="48">
        <v>15</v>
      </c>
      <c r="Z491" s="157">
        <v>2.8</v>
      </c>
      <c r="AA491" s="52"/>
      <c r="AB491" s="159">
        <v>3.56</v>
      </c>
      <c r="AC491" s="131"/>
      <c r="AD491" s="52">
        <v>15.46</v>
      </c>
    </row>
    <row r="492" spans="1:31" x14ac:dyDescent="0.25">
      <c r="A492" s="33">
        <v>392.2</v>
      </c>
      <c r="B492" s="33" t="s">
        <v>171</v>
      </c>
      <c r="F492" s="47">
        <v>9</v>
      </c>
      <c r="G492" s="33" t="s">
        <v>4</v>
      </c>
      <c r="H492" s="47" t="s">
        <v>28</v>
      </c>
      <c r="J492" s="48">
        <v>15</v>
      </c>
      <c r="L492" s="152">
        <v>0</v>
      </c>
      <c r="M492" s="131"/>
      <c r="N492" s="154">
        <v>4.5999999999999996</v>
      </c>
      <c r="O492" s="131"/>
      <c r="P492" s="76">
        <v>9.4</v>
      </c>
      <c r="Q492" s="76"/>
      <c r="R492" s="46" t="s">
        <v>15</v>
      </c>
      <c r="T492" s="47">
        <v>9</v>
      </c>
      <c r="U492" s="33" t="s">
        <v>4</v>
      </c>
      <c r="V492" s="47" t="s">
        <v>28</v>
      </c>
      <c r="X492" s="48">
        <v>15</v>
      </c>
      <c r="Z492" s="157">
        <v>4</v>
      </c>
      <c r="AA492" s="52"/>
      <c r="AB492" s="159">
        <v>5.53</v>
      </c>
      <c r="AC492" s="131"/>
      <c r="AD492" s="52">
        <v>10.02</v>
      </c>
    </row>
    <row r="493" spans="1:31" x14ac:dyDescent="0.25">
      <c r="A493" s="33">
        <v>392.3</v>
      </c>
      <c r="B493" s="33" t="s">
        <v>172</v>
      </c>
      <c r="F493" s="47">
        <v>12</v>
      </c>
      <c r="G493" s="33" t="s">
        <v>4</v>
      </c>
      <c r="H493" s="47" t="s">
        <v>37</v>
      </c>
      <c r="J493" s="48">
        <v>15</v>
      </c>
      <c r="L493" s="152">
        <v>0</v>
      </c>
      <c r="M493" s="131"/>
      <c r="N493" s="152">
        <v>5</v>
      </c>
      <c r="O493" s="131"/>
      <c r="P493" s="76">
        <v>7.1</v>
      </c>
      <c r="Q493" s="76"/>
      <c r="R493" s="46" t="s">
        <v>15</v>
      </c>
      <c r="T493" s="47">
        <v>12</v>
      </c>
      <c r="U493" s="33" t="s">
        <v>4</v>
      </c>
      <c r="V493" s="47" t="s">
        <v>37</v>
      </c>
      <c r="X493" s="48">
        <v>15</v>
      </c>
      <c r="Z493" s="157">
        <v>5.9</v>
      </c>
      <c r="AA493" s="52"/>
      <c r="AB493" s="159">
        <v>6.98</v>
      </c>
      <c r="AC493" s="131"/>
      <c r="AD493" s="52">
        <v>6.07</v>
      </c>
    </row>
    <row r="494" spans="1:31" x14ac:dyDescent="0.25">
      <c r="A494" s="33">
        <v>392.4</v>
      </c>
      <c r="B494" s="33" t="s">
        <v>173</v>
      </c>
      <c r="F494" s="47">
        <v>9</v>
      </c>
      <c r="G494" s="33" t="s">
        <v>4</v>
      </c>
      <c r="H494" s="47" t="s">
        <v>38</v>
      </c>
      <c r="J494" s="48">
        <v>0</v>
      </c>
      <c r="L494" s="152">
        <v>0</v>
      </c>
      <c r="M494" s="131"/>
      <c r="N494" s="154">
        <v>2.6</v>
      </c>
      <c r="O494" s="131"/>
      <c r="P494" s="76">
        <v>11.1</v>
      </c>
      <c r="Q494" s="76"/>
      <c r="R494" s="46" t="s">
        <v>15</v>
      </c>
      <c r="T494" s="47">
        <v>9</v>
      </c>
      <c r="U494" s="33" t="s">
        <v>4</v>
      </c>
      <c r="V494" s="47" t="s">
        <v>38</v>
      </c>
      <c r="X494" s="48">
        <v>5</v>
      </c>
      <c r="Z494" s="157">
        <v>7.9</v>
      </c>
      <c r="AA494" s="52"/>
      <c r="AB494" s="159">
        <v>4.46</v>
      </c>
      <c r="AC494" s="131"/>
      <c r="AD494" s="52">
        <v>2.16</v>
      </c>
    </row>
    <row r="495" spans="1:31" x14ac:dyDescent="0.25">
      <c r="A495" s="33">
        <v>392.9</v>
      </c>
      <c r="B495" s="33" t="s">
        <v>174</v>
      </c>
      <c r="F495" s="47">
        <v>20</v>
      </c>
      <c r="G495" s="33" t="s">
        <v>4</v>
      </c>
      <c r="H495" s="47" t="s">
        <v>39</v>
      </c>
      <c r="J495" s="48">
        <v>30</v>
      </c>
      <c r="L495" s="152">
        <v>0</v>
      </c>
      <c r="M495" s="131"/>
      <c r="N495" s="154">
        <v>11.9</v>
      </c>
      <c r="O495" s="131"/>
      <c r="P495" s="76">
        <v>3.5</v>
      </c>
      <c r="Q495" s="76"/>
      <c r="R495" s="46" t="s">
        <v>15</v>
      </c>
      <c r="T495" s="47">
        <v>20</v>
      </c>
      <c r="U495" s="33" t="s">
        <v>4</v>
      </c>
      <c r="V495" s="47" t="s">
        <v>39</v>
      </c>
      <c r="X495" s="48">
        <v>15</v>
      </c>
      <c r="Z495" s="157">
        <v>9.4</v>
      </c>
      <c r="AA495" s="52"/>
      <c r="AB495" s="159">
        <v>14.45</v>
      </c>
      <c r="AC495" s="131"/>
      <c r="AD495" s="52">
        <v>4.93</v>
      </c>
    </row>
    <row r="496" spans="1:31" x14ac:dyDescent="0.25">
      <c r="A496" s="33">
        <v>396.1</v>
      </c>
      <c r="B496" s="33" t="s">
        <v>175</v>
      </c>
      <c r="F496" s="47">
        <v>10</v>
      </c>
      <c r="G496" s="33" t="s">
        <v>4</v>
      </c>
      <c r="H496" s="47" t="s">
        <v>32</v>
      </c>
      <c r="J496" s="48">
        <v>20</v>
      </c>
      <c r="L496" s="152">
        <v>0</v>
      </c>
      <c r="M496" s="131"/>
      <c r="N496" s="154">
        <v>6.3</v>
      </c>
      <c r="O496" s="131"/>
      <c r="P496" s="76">
        <v>8</v>
      </c>
      <c r="Q496" s="76"/>
      <c r="R496" s="46" t="s">
        <v>15</v>
      </c>
      <c r="T496" s="47">
        <v>11</v>
      </c>
      <c r="U496" s="33" t="s">
        <v>4</v>
      </c>
      <c r="V496" s="47" t="s">
        <v>32</v>
      </c>
      <c r="X496" s="48">
        <v>15</v>
      </c>
      <c r="Z496" s="157">
        <v>8.9</v>
      </c>
      <c r="AA496" s="52"/>
      <c r="AB496" s="159">
        <v>5.98</v>
      </c>
      <c r="AC496" s="131"/>
      <c r="AD496" s="52">
        <v>6.41</v>
      </c>
    </row>
    <row r="497" spans="1:31" x14ac:dyDescent="0.25">
      <c r="A497" s="33">
        <v>397.8</v>
      </c>
      <c r="B497" s="33" t="s">
        <v>176</v>
      </c>
      <c r="F497" s="47">
        <v>10</v>
      </c>
      <c r="G497" s="33" t="s">
        <v>4</v>
      </c>
      <c r="H497" s="47" t="s">
        <v>34</v>
      </c>
      <c r="J497" s="48">
        <v>0</v>
      </c>
      <c r="L497" s="152">
        <v>0</v>
      </c>
      <c r="M497" s="131"/>
      <c r="N497" s="154">
        <v>7.7</v>
      </c>
      <c r="O497" s="131"/>
      <c r="P497" s="76">
        <v>10</v>
      </c>
      <c r="Q497" s="76"/>
      <c r="R497" s="46" t="s">
        <v>15</v>
      </c>
      <c r="T497" s="47">
        <v>20</v>
      </c>
      <c r="U497" s="33" t="s">
        <v>4</v>
      </c>
      <c r="V497" s="47" t="s">
        <v>319</v>
      </c>
      <c r="X497" s="48">
        <v>0</v>
      </c>
      <c r="Z497" s="157">
        <v>10.6</v>
      </c>
      <c r="AA497" s="52"/>
      <c r="AB497" s="159">
        <v>11.5</v>
      </c>
      <c r="AC497" s="131"/>
      <c r="AD497" s="52">
        <v>2.0499999999999998</v>
      </c>
    </row>
    <row r="498" spans="1:31" x14ac:dyDescent="0.25">
      <c r="A498" s="35"/>
      <c r="B498" s="35"/>
      <c r="J498" s="48"/>
      <c r="L498" s="152"/>
      <c r="M498" s="131"/>
      <c r="N498" s="154"/>
      <c r="O498" s="131"/>
      <c r="R498" s="46"/>
      <c r="T498" s="47"/>
      <c r="V498" s="47"/>
      <c r="X498" s="48"/>
      <c r="Z498" s="157"/>
      <c r="AA498" s="52"/>
      <c r="AB498" s="154"/>
      <c r="AC498" s="131"/>
      <c r="AD498" s="131"/>
      <c r="AE498" s="29"/>
    </row>
    <row r="499" spans="1:31" x14ac:dyDescent="0.25">
      <c r="A499" s="82" t="s">
        <v>280</v>
      </c>
      <c r="B499" s="33" t="s">
        <v>281</v>
      </c>
      <c r="J499" s="48"/>
      <c r="L499" s="152"/>
      <c r="M499" s="131"/>
      <c r="N499" s="154"/>
      <c r="O499" s="131"/>
      <c r="R499" s="46"/>
      <c r="T499" s="47"/>
      <c r="V499" s="47"/>
      <c r="X499" s="48"/>
      <c r="Z499" s="157"/>
      <c r="AA499" s="52"/>
      <c r="AB499" s="154"/>
      <c r="AC499" s="131"/>
      <c r="AD499" s="131"/>
      <c r="AE499" s="29"/>
    </row>
    <row r="500" spans="1:31" x14ac:dyDescent="0.25">
      <c r="A500" s="82" t="s">
        <v>282</v>
      </c>
      <c r="B500" s="33" t="s">
        <v>329</v>
      </c>
      <c r="J500" s="48"/>
      <c r="L500" s="76"/>
      <c r="M500" s="131"/>
      <c r="N500" s="131"/>
      <c r="O500" s="131"/>
      <c r="R500" s="46"/>
      <c r="T500" s="47"/>
      <c r="V500" s="47"/>
      <c r="X500" s="48"/>
      <c r="Z500" s="93"/>
      <c r="AA500" s="52"/>
      <c r="AB500" s="131"/>
      <c r="AC500" s="131"/>
      <c r="AD500" s="131"/>
      <c r="AE500" s="29"/>
    </row>
    <row r="501" spans="1:31" x14ac:dyDescent="0.25">
      <c r="A501" s="35"/>
      <c r="B501" s="33" t="s">
        <v>330</v>
      </c>
      <c r="J501" s="48"/>
      <c r="L501" s="76"/>
      <c r="M501" s="131"/>
      <c r="N501" s="131"/>
      <c r="O501" s="131"/>
      <c r="R501" s="46"/>
      <c r="T501" s="47"/>
      <c r="V501" s="47"/>
      <c r="X501" s="48"/>
      <c r="Z501" s="93"/>
      <c r="AA501" s="52"/>
      <c r="AB501" s="131"/>
      <c r="AC501" s="131"/>
      <c r="AD501" s="131"/>
      <c r="AE501" s="29"/>
    </row>
    <row r="502" spans="1:31" x14ac:dyDescent="0.25">
      <c r="A502" s="82" t="s">
        <v>287</v>
      </c>
      <c r="B502" s="33" t="s">
        <v>288</v>
      </c>
      <c r="L502" s="76"/>
      <c r="M502" s="131"/>
      <c r="N502" s="131"/>
      <c r="O502" s="131"/>
      <c r="R502" s="46"/>
      <c r="T502" s="47"/>
      <c r="V502" s="47"/>
      <c r="X502" s="48"/>
      <c r="Z502" s="93"/>
      <c r="AA502" s="52"/>
      <c r="AB502" s="131"/>
      <c r="AC502" s="131"/>
      <c r="AD502" s="131"/>
    </row>
    <row r="503" spans="1:31" x14ac:dyDescent="0.25">
      <c r="L503" s="76"/>
      <c r="M503" s="131"/>
      <c r="N503" s="131"/>
      <c r="O503" s="131"/>
      <c r="R503" s="46"/>
      <c r="T503" s="47"/>
      <c r="V503" s="47"/>
      <c r="X503" s="48"/>
      <c r="Z503" s="93"/>
      <c r="AA503" s="52"/>
      <c r="AB503" s="131"/>
      <c r="AC503" s="131"/>
      <c r="AD503" s="131"/>
    </row>
    <row r="504" spans="1:31" x14ac:dyDescent="0.25">
      <c r="L504" s="76"/>
      <c r="M504" s="131"/>
      <c r="N504" s="131"/>
      <c r="O504" s="131"/>
      <c r="R504" s="46"/>
      <c r="T504" s="47"/>
      <c r="V504" s="47"/>
      <c r="X504" s="48"/>
      <c r="Z504" s="93"/>
      <c r="AA504" s="52"/>
      <c r="AB504" s="131"/>
      <c r="AC504" s="131"/>
      <c r="AD504" s="131"/>
    </row>
    <row r="505" spans="1:31" x14ac:dyDescent="0.25">
      <c r="L505" s="76"/>
      <c r="M505" s="131"/>
      <c r="N505" s="131"/>
      <c r="O505" s="131"/>
      <c r="R505" s="46"/>
      <c r="T505" s="47"/>
      <c r="V505" s="47"/>
      <c r="X505" s="48"/>
      <c r="Z505" s="93"/>
      <c r="AA505" s="52"/>
      <c r="AB505" s="131"/>
      <c r="AC505" s="131"/>
      <c r="AD505" s="131"/>
    </row>
    <row r="506" spans="1:31" x14ac:dyDescent="0.25">
      <c r="L506" s="76"/>
      <c r="M506" s="131"/>
      <c r="N506" s="131"/>
      <c r="O506" s="131"/>
      <c r="R506" s="46"/>
      <c r="T506" s="47"/>
      <c r="V506" s="47"/>
      <c r="X506" s="48"/>
      <c r="Z506" s="93"/>
      <c r="AA506" s="52"/>
      <c r="AB506" s="131"/>
      <c r="AC506" s="131"/>
      <c r="AD506" s="131"/>
    </row>
    <row r="507" spans="1:31" x14ac:dyDescent="0.25">
      <c r="L507" s="76"/>
      <c r="M507" s="131"/>
      <c r="N507" s="131"/>
      <c r="O507" s="131"/>
      <c r="R507" s="46"/>
      <c r="T507" s="47"/>
      <c r="V507" s="47"/>
      <c r="X507" s="48"/>
      <c r="Z507" s="93"/>
      <c r="AA507" s="52"/>
      <c r="AB507" s="131"/>
      <c r="AC507" s="131"/>
      <c r="AD507" s="131"/>
    </row>
    <row r="508" spans="1:31" x14ac:dyDescent="0.25">
      <c r="L508" s="76"/>
      <c r="M508" s="131"/>
      <c r="N508" s="131"/>
      <c r="O508" s="131"/>
      <c r="R508" s="46"/>
      <c r="T508" s="47"/>
      <c r="V508" s="47"/>
      <c r="X508" s="48"/>
      <c r="Z508" s="93"/>
      <c r="AA508" s="52"/>
      <c r="AB508" s="131"/>
      <c r="AC508" s="131"/>
      <c r="AD508" s="131"/>
    </row>
    <row r="509" spans="1:31" x14ac:dyDescent="0.25">
      <c r="L509" s="76"/>
      <c r="M509" s="131"/>
      <c r="N509" s="131"/>
      <c r="O509" s="131"/>
      <c r="R509" s="46"/>
      <c r="T509" s="47"/>
      <c r="V509" s="47"/>
      <c r="X509" s="48"/>
      <c r="Z509" s="93"/>
      <c r="AA509" s="52"/>
      <c r="AB509" s="131"/>
      <c r="AC509" s="131"/>
      <c r="AD509" s="131"/>
    </row>
    <row r="510" spans="1:31" x14ac:dyDescent="0.25">
      <c r="L510" s="76"/>
      <c r="M510" s="131"/>
      <c r="N510" s="131"/>
      <c r="O510" s="131"/>
      <c r="R510" s="46"/>
      <c r="T510" s="47"/>
      <c r="V510" s="47"/>
      <c r="X510" s="48"/>
      <c r="Z510" s="93"/>
      <c r="AA510" s="52"/>
      <c r="AB510" s="131"/>
      <c r="AC510" s="131"/>
      <c r="AD510" s="131"/>
    </row>
    <row r="511" spans="1:31" x14ac:dyDescent="0.25">
      <c r="L511" s="76"/>
      <c r="M511" s="131"/>
      <c r="N511" s="131"/>
      <c r="O511" s="131"/>
      <c r="R511" s="46"/>
      <c r="T511" s="47"/>
      <c r="V511" s="47"/>
      <c r="X511" s="48"/>
      <c r="Z511" s="93"/>
      <c r="AA511" s="52"/>
      <c r="AB511" s="131"/>
      <c r="AC511" s="131"/>
      <c r="AD511" s="131"/>
    </row>
    <row r="512" spans="1:31" x14ac:dyDescent="0.25">
      <c r="L512" s="76"/>
      <c r="M512" s="131"/>
      <c r="N512" s="131"/>
      <c r="O512" s="131"/>
      <c r="R512" s="46"/>
      <c r="T512" s="47"/>
      <c r="V512" s="47"/>
      <c r="X512" s="48"/>
      <c r="Z512" s="93"/>
      <c r="AA512" s="52"/>
      <c r="AB512" s="131"/>
      <c r="AC512" s="131"/>
      <c r="AD512" s="131"/>
    </row>
    <row r="513" spans="12:30" x14ac:dyDescent="0.25">
      <c r="L513" s="76"/>
      <c r="M513" s="131"/>
      <c r="N513" s="131"/>
      <c r="O513" s="131"/>
      <c r="R513" s="46"/>
      <c r="T513" s="47"/>
      <c r="V513" s="47"/>
      <c r="X513" s="48"/>
      <c r="Z513" s="93"/>
      <c r="AA513" s="52"/>
      <c r="AB513" s="131"/>
      <c r="AC513" s="131"/>
      <c r="AD513" s="131"/>
    </row>
    <row r="514" spans="12:30" x14ac:dyDescent="0.25">
      <c r="L514" s="76"/>
      <c r="M514" s="131"/>
      <c r="N514" s="131"/>
      <c r="O514" s="131"/>
      <c r="R514" s="46"/>
      <c r="T514" s="47"/>
      <c r="V514" s="47"/>
      <c r="X514" s="48"/>
      <c r="Z514" s="93"/>
      <c r="AA514" s="52"/>
      <c r="AB514" s="131"/>
      <c r="AC514" s="131"/>
      <c r="AD514" s="131"/>
    </row>
    <row r="515" spans="12:30" x14ac:dyDescent="0.25">
      <c r="L515" s="76"/>
      <c r="M515" s="131"/>
      <c r="N515" s="131"/>
      <c r="O515" s="131"/>
      <c r="R515" s="46"/>
      <c r="T515" s="47"/>
      <c r="V515" s="47"/>
      <c r="X515" s="48"/>
      <c r="Z515" s="93"/>
      <c r="AA515" s="52"/>
      <c r="AB515" s="131"/>
      <c r="AC515" s="131"/>
      <c r="AD515" s="131"/>
    </row>
    <row r="516" spans="12:30" x14ac:dyDescent="0.25">
      <c r="L516" s="76"/>
      <c r="M516" s="131"/>
      <c r="N516" s="131"/>
      <c r="O516" s="131"/>
      <c r="R516" s="46"/>
      <c r="T516" s="47"/>
      <c r="V516" s="47"/>
      <c r="X516" s="48"/>
      <c r="Z516" s="93"/>
      <c r="AA516" s="52"/>
      <c r="AB516" s="131"/>
      <c r="AC516" s="131"/>
      <c r="AD516" s="131"/>
    </row>
    <row r="517" spans="12:30" x14ac:dyDescent="0.25">
      <c r="L517" s="76"/>
      <c r="M517" s="131"/>
      <c r="N517" s="131"/>
      <c r="O517" s="131"/>
      <c r="R517" s="46"/>
      <c r="T517" s="47"/>
      <c r="V517" s="47"/>
      <c r="X517" s="48"/>
      <c r="Z517" s="93"/>
      <c r="AA517" s="52"/>
      <c r="AB517" s="131"/>
      <c r="AC517" s="131"/>
      <c r="AD517" s="131"/>
    </row>
    <row r="518" spans="12:30" x14ac:dyDescent="0.25">
      <c r="L518" s="76"/>
      <c r="M518" s="131"/>
      <c r="N518" s="131"/>
      <c r="O518" s="131"/>
      <c r="R518" s="46"/>
      <c r="T518" s="47"/>
      <c r="V518" s="47"/>
      <c r="X518" s="48"/>
      <c r="Z518" s="93"/>
      <c r="AA518" s="52"/>
      <c r="AB518" s="131"/>
      <c r="AC518" s="131"/>
      <c r="AD518" s="131"/>
    </row>
    <row r="519" spans="12:30" x14ac:dyDescent="0.25">
      <c r="L519" s="76"/>
      <c r="M519" s="131"/>
      <c r="N519" s="131"/>
      <c r="O519" s="131"/>
      <c r="R519" s="46"/>
      <c r="T519" s="47"/>
      <c r="V519" s="47"/>
      <c r="X519" s="48"/>
      <c r="Z519" s="93"/>
      <c r="AA519" s="52"/>
      <c r="AB519" s="131"/>
      <c r="AC519" s="131"/>
      <c r="AD519" s="131"/>
    </row>
    <row r="520" spans="12:30" x14ac:dyDescent="0.25">
      <c r="L520" s="76"/>
      <c r="M520" s="131"/>
      <c r="N520" s="131"/>
      <c r="O520" s="131"/>
      <c r="R520" s="46"/>
      <c r="T520" s="47"/>
      <c r="V520" s="47"/>
      <c r="X520" s="48"/>
      <c r="Z520" s="93"/>
      <c r="AA520" s="52"/>
      <c r="AB520" s="131"/>
      <c r="AC520" s="131"/>
      <c r="AD520" s="131"/>
    </row>
    <row r="521" spans="12:30" x14ac:dyDescent="0.25">
      <c r="L521" s="76"/>
      <c r="M521" s="131"/>
      <c r="N521" s="131"/>
      <c r="O521" s="131"/>
      <c r="R521" s="46"/>
      <c r="T521" s="47"/>
      <c r="V521" s="47"/>
      <c r="X521" s="48"/>
      <c r="Z521" s="93"/>
      <c r="AA521" s="52"/>
      <c r="AB521" s="131"/>
      <c r="AC521" s="131"/>
      <c r="AD521" s="131"/>
    </row>
    <row r="522" spans="12:30" x14ac:dyDescent="0.25">
      <c r="L522" s="76"/>
      <c r="M522" s="131"/>
      <c r="N522" s="131"/>
      <c r="O522" s="131"/>
      <c r="R522" s="46"/>
      <c r="T522" s="47"/>
      <c r="V522" s="47"/>
      <c r="X522" s="48"/>
      <c r="Z522" s="93"/>
      <c r="AA522" s="52"/>
      <c r="AB522" s="131"/>
      <c r="AC522" s="131"/>
      <c r="AD522" s="131"/>
    </row>
    <row r="523" spans="12:30" x14ac:dyDescent="0.25">
      <c r="L523" s="76"/>
      <c r="M523" s="131"/>
      <c r="N523" s="131"/>
      <c r="O523" s="131"/>
      <c r="R523" s="46"/>
      <c r="T523" s="47"/>
      <c r="V523" s="47"/>
      <c r="X523" s="48"/>
      <c r="Z523" s="93"/>
      <c r="AA523" s="52"/>
      <c r="AB523" s="131"/>
      <c r="AC523" s="131"/>
      <c r="AD523" s="131"/>
    </row>
    <row r="524" spans="12:30" x14ac:dyDescent="0.25">
      <c r="L524" s="76"/>
      <c r="M524" s="131"/>
      <c r="N524" s="131"/>
      <c r="O524" s="131"/>
      <c r="R524" s="46"/>
      <c r="T524" s="47"/>
      <c r="V524" s="47"/>
      <c r="X524" s="48"/>
      <c r="Z524" s="93"/>
      <c r="AA524" s="52"/>
      <c r="AB524" s="131"/>
      <c r="AC524" s="131"/>
      <c r="AD524" s="131"/>
    </row>
    <row r="525" spans="12:30" x14ac:dyDescent="0.25">
      <c r="L525" s="76"/>
      <c r="M525" s="131"/>
      <c r="N525" s="131"/>
      <c r="O525" s="131"/>
      <c r="R525" s="46"/>
      <c r="T525" s="47"/>
      <c r="V525" s="47"/>
      <c r="X525" s="48"/>
      <c r="Z525" s="93"/>
      <c r="AA525" s="52"/>
      <c r="AB525" s="131"/>
      <c r="AC525" s="131"/>
      <c r="AD525" s="131"/>
    </row>
    <row r="526" spans="12:30" x14ac:dyDescent="0.25">
      <c r="L526" s="76"/>
      <c r="M526" s="131"/>
      <c r="N526" s="131"/>
      <c r="O526" s="131"/>
      <c r="R526" s="46"/>
      <c r="T526" s="47"/>
      <c r="V526" s="47"/>
      <c r="X526" s="48"/>
      <c r="Z526" s="93"/>
      <c r="AA526" s="52"/>
      <c r="AB526" s="131"/>
      <c r="AC526" s="131"/>
      <c r="AD526" s="131"/>
    </row>
    <row r="527" spans="12:30" x14ac:dyDescent="0.25">
      <c r="L527" s="76"/>
      <c r="M527" s="131"/>
      <c r="N527" s="131"/>
      <c r="O527" s="131"/>
      <c r="R527" s="46"/>
      <c r="T527" s="47"/>
      <c r="V527" s="47"/>
      <c r="X527" s="48"/>
      <c r="Z527" s="93"/>
      <c r="AA527" s="52"/>
      <c r="AB527" s="131"/>
      <c r="AC527" s="131"/>
      <c r="AD527" s="131"/>
    </row>
    <row r="528" spans="12:30" x14ac:dyDescent="0.25">
      <c r="L528" s="76"/>
      <c r="M528" s="131"/>
      <c r="N528" s="131"/>
      <c r="O528" s="131"/>
      <c r="R528" s="46"/>
      <c r="T528" s="47"/>
      <c r="V528" s="47"/>
      <c r="X528" s="48"/>
      <c r="Z528" s="93"/>
      <c r="AA528" s="52"/>
      <c r="AB528" s="131"/>
      <c r="AC528" s="131"/>
      <c r="AD528" s="131"/>
    </row>
    <row r="529" spans="12:30" x14ac:dyDescent="0.25">
      <c r="L529" s="76"/>
      <c r="M529" s="131"/>
      <c r="N529" s="131"/>
      <c r="O529" s="131"/>
      <c r="R529" s="46"/>
      <c r="T529" s="47"/>
      <c r="V529" s="47"/>
      <c r="X529" s="48"/>
      <c r="Z529" s="93"/>
      <c r="AA529" s="52"/>
      <c r="AB529" s="131"/>
      <c r="AC529" s="131"/>
      <c r="AD529" s="131"/>
    </row>
    <row r="530" spans="12:30" x14ac:dyDescent="0.25">
      <c r="L530" s="76"/>
      <c r="M530" s="131"/>
      <c r="N530" s="131"/>
      <c r="O530" s="131"/>
      <c r="R530" s="46"/>
      <c r="T530" s="47"/>
      <c r="V530" s="47"/>
      <c r="X530" s="48"/>
      <c r="Z530" s="93"/>
      <c r="AA530" s="52"/>
      <c r="AB530" s="131"/>
      <c r="AC530" s="131"/>
      <c r="AD530" s="131"/>
    </row>
    <row r="531" spans="12:30" x14ac:dyDescent="0.25">
      <c r="L531" s="76"/>
      <c r="M531" s="131"/>
      <c r="N531" s="131"/>
      <c r="O531" s="131"/>
      <c r="R531" s="46"/>
      <c r="T531" s="47"/>
      <c r="V531" s="47"/>
      <c r="X531" s="48"/>
      <c r="Z531" s="93"/>
      <c r="AA531" s="52"/>
      <c r="AB531" s="131"/>
      <c r="AC531" s="131"/>
      <c r="AD531" s="131"/>
    </row>
    <row r="532" spans="12:30" x14ac:dyDescent="0.25">
      <c r="L532" s="76"/>
      <c r="M532" s="131"/>
      <c r="N532" s="131"/>
      <c r="O532" s="131"/>
      <c r="R532" s="46"/>
      <c r="T532" s="47"/>
      <c r="V532" s="47"/>
      <c r="X532" s="48"/>
      <c r="Z532" s="93"/>
      <c r="AA532" s="52"/>
      <c r="AB532" s="131"/>
      <c r="AC532" s="131"/>
      <c r="AD532" s="131"/>
    </row>
    <row r="533" spans="12:30" x14ac:dyDescent="0.25">
      <c r="L533" s="76"/>
      <c r="M533" s="131"/>
      <c r="N533" s="131"/>
      <c r="O533" s="131"/>
      <c r="R533" s="46"/>
      <c r="T533" s="47"/>
      <c r="V533" s="47"/>
      <c r="X533" s="48"/>
      <c r="Z533" s="93"/>
      <c r="AA533" s="52"/>
      <c r="AB533" s="131"/>
      <c r="AC533" s="131"/>
      <c r="AD533" s="131"/>
    </row>
    <row r="534" spans="12:30" x14ac:dyDescent="0.25">
      <c r="L534" s="76"/>
      <c r="M534" s="131"/>
      <c r="N534" s="131"/>
      <c r="O534" s="131"/>
      <c r="R534" s="46"/>
      <c r="T534" s="47"/>
      <c r="V534" s="47"/>
      <c r="X534" s="48"/>
      <c r="Z534" s="93"/>
      <c r="AA534" s="52"/>
      <c r="AB534" s="131"/>
      <c r="AC534" s="131"/>
      <c r="AD534" s="131"/>
    </row>
    <row r="535" spans="12:30" x14ac:dyDescent="0.25">
      <c r="L535" s="76"/>
      <c r="M535" s="131"/>
      <c r="N535" s="131"/>
      <c r="O535" s="131"/>
      <c r="R535" s="46"/>
      <c r="T535" s="47"/>
      <c r="V535" s="47"/>
      <c r="X535" s="48"/>
      <c r="Z535" s="93"/>
      <c r="AA535" s="52"/>
      <c r="AB535" s="131"/>
      <c r="AC535" s="131"/>
      <c r="AD535" s="131"/>
    </row>
    <row r="536" spans="12:30" x14ac:dyDescent="0.25">
      <c r="L536" s="76"/>
      <c r="M536" s="131"/>
      <c r="N536" s="131"/>
      <c r="O536" s="131"/>
      <c r="R536" s="46"/>
      <c r="T536" s="47"/>
      <c r="V536" s="47"/>
      <c r="X536" s="48"/>
      <c r="Z536" s="93"/>
      <c r="AA536" s="52"/>
      <c r="AB536" s="131"/>
      <c r="AC536" s="131"/>
      <c r="AD536" s="131"/>
    </row>
    <row r="537" spans="12:30" x14ac:dyDescent="0.25">
      <c r="L537" s="76"/>
      <c r="M537" s="131"/>
      <c r="N537" s="131"/>
      <c r="O537" s="131"/>
      <c r="R537" s="46"/>
      <c r="T537" s="47"/>
      <c r="V537" s="47"/>
      <c r="X537" s="48"/>
      <c r="Z537" s="93"/>
      <c r="AA537" s="52"/>
      <c r="AB537" s="131"/>
      <c r="AC537" s="131"/>
      <c r="AD537" s="131"/>
    </row>
    <row r="538" spans="12:30" x14ac:dyDescent="0.25">
      <c r="L538" s="76"/>
      <c r="M538" s="131"/>
      <c r="N538" s="131"/>
      <c r="O538" s="131"/>
      <c r="R538" s="46"/>
      <c r="T538" s="47"/>
      <c r="V538" s="47"/>
      <c r="X538" s="48"/>
      <c r="Z538" s="93"/>
      <c r="AA538" s="52"/>
      <c r="AB538" s="131"/>
      <c r="AC538" s="131"/>
      <c r="AD538" s="131"/>
    </row>
    <row r="539" spans="12:30" x14ac:dyDescent="0.25">
      <c r="L539" s="76"/>
      <c r="M539" s="131"/>
      <c r="N539" s="131"/>
      <c r="O539" s="131"/>
      <c r="R539" s="46"/>
      <c r="T539" s="47"/>
      <c r="V539" s="47"/>
      <c r="X539" s="48"/>
      <c r="Z539" s="93"/>
      <c r="AA539" s="52"/>
    </row>
    <row r="540" spans="12:30" x14ac:dyDescent="0.25">
      <c r="R540" s="46"/>
      <c r="T540" s="47"/>
      <c r="V540" s="47"/>
      <c r="X540" s="48"/>
      <c r="Z540" s="93"/>
      <c r="AA540" s="52"/>
    </row>
    <row r="541" spans="12:30" x14ac:dyDescent="0.25">
      <c r="R541" s="46"/>
      <c r="T541" s="47"/>
      <c r="V541" s="47"/>
      <c r="X541" s="48"/>
      <c r="Z541" s="93"/>
      <c r="AA541" s="52"/>
    </row>
    <row r="542" spans="12:30" x14ac:dyDescent="0.25">
      <c r="R542" s="46"/>
      <c r="T542" s="47"/>
      <c r="V542" s="47"/>
      <c r="X542" s="48"/>
      <c r="Z542" s="93"/>
      <c r="AA542" s="52"/>
    </row>
    <row r="543" spans="12:30" x14ac:dyDescent="0.25">
      <c r="R543" s="46"/>
      <c r="T543" s="47"/>
      <c r="V543" s="47"/>
      <c r="X543" s="48"/>
      <c r="Z543" s="93"/>
      <c r="AA543" s="52"/>
    </row>
    <row r="544" spans="12:30" x14ac:dyDescent="0.25">
      <c r="R544" s="46"/>
      <c r="T544" s="47"/>
      <c r="V544" s="47"/>
      <c r="X544" s="48"/>
      <c r="Z544" s="93"/>
      <c r="AA544" s="52"/>
    </row>
    <row r="545" spans="18:27" x14ac:dyDescent="0.25">
      <c r="R545" s="46"/>
      <c r="T545" s="47"/>
      <c r="V545" s="47"/>
      <c r="X545" s="48"/>
      <c r="Z545" s="93"/>
      <c r="AA545" s="52"/>
    </row>
    <row r="546" spans="18:27" x14ac:dyDescent="0.25">
      <c r="R546" s="46"/>
      <c r="T546" s="47"/>
      <c r="V546" s="47"/>
      <c r="X546" s="48"/>
      <c r="Z546" s="93"/>
      <c r="AA546" s="52"/>
    </row>
    <row r="547" spans="18:27" x14ac:dyDescent="0.25">
      <c r="R547" s="46"/>
      <c r="T547" s="47"/>
      <c r="V547" s="47"/>
      <c r="X547" s="48"/>
      <c r="Z547" s="93"/>
      <c r="AA547" s="52"/>
    </row>
    <row r="548" spans="18:27" x14ac:dyDescent="0.25">
      <c r="R548" s="46"/>
      <c r="T548" s="47"/>
      <c r="V548" s="47"/>
      <c r="X548" s="48"/>
      <c r="Z548" s="93"/>
      <c r="AA548" s="52"/>
    </row>
    <row r="549" spans="18:27" x14ac:dyDescent="0.25">
      <c r="R549" s="46"/>
      <c r="T549" s="47"/>
      <c r="V549" s="47"/>
      <c r="X549" s="48"/>
      <c r="Z549" s="93"/>
      <c r="AA549" s="52"/>
    </row>
    <row r="550" spans="18:27" x14ac:dyDescent="0.25">
      <c r="R550" s="46"/>
      <c r="T550" s="47"/>
      <c r="V550" s="47"/>
      <c r="X550" s="48"/>
      <c r="Z550" s="93"/>
      <c r="AA550" s="52"/>
    </row>
    <row r="551" spans="18:27" x14ac:dyDescent="0.25">
      <c r="R551" s="46"/>
      <c r="T551" s="47"/>
      <c r="V551" s="47"/>
      <c r="X551" s="48"/>
      <c r="Z551" s="93"/>
      <c r="AA551" s="52"/>
    </row>
    <row r="552" spans="18:27" x14ac:dyDescent="0.25">
      <c r="R552" s="46"/>
      <c r="T552" s="47"/>
      <c r="V552" s="47"/>
      <c r="X552" s="48"/>
      <c r="Z552" s="93"/>
      <c r="AA552" s="52"/>
    </row>
    <row r="553" spans="18:27" x14ac:dyDescent="0.25">
      <c r="R553" s="46"/>
      <c r="T553" s="47"/>
      <c r="V553" s="47"/>
      <c r="X553" s="48"/>
      <c r="Z553" s="93"/>
      <c r="AA553" s="52"/>
    </row>
    <row r="554" spans="18:27" x14ac:dyDescent="0.25">
      <c r="R554" s="46"/>
      <c r="T554" s="47"/>
      <c r="V554" s="47"/>
      <c r="X554" s="48"/>
      <c r="Z554" s="93"/>
      <c r="AA554" s="52"/>
    </row>
    <row r="555" spans="18:27" x14ac:dyDescent="0.25">
      <c r="R555" s="46"/>
      <c r="T555" s="47"/>
      <c r="V555" s="47"/>
      <c r="X555" s="48"/>
      <c r="Z555" s="93"/>
      <c r="AA555" s="52"/>
    </row>
    <row r="556" spans="18:27" x14ac:dyDescent="0.25">
      <c r="R556" s="46"/>
      <c r="T556" s="47"/>
      <c r="V556" s="47"/>
      <c r="X556" s="48"/>
      <c r="Z556" s="93"/>
      <c r="AA556" s="52"/>
    </row>
    <row r="557" spans="18:27" x14ac:dyDescent="0.25">
      <c r="R557" s="46"/>
      <c r="T557" s="47"/>
      <c r="V557" s="47"/>
      <c r="X557" s="48"/>
      <c r="Z557" s="93"/>
      <c r="AA557" s="52"/>
    </row>
    <row r="558" spans="18:27" x14ac:dyDescent="0.25">
      <c r="R558" s="46"/>
      <c r="T558" s="47"/>
      <c r="V558" s="47"/>
      <c r="X558" s="48"/>
      <c r="Z558" s="93"/>
      <c r="AA558" s="52"/>
    </row>
    <row r="559" spans="18:27" x14ac:dyDescent="0.25">
      <c r="R559" s="46"/>
      <c r="T559" s="47"/>
      <c r="V559" s="47"/>
      <c r="X559" s="48"/>
      <c r="Z559" s="93"/>
      <c r="AA559" s="52"/>
    </row>
    <row r="560" spans="18:27" x14ac:dyDescent="0.25">
      <c r="R560" s="46"/>
      <c r="T560" s="47"/>
      <c r="V560" s="47"/>
      <c r="X560" s="48"/>
      <c r="Z560" s="93"/>
      <c r="AA560" s="52"/>
    </row>
    <row r="561" spans="18:27" x14ac:dyDescent="0.25">
      <c r="R561" s="46"/>
      <c r="T561" s="47"/>
      <c r="V561" s="47"/>
      <c r="X561" s="48"/>
      <c r="Z561" s="93"/>
      <c r="AA561" s="52"/>
    </row>
    <row r="562" spans="18:27" x14ac:dyDescent="0.25">
      <c r="R562" s="46"/>
      <c r="T562" s="47"/>
      <c r="V562" s="47"/>
      <c r="X562" s="48"/>
      <c r="Z562" s="93"/>
      <c r="AA562" s="52"/>
    </row>
    <row r="563" spans="18:27" x14ac:dyDescent="0.25">
      <c r="R563" s="46"/>
      <c r="T563" s="47"/>
      <c r="V563" s="47"/>
      <c r="X563" s="48"/>
      <c r="Z563" s="93"/>
      <c r="AA563" s="52"/>
    </row>
    <row r="564" spans="18:27" x14ac:dyDescent="0.25">
      <c r="R564" s="46"/>
      <c r="T564" s="47"/>
      <c r="V564" s="47"/>
      <c r="X564" s="48"/>
      <c r="Z564" s="93"/>
      <c r="AA564" s="52"/>
    </row>
    <row r="565" spans="18:27" x14ac:dyDescent="0.25">
      <c r="R565" s="46"/>
      <c r="T565" s="47"/>
      <c r="V565" s="47"/>
      <c r="X565" s="48"/>
      <c r="Z565" s="93"/>
      <c r="AA565" s="52"/>
    </row>
    <row r="566" spans="18:27" x14ac:dyDescent="0.25">
      <c r="R566" s="46"/>
      <c r="T566" s="47"/>
      <c r="V566" s="47"/>
      <c r="X566" s="48"/>
      <c r="Z566" s="93"/>
      <c r="AA566" s="52"/>
    </row>
    <row r="567" spans="18:27" x14ac:dyDescent="0.25">
      <c r="R567" s="46"/>
      <c r="T567" s="47"/>
      <c r="V567" s="47"/>
      <c r="X567" s="48"/>
      <c r="Z567" s="93"/>
      <c r="AA567" s="52"/>
    </row>
    <row r="568" spans="18:27" x14ac:dyDescent="0.25">
      <c r="R568" s="46"/>
      <c r="T568" s="47"/>
      <c r="V568" s="47"/>
      <c r="X568" s="48"/>
      <c r="Z568" s="93"/>
      <c r="AA568" s="52"/>
    </row>
    <row r="569" spans="18:27" x14ac:dyDescent="0.25">
      <c r="R569" s="46"/>
      <c r="T569" s="47"/>
      <c r="V569" s="47"/>
      <c r="X569" s="48"/>
      <c r="Z569" s="93"/>
      <c r="AA569" s="52"/>
    </row>
    <row r="570" spans="18:27" x14ac:dyDescent="0.25">
      <c r="R570" s="46"/>
      <c r="T570" s="47"/>
      <c r="V570" s="47"/>
      <c r="X570" s="48"/>
      <c r="Z570" s="93"/>
      <c r="AA570" s="52"/>
    </row>
    <row r="571" spans="18:27" x14ac:dyDescent="0.25">
      <c r="R571" s="46"/>
      <c r="T571" s="47"/>
      <c r="V571" s="47"/>
      <c r="X571" s="48"/>
      <c r="Z571" s="93"/>
      <c r="AA571" s="52"/>
    </row>
    <row r="572" spans="18:27" x14ac:dyDescent="0.25">
      <c r="R572" s="46"/>
      <c r="T572" s="47"/>
      <c r="V572" s="47"/>
      <c r="X572" s="48"/>
    </row>
    <row r="573" spans="18:27" x14ac:dyDescent="0.25">
      <c r="R573" s="46"/>
      <c r="T573" s="47"/>
      <c r="V573" s="47"/>
      <c r="X573" s="48"/>
    </row>
    <row r="574" spans="18:27" x14ac:dyDescent="0.25">
      <c r="R574" s="46"/>
      <c r="T574" s="47"/>
      <c r="V574" s="47"/>
      <c r="X574" s="48"/>
    </row>
    <row r="575" spans="18:27" x14ac:dyDescent="0.25">
      <c r="R575" s="46"/>
      <c r="T575" s="47"/>
      <c r="V575" s="47"/>
      <c r="X575" s="48"/>
    </row>
    <row r="576" spans="18:27" x14ac:dyDescent="0.25">
      <c r="R576" s="46"/>
      <c r="T576" s="47"/>
      <c r="V576" s="47"/>
      <c r="X576" s="48"/>
    </row>
    <row r="577" spans="18:24" x14ac:dyDescent="0.25">
      <c r="R577" s="46"/>
      <c r="T577" s="47"/>
      <c r="V577" s="47"/>
      <c r="X577" s="48"/>
    </row>
    <row r="578" spans="18:24" x14ac:dyDescent="0.25">
      <c r="R578" s="46"/>
      <c r="T578" s="47"/>
      <c r="V578" s="47"/>
      <c r="X578" s="48"/>
    </row>
    <row r="579" spans="18:24" x14ac:dyDescent="0.25">
      <c r="R579" s="46"/>
      <c r="T579" s="47"/>
      <c r="V579" s="47"/>
      <c r="X579" s="48"/>
    </row>
    <row r="580" spans="18:24" x14ac:dyDescent="0.25">
      <c r="R580" s="46"/>
      <c r="T580" s="47"/>
      <c r="V580" s="47"/>
      <c r="X580" s="48"/>
    </row>
    <row r="581" spans="18:24" x14ac:dyDescent="0.25">
      <c r="R581" s="46"/>
      <c r="T581" s="47"/>
      <c r="V581" s="47"/>
      <c r="X581" s="48"/>
    </row>
    <row r="582" spans="18:24" x14ac:dyDescent="0.25">
      <c r="R582" s="46"/>
      <c r="T582" s="47"/>
      <c r="V582" s="47"/>
      <c r="X582" s="48"/>
    </row>
    <row r="583" spans="18:24" x14ac:dyDescent="0.25">
      <c r="R583" s="46"/>
      <c r="T583" s="47"/>
      <c r="V583" s="47"/>
      <c r="X583" s="48"/>
    </row>
    <row r="584" spans="18:24" x14ac:dyDescent="0.25">
      <c r="R584" s="46"/>
      <c r="T584" s="47"/>
      <c r="V584" s="47"/>
      <c r="X584" s="48"/>
    </row>
    <row r="585" spans="18:24" x14ac:dyDescent="0.25">
      <c r="R585" s="46"/>
      <c r="T585" s="47"/>
      <c r="V585" s="47"/>
      <c r="X585" s="48"/>
    </row>
    <row r="586" spans="18:24" x14ac:dyDescent="0.25">
      <c r="R586" s="46"/>
      <c r="T586" s="47"/>
      <c r="V586" s="47"/>
      <c r="X586" s="48"/>
    </row>
    <row r="587" spans="18:24" x14ac:dyDescent="0.25">
      <c r="R587" s="46"/>
      <c r="T587" s="47"/>
      <c r="V587" s="47"/>
      <c r="X587" s="48"/>
    </row>
    <row r="588" spans="18:24" x14ac:dyDescent="0.25">
      <c r="R588" s="46"/>
      <c r="T588" s="47"/>
      <c r="V588" s="47"/>
      <c r="X588" s="48"/>
    </row>
    <row r="589" spans="18:24" x14ac:dyDescent="0.25">
      <c r="R589" s="46"/>
      <c r="T589" s="47"/>
      <c r="V589" s="47"/>
      <c r="X589" s="48"/>
    </row>
    <row r="590" spans="18:24" x14ac:dyDescent="0.25">
      <c r="R590" s="46"/>
      <c r="T590" s="47"/>
      <c r="V590" s="47"/>
      <c r="X590" s="48"/>
    </row>
    <row r="591" spans="18:24" x14ac:dyDescent="0.25">
      <c r="R591" s="46"/>
      <c r="T591" s="47"/>
      <c r="V591" s="47"/>
      <c r="X591" s="48"/>
    </row>
    <row r="592" spans="18:24" x14ac:dyDescent="0.25">
      <c r="R592" s="46"/>
      <c r="T592" s="47"/>
      <c r="V592" s="47"/>
      <c r="X592" s="48"/>
    </row>
    <row r="593" spans="18:24" x14ac:dyDescent="0.25">
      <c r="R593" s="46"/>
      <c r="T593" s="47"/>
      <c r="V593" s="47"/>
      <c r="X593" s="48"/>
    </row>
    <row r="594" spans="18:24" x14ac:dyDescent="0.25">
      <c r="R594" s="46"/>
      <c r="T594" s="47"/>
      <c r="V594" s="47"/>
      <c r="X594" s="48"/>
    </row>
    <row r="595" spans="18:24" x14ac:dyDescent="0.25">
      <c r="R595" s="46"/>
      <c r="T595" s="47"/>
      <c r="V595" s="47"/>
      <c r="X595" s="48"/>
    </row>
    <row r="596" spans="18:24" x14ac:dyDescent="0.25">
      <c r="R596" s="46"/>
      <c r="T596" s="47"/>
      <c r="V596" s="47"/>
      <c r="X596" s="48"/>
    </row>
    <row r="597" spans="18:24" x14ac:dyDescent="0.25">
      <c r="R597" s="46"/>
      <c r="T597" s="47"/>
      <c r="V597" s="47"/>
      <c r="X597" s="48"/>
    </row>
    <row r="598" spans="18:24" x14ac:dyDescent="0.25">
      <c r="R598" s="46"/>
      <c r="T598" s="47"/>
      <c r="V598" s="47"/>
      <c r="X598" s="48"/>
    </row>
    <row r="599" spans="18:24" x14ac:dyDescent="0.25">
      <c r="R599" s="46"/>
      <c r="T599" s="47"/>
      <c r="V599" s="47"/>
      <c r="X599" s="48"/>
    </row>
    <row r="600" spans="18:24" x14ac:dyDescent="0.25">
      <c r="R600" s="46"/>
      <c r="T600" s="47"/>
      <c r="V600" s="47"/>
      <c r="X600" s="48"/>
    </row>
    <row r="601" spans="18:24" x14ac:dyDescent="0.25">
      <c r="R601" s="46"/>
      <c r="T601" s="47"/>
      <c r="V601" s="47"/>
      <c r="X601" s="48"/>
    </row>
    <row r="602" spans="18:24" x14ac:dyDescent="0.25">
      <c r="R602" s="46"/>
      <c r="T602" s="47"/>
      <c r="V602" s="47"/>
      <c r="X602" s="48"/>
    </row>
    <row r="603" spans="18:24" x14ac:dyDescent="0.25">
      <c r="R603" s="46"/>
      <c r="T603" s="47"/>
      <c r="V603" s="47"/>
      <c r="X603" s="48"/>
    </row>
    <row r="604" spans="18:24" x14ac:dyDescent="0.25">
      <c r="R604" s="46"/>
      <c r="T604" s="47"/>
      <c r="V604" s="47"/>
      <c r="X604" s="48"/>
    </row>
    <row r="605" spans="18:24" x14ac:dyDescent="0.25">
      <c r="R605" s="46"/>
      <c r="T605" s="47"/>
      <c r="V605" s="47"/>
      <c r="X605" s="48"/>
    </row>
    <row r="606" spans="18:24" x14ac:dyDescent="0.25">
      <c r="R606" s="46"/>
      <c r="T606" s="47"/>
      <c r="V606" s="47"/>
      <c r="X606" s="48"/>
    </row>
    <row r="607" spans="18:24" x14ac:dyDescent="0.25">
      <c r="R607" s="46"/>
      <c r="T607" s="47"/>
      <c r="V607" s="47"/>
      <c r="X607" s="48"/>
    </row>
    <row r="608" spans="18:24" x14ac:dyDescent="0.25">
      <c r="R608" s="46"/>
      <c r="T608" s="47"/>
      <c r="V608" s="47"/>
      <c r="X608" s="48"/>
    </row>
    <row r="609" spans="18:24" x14ac:dyDescent="0.25">
      <c r="R609" s="46"/>
      <c r="T609" s="47"/>
      <c r="V609" s="47"/>
      <c r="X609" s="48"/>
    </row>
    <row r="610" spans="18:24" x14ac:dyDescent="0.25">
      <c r="R610" s="46"/>
      <c r="T610" s="47"/>
      <c r="V610" s="47"/>
      <c r="X610" s="48"/>
    </row>
    <row r="611" spans="18:24" x14ac:dyDescent="0.25">
      <c r="R611" s="46"/>
      <c r="T611" s="47"/>
      <c r="V611" s="47"/>
      <c r="X611" s="48"/>
    </row>
    <row r="612" spans="18:24" x14ac:dyDescent="0.25">
      <c r="R612" s="46"/>
      <c r="T612" s="47"/>
      <c r="V612" s="47"/>
      <c r="X612" s="48"/>
    </row>
    <row r="613" spans="18:24" x14ac:dyDescent="0.25">
      <c r="R613" s="46"/>
      <c r="T613" s="47"/>
      <c r="V613" s="47"/>
      <c r="X613" s="48"/>
    </row>
    <row r="614" spans="18:24" x14ac:dyDescent="0.25">
      <c r="R614" s="46"/>
      <c r="T614" s="47"/>
      <c r="V614" s="47"/>
      <c r="X614" s="48"/>
    </row>
    <row r="615" spans="18:24" x14ac:dyDescent="0.25">
      <c r="R615" s="46"/>
      <c r="T615" s="47"/>
      <c r="V615" s="47"/>
      <c r="X615" s="48"/>
    </row>
    <row r="616" spans="18:24" x14ac:dyDescent="0.25">
      <c r="R616" s="46"/>
      <c r="T616" s="47"/>
      <c r="V616" s="47"/>
      <c r="X616" s="48"/>
    </row>
    <row r="617" spans="18:24" x14ac:dyDescent="0.25">
      <c r="R617" s="46"/>
      <c r="T617" s="47"/>
      <c r="V617" s="47"/>
      <c r="X617" s="48"/>
    </row>
    <row r="618" spans="18:24" x14ac:dyDescent="0.25">
      <c r="R618" s="46"/>
      <c r="T618" s="47"/>
      <c r="V618" s="47"/>
      <c r="X618" s="48"/>
    </row>
    <row r="619" spans="18:24" x14ac:dyDescent="0.25">
      <c r="R619" s="46"/>
      <c r="T619" s="47"/>
      <c r="V619" s="47"/>
      <c r="X619" s="48"/>
    </row>
    <row r="620" spans="18:24" x14ac:dyDescent="0.25">
      <c r="R620" s="46"/>
      <c r="T620" s="47"/>
      <c r="V620" s="47"/>
      <c r="X620" s="48"/>
    </row>
    <row r="621" spans="18:24" x14ac:dyDescent="0.25">
      <c r="R621" s="46"/>
      <c r="T621" s="47"/>
      <c r="V621" s="47"/>
      <c r="X621" s="48"/>
    </row>
    <row r="622" spans="18:24" x14ac:dyDescent="0.25">
      <c r="R622" s="46"/>
      <c r="T622" s="47"/>
      <c r="V622" s="47"/>
      <c r="X622" s="48"/>
    </row>
    <row r="623" spans="18:24" x14ac:dyDescent="0.25">
      <c r="R623" s="46"/>
      <c r="T623" s="47"/>
      <c r="V623" s="47"/>
      <c r="X623" s="48"/>
    </row>
    <row r="624" spans="18:24" x14ac:dyDescent="0.25">
      <c r="R624" s="46"/>
      <c r="T624" s="47"/>
      <c r="V624" s="47"/>
      <c r="X624" s="48"/>
    </row>
    <row r="625" spans="18:24" x14ac:dyDescent="0.25">
      <c r="R625" s="46"/>
      <c r="T625" s="47"/>
      <c r="V625" s="47"/>
      <c r="X625" s="48"/>
    </row>
    <row r="626" spans="18:24" x14ac:dyDescent="0.25">
      <c r="R626" s="46"/>
      <c r="T626" s="47"/>
      <c r="V626" s="47"/>
      <c r="X626" s="48"/>
    </row>
    <row r="627" spans="18:24" x14ac:dyDescent="0.25">
      <c r="R627" s="46"/>
      <c r="T627" s="47"/>
      <c r="V627" s="47"/>
      <c r="X627" s="48"/>
    </row>
    <row r="628" spans="18:24" x14ac:dyDescent="0.25">
      <c r="R628" s="46"/>
      <c r="T628" s="47"/>
      <c r="V628" s="47"/>
      <c r="X628" s="48"/>
    </row>
    <row r="629" spans="18:24" x14ac:dyDescent="0.25">
      <c r="R629" s="46"/>
      <c r="T629" s="47"/>
      <c r="V629" s="47"/>
      <c r="X629" s="48"/>
    </row>
    <row r="630" spans="18:24" x14ac:dyDescent="0.25">
      <c r="R630" s="46"/>
      <c r="T630" s="47"/>
      <c r="V630" s="47"/>
      <c r="X630" s="48"/>
    </row>
    <row r="631" spans="18:24" x14ac:dyDescent="0.25">
      <c r="R631" s="46"/>
      <c r="T631" s="47"/>
      <c r="V631" s="47"/>
      <c r="X631" s="48"/>
    </row>
    <row r="632" spans="18:24" x14ac:dyDescent="0.25">
      <c r="R632" s="46"/>
      <c r="T632" s="47"/>
      <c r="V632" s="47"/>
      <c r="X632" s="48"/>
    </row>
    <row r="633" spans="18:24" x14ac:dyDescent="0.25">
      <c r="R633" s="46"/>
      <c r="T633" s="47"/>
      <c r="V633" s="47"/>
      <c r="X633" s="48"/>
    </row>
    <row r="634" spans="18:24" x14ac:dyDescent="0.25">
      <c r="R634" s="46"/>
      <c r="T634" s="47"/>
      <c r="V634" s="47"/>
      <c r="X634" s="48"/>
    </row>
    <row r="635" spans="18:24" x14ac:dyDescent="0.25">
      <c r="R635" s="46"/>
      <c r="T635" s="47"/>
      <c r="V635" s="47"/>
      <c r="X635" s="48"/>
    </row>
    <row r="636" spans="18:24" x14ac:dyDescent="0.25">
      <c r="R636" s="46"/>
      <c r="T636" s="47"/>
      <c r="V636" s="47"/>
      <c r="X636" s="48"/>
    </row>
    <row r="637" spans="18:24" x14ac:dyDescent="0.25">
      <c r="R637" s="46"/>
      <c r="T637" s="47"/>
      <c r="V637" s="47"/>
      <c r="X637" s="48"/>
    </row>
    <row r="638" spans="18:24" x14ac:dyDescent="0.25">
      <c r="R638" s="46"/>
      <c r="T638" s="47"/>
      <c r="V638" s="47"/>
      <c r="X638" s="48"/>
    </row>
    <row r="639" spans="18:24" x14ac:dyDescent="0.25">
      <c r="R639" s="46"/>
      <c r="T639" s="47"/>
      <c r="V639" s="47"/>
      <c r="X639" s="48"/>
    </row>
    <row r="640" spans="18:24" x14ac:dyDescent="0.25">
      <c r="R640" s="46"/>
      <c r="T640" s="47"/>
      <c r="V640" s="47"/>
      <c r="X640" s="48"/>
    </row>
    <row r="641" spans="18:24" x14ac:dyDescent="0.25">
      <c r="R641" s="46"/>
      <c r="T641" s="47"/>
      <c r="V641" s="47"/>
      <c r="X641" s="48"/>
    </row>
    <row r="642" spans="18:24" x14ac:dyDescent="0.25">
      <c r="R642" s="46"/>
      <c r="T642" s="47"/>
      <c r="V642" s="47"/>
      <c r="X642" s="48"/>
    </row>
    <row r="643" spans="18:24" x14ac:dyDescent="0.25">
      <c r="R643" s="46"/>
      <c r="T643" s="47"/>
      <c r="V643" s="47"/>
      <c r="X643" s="48"/>
    </row>
    <row r="644" spans="18:24" x14ac:dyDescent="0.25">
      <c r="R644" s="46"/>
      <c r="T644" s="47"/>
      <c r="V644" s="47"/>
      <c r="X644" s="48"/>
    </row>
    <row r="645" spans="18:24" x14ac:dyDescent="0.25">
      <c r="R645" s="46"/>
      <c r="T645" s="47"/>
      <c r="V645" s="47"/>
      <c r="X645" s="48"/>
    </row>
    <row r="646" spans="18:24" x14ac:dyDescent="0.25">
      <c r="R646" s="46"/>
      <c r="T646" s="47"/>
      <c r="V646" s="47"/>
      <c r="X646" s="48"/>
    </row>
    <row r="647" spans="18:24" x14ac:dyDescent="0.25">
      <c r="R647" s="46"/>
      <c r="T647" s="47"/>
      <c r="V647" s="47"/>
      <c r="X647" s="48"/>
    </row>
    <row r="648" spans="18:24" x14ac:dyDescent="0.25">
      <c r="R648" s="46"/>
      <c r="T648" s="47"/>
      <c r="V648" s="47"/>
      <c r="X648" s="48"/>
    </row>
    <row r="649" spans="18:24" x14ac:dyDescent="0.25">
      <c r="R649" s="46"/>
      <c r="T649" s="47"/>
      <c r="V649" s="47"/>
      <c r="X649" s="48"/>
    </row>
    <row r="650" spans="18:24" x14ac:dyDescent="0.25">
      <c r="R650" s="46"/>
      <c r="T650" s="47"/>
      <c r="V650" s="47"/>
      <c r="X650" s="48"/>
    </row>
    <row r="651" spans="18:24" x14ac:dyDescent="0.25">
      <c r="R651" s="46"/>
      <c r="T651" s="47"/>
      <c r="V651" s="47"/>
      <c r="X651" s="48"/>
    </row>
    <row r="652" spans="18:24" x14ac:dyDescent="0.25">
      <c r="R652" s="46"/>
      <c r="T652" s="47"/>
      <c r="V652" s="47"/>
      <c r="X652" s="48"/>
    </row>
    <row r="653" spans="18:24" x14ac:dyDescent="0.25">
      <c r="R653" s="46"/>
      <c r="T653" s="47"/>
      <c r="V653" s="47"/>
      <c r="X653" s="48"/>
    </row>
    <row r="654" spans="18:24" x14ac:dyDescent="0.25">
      <c r="R654" s="46"/>
      <c r="T654" s="47"/>
      <c r="V654" s="47"/>
      <c r="X654" s="48"/>
    </row>
    <row r="655" spans="18:24" x14ac:dyDescent="0.25">
      <c r="R655" s="46"/>
      <c r="T655" s="47"/>
      <c r="V655" s="47"/>
      <c r="X655" s="48"/>
    </row>
    <row r="656" spans="18:24" x14ac:dyDescent="0.25">
      <c r="R656" s="46"/>
      <c r="T656" s="47"/>
      <c r="V656" s="47"/>
      <c r="X656" s="48"/>
    </row>
    <row r="657" spans="18:24" x14ac:dyDescent="0.25">
      <c r="R657" s="46"/>
      <c r="T657" s="47"/>
      <c r="V657" s="47"/>
      <c r="X657" s="48"/>
    </row>
    <row r="658" spans="18:24" x14ac:dyDescent="0.25">
      <c r="R658" s="46"/>
      <c r="T658" s="47"/>
      <c r="V658" s="47"/>
      <c r="X658" s="48"/>
    </row>
    <row r="659" spans="18:24" x14ac:dyDescent="0.25">
      <c r="R659" s="46"/>
      <c r="T659" s="47"/>
      <c r="V659" s="47"/>
      <c r="X659" s="48"/>
    </row>
    <row r="660" spans="18:24" x14ac:dyDescent="0.25">
      <c r="R660" s="46"/>
      <c r="T660" s="47"/>
      <c r="V660" s="47"/>
      <c r="X660" s="48"/>
    </row>
    <row r="661" spans="18:24" x14ac:dyDescent="0.25">
      <c r="R661" s="46"/>
      <c r="T661" s="47"/>
      <c r="V661" s="47"/>
      <c r="X661" s="48"/>
    </row>
    <row r="662" spans="18:24" x14ac:dyDescent="0.25">
      <c r="R662" s="46"/>
      <c r="T662" s="47"/>
      <c r="V662" s="47"/>
      <c r="X662" s="48"/>
    </row>
    <row r="663" spans="18:24" x14ac:dyDescent="0.25">
      <c r="R663" s="46"/>
      <c r="T663" s="47"/>
      <c r="V663" s="47"/>
      <c r="X663" s="48"/>
    </row>
    <row r="664" spans="18:24" x14ac:dyDescent="0.25">
      <c r="R664" s="46"/>
      <c r="T664" s="47"/>
      <c r="V664" s="47"/>
      <c r="X664" s="48"/>
    </row>
    <row r="665" spans="18:24" x14ac:dyDescent="0.25">
      <c r="R665" s="46"/>
      <c r="T665" s="47"/>
      <c r="V665" s="47"/>
      <c r="X665" s="48"/>
    </row>
    <row r="666" spans="18:24" x14ac:dyDescent="0.25">
      <c r="R666" s="46"/>
      <c r="T666" s="47"/>
      <c r="V666" s="47"/>
      <c r="X666" s="48"/>
    </row>
    <row r="667" spans="18:24" x14ac:dyDescent="0.25">
      <c r="R667" s="46"/>
      <c r="T667" s="47"/>
      <c r="V667" s="47"/>
      <c r="X667" s="48"/>
    </row>
    <row r="668" spans="18:24" x14ac:dyDescent="0.25">
      <c r="R668" s="46"/>
      <c r="T668" s="47"/>
      <c r="V668" s="47"/>
      <c r="X668" s="48"/>
    </row>
    <row r="669" spans="18:24" x14ac:dyDescent="0.25">
      <c r="R669" s="46"/>
      <c r="T669" s="47"/>
      <c r="V669" s="47"/>
      <c r="X669" s="48"/>
    </row>
    <row r="670" spans="18:24" x14ac:dyDescent="0.25">
      <c r="R670" s="46"/>
      <c r="T670" s="47"/>
      <c r="V670" s="47"/>
      <c r="X670" s="48"/>
    </row>
    <row r="671" spans="18:24" x14ac:dyDescent="0.25">
      <c r="R671" s="46"/>
      <c r="T671" s="47"/>
      <c r="V671" s="47"/>
      <c r="X671" s="48"/>
    </row>
    <row r="672" spans="18:24" x14ac:dyDescent="0.25">
      <c r="R672" s="46"/>
      <c r="T672" s="47"/>
      <c r="V672" s="47"/>
      <c r="X672" s="48"/>
    </row>
    <row r="673" spans="18:24" x14ac:dyDescent="0.25">
      <c r="R673" s="46"/>
      <c r="T673" s="47"/>
      <c r="V673" s="47"/>
      <c r="X673" s="48"/>
    </row>
    <row r="674" spans="18:24" x14ac:dyDescent="0.25">
      <c r="R674" s="46"/>
      <c r="T674" s="47"/>
      <c r="V674" s="47"/>
      <c r="X674" s="48"/>
    </row>
    <row r="675" spans="18:24" x14ac:dyDescent="0.25">
      <c r="R675" s="46"/>
      <c r="T675" s="47"/>
      <c r="V675" s="47"/>
      <c r="X675" s="48"/>
    </row>
    <row r="676" spans="18:24" x14ac:dyDescent="0.25">
      <c r="R676" s="46"/>
      <c r="T676" s="47"/>
      <c r="V676" s="47"/>
      <c r="X676" s="48"/>
    </row>
    <row r="677" spans="18:24" x14ac:dyDescent="0.25">
      <c r="R677" s="46"/>
      <c r="T677" s="47"/>
      <c r="V677" s="47"/>
      <c r="X677" s="48"/>
    </row>
    <row r="678" spans="18:24" x14ac:dyDescent="0.25">
      <c r="R678" s="46"/>
      <c r="T678" s="47"/>
      <c r="V678" s="47"/>
      <c r="X678" s="48"/>
    </row>
    <row r="679" spans="18:24" x14ac:dyDescent="0.25">
      <c r="R679" s="46"/>
      <c r="T679" s="47"/>
      <c r="V679" s="47"/>
      <c r="X679" s="48"/>
    </row>
    <row r="680" spans="18:24" x14ac:dyDescent="0.25">
      <c r="R680" s="46"/>
      <c r="T680" s="47"/>
      <c r="V680" s="47"/>
      <c r="X680" s="48"/>
    </row>
    <row r="681" spans="18:24" x14ac:dyDescent="0.25">
      <c r="R681" s="46"/>
      <c r="T681" s="47"/>
      <c r="V681" s="47"/>
      <c r="X681" s="48"/>
    </row>
    <row r="682" spans="18:24" x14ac:dyDescent="0.25">
      <c r="R682" s="46"/>
      <c r="T682" s="47"/>
      <c r="V682" s="47"/>
      <c r="X682" s="48"/>
    </row>
    <row r="683" spans="18:24" x14ac:dyDescent="0.25">
      <c r="R683" s="46"/>
      <c r="T683" s="47"/>
      <c r="V683" s="47"/>
      <c r="X683" s="48"/>
    </row>
    <row r="684" spans="18:24" x14ac:dyDescent="0.25">
      <c r="R684" s="46"/>
      <c r="T684" s="47"/>
      <c r="V684" s="47"/>
      <c r="X684" s="48"/>
    </row>
    <row r="685" spans="18:24" x14ac:dyDescent="0.25">
      <c r="R685" s="46"/>
      <c r="T685" s="47"/>
      <c r="V685" s="47"/>
      <c r="X685" s="48"/>
    </row>
    <row r="686" spans="18:24" x14ac:dyDescent="0.25">
      <c r="R686" s="46"/>
      <c r="T686" s="47"/>
      <c r="V686" s="47"/>
      <c r="X686" s="48"/>
    </row>
    <row r="687" spans="18:24" x14ac:dyDescent="0.25">
      <c r="R687" s="46"/>
      <c r="T687" s="47"/>
      <c r="V687" s="47"/>
      <c r="X687" s="48"/>
    </row>
    <row r="688" spans="18:24" x14ac:dyDescent="0.25">
      <c r="R688" s="46"/>
      <c r="T688" s="47"/>
      <c r="V688" s="47"/>
      <c r="X688" s="48"/>
    </row>
    <row r="689" spans="18:24" x14ac:dyDescent="0.25">
      <c r="R689" s="46"/>
      <c r="T689" s="47"/>
      <c r="V689" s="47"/>
      <c r="X689" s="48"/>
    </row>
    <row r="690" spans="18:24" x14ac:dyDescent="0.25">
      <c r="R690" s="46"/>
      <c r="T690" s="47"/>
      <c r="V690" s="47"/>
      <c r="X690" s="48"/>
    </row>
    <row r="691" spans="18:24" x14ac:dyDescent="0.25">
      <c r="R691" s="46"/>
      <c r="T691" s="47"/>
      <c r="V691" s="47"/>
      <c r="X691" s="48"/>
    </row>
    <row r="692" spans="18:24" x14ac:dyDescent="0.25">
      <c r="R692" s="46"/>
      <c r="T692" s="47"/>
      <c r="V692" s="47"/>
      <c r="X692" s="48"/>
    </row>
    <row r="693" spans="18:24" x14ac:dyDescent="0.25">
      <c r="R693" s="46"/>
      <c r="T693" s="47"/>
      <c r="V693" s="47"/>
      <c r="X693" s="48"/>
    </row>
    <row r="694" spans="18:24" x14ac:dyDescent="0.25">
      <c r="R694" s="46"/>
      <c r="T694" s="47"/>
      <c r="V694" s="47"/>
      <c r="X694" s="48"/>
    </row>
    <row r="695" spans="18:24" x14ac:dyDescent="0.25">
      <c r="R695" s="46"/>
      <c r="T695" s="47"/>
      <c r="V695" s="47"/>
      <c r="X695" s="48"/>
    </row>
    <row r="696" spans="18:24" x14ac:dyDescent="0.25">
      <c r="R696" s="46"/>
      <c r="T696" s="47"/>
      <c r="V696" s="47"/>
      <c r="X696" s="48"/>
    </row>
    <row r="697" spans="18:24" x14ac:dyDescent="0.25">
      <c r="R697" s="46"/>
      <c r="T697" s="47"/>
      <c r="V697" s="47"/>
      <c r="X697" s="48"/>
    </row>
    <row r="698" spans="18:24" x14ac:dyDescent="0.25">
      <c r="R698" s="46"/>
      <c r="T698" s="47"/>
      <c r="V698" s="47"/>
      <c r="X698" s="48"/>
    </row>
    <row r="699" spans="18:24" x14ac:dyDescent="0.25">
      <c r="R699" s="46"/>
      <c r="T699" s="47"/>
      <c r="V699" s="47"/>
      <c r="X699" s="48"/>
    </row>
    <row r="700" spans="18:24" x14ac:dyDescent="0.25">
      <c r="R700" s="46"/>
      <c r="T700" s="47"/>
      <c r="V700" s="47"/>
      <c r="X700" s="48"/>
    </row>
    <row r="701" spans="18:24" x14ac:dyDescent="0.25">
      <c r="R701" s="46"/>
      <c r="T701" s="47"/>
      <c r="V701" s="47"/>
      <c r="X701" s="48"/>
    </row>
    <row r="702" spans="18:24" x14ac:dyDescent="0.25">
      <c r="R702" s="46"/>
      <c r="T702" s="47"/>
      <c r="V702" s="47"/>
      <c r="X702" s="48"/>
    </row>
    <row r="703" spans="18:24" x14ac:dyDescent="0.25">
      <c r="R703" s="46"/>
      <c r="T703" s="47"/>
      <c r="V703" s="47"/>
      <c r="X703" s="48"/>
    </row>
    <row r="704" spans="18:24" x14ac:dyDescent="0.25">
      <c r="R704" s="46"/>
      <c r="T704" s="47"/>
      <c r="V704" s="47"/>
      <c r="X704" s="48"/>
    </row>
    <row r="705" spans="18:24" x14ac:dyDescent="0.25">
      <c r="R705" s="46"/>
      <c r="T705" s="47"/>
      <c r="V705" s="47"/>
      <c r="X705" s="48"/>
    </row>
    <row r="706" spans="18:24" x14ac:dyDescent="0.25">
      <c r="R706" s="46"/>
      <c r="T706" s="47"/>
      <c r="V706" s="47"/>
      <c r="X706" s="48"/>
    </row>
    <row r="707" spans="18:24" x14ac:dyDescent="0.25">
      <c r="R707" s="46"/>
      <c r="T707" s="47"/>
      <c r="V707" s="47"/>
      <c r="X707" s="48"/>
    </row>
    <row r="708" spans="18:24" x14ac:dyDescent="0.25">
      <c r="R708" s="46"/>
      <c r="T708" s="47"/>
      <c r="V708" s="47"/>
      <c r="X708" s="48"/>
    </row>
    <row r="709" spans="18:24" x14ac:dyDescent="0.25">
      <c r="R709" s="46"/>
      <c r="T709" s="47"/>
      <c r="V709" s="47"/>
      <c r="X709" s="48"/>
    </row>
    <row r="710" spans="18:24" x14ac:dyDescent="0.25">
      <c r="R710" s="46"/>
      <c r="T710" s="47"/>
      <c r="V710" s="47"/>
      <c r="X710" s="48"/>
    </row>
    <row r="711" spans="18:24" x14ac:dyDescent="0.25">
      <c r="R711" s="46"/>
      <c r="T711" s="47"/>
      <c r="V711" s="47"/>
      <c r="X711" s="48"/>
    </row>
    <row r="712" spans="18:24" x14ac:dyDescent="0.25">
      <c r="R712" s="46"/>
      <c r="T712" s="47"/>
      <c r="V712" s="47"/>
      <c r="X712" s="48"/>
    </row>
    <row r="713" spans="18:24" x14ac:dyDescent="0.25">
      <c r="R713" s="46"/>
      <c r="T713" s="47"/>
      <c r="V713" s="47"/>
      <c r="X713" s="48"/>
    </row>
    <row r="714" spans="18:24" x14ac:dyDescent="0.25">
      <c r="R714" s="46"/>
      <c r="T714" s="47"/>
      <c r="V714" s="47"/>
      <c r="X714" s="48"/>
    </row>
    <row r="715" spans="18:24" x14ac:dyDescent="0.25">
      <c r="R715" s="46"/>
      <c r="T715" s="47"/>
      <c r="V715" s="47"/>
      <c r="X715" s="48"/>
    </row>
    <row r="716" spans="18:24" x14ac:dyDescent="0.25">
      <c r="R716" s="46"/>
      <c r="T716" s="47"/>
      <c r="V716" s="47"/>
      <c r="X716" s="48"/>
    </row>
    <row r="717" spans="18:24" x14ac:dyDescent="0.25">
      <c r="R717" s="46"/>
      <c r="T717" s="47"/>
      <c r="V717" s="47"/>
      <c r="X717" s="48"/>
    </row>
    <row r="718" spans="18:24" x14ac:dyDescent="0.25">
      <c r="R718" s="46"/>
      <c r="T718" s="47"/>
      <c r="V718" s="47"/>
      <c r="X718" s="48"/>
    </row>
    <row r="719" spans="18:24" x14ac:dyDescent="0.25">
      <c r="R719" s="46"/>
      <c r="T719" s="47"/>
      <c r="V719" s="47"/>
      <c r="X719" s="48"/>
    </row>
    <row r="720" spans="18:24" x14ac:dyDescent="0.25">
      <c r="R720" s="46"/>
      <c r="T720" s="47"/>
      <c r="V720" s="47"/>
      <c r="X720" s="48"/>
    </row>
    <row r="721" spans="18:24" x14ac:dyDescent="0.25">
      <c r="R721" s="46"/>
      <c r="T721" s="47"/>
      <c r="V721" s="47"/>
      <c r="X721" s="48"/>
    </row>
    <row r="722" spans="18:24" x14ac:dyDescent="0.25">
      <c r="R722" s="46"/>
      <c r="T722" s="47"/>
      <c r="V722" s="47"/>
      <c r="X722" s="48"/>
    </row>
    <row r="723" spans="18:24" x14ac:dyDescent="0.25">
      <c r="R723" s="46"/>
      <c r="T723" s="47"/>
      <c r="V723" s="47"/>
      <c r="X723" s="48"/>
    </row>
    <row r="724" spans="18:24" x14ac:dyDescent="0.25">
      <c r="R724" s="46"/>
      <c r="T724" s="47"/>
      <c r="V724" s="47"/>
      <c r="X724" s="48"/>
    </row>
    <row r="725" spans="18:24" x14ac:dyDescent="0.25">
      <c r="R725" s="46"/>
      <c r="T725" s="47"/>
      <c r="V725" s="47"/>
      <c r="X725" s="48"/>
    </row>
    <row r="726" spans="18:24" x14ac:dyDescent="0.25">
      <c r="R726" s="46"/>
      <c r="T726" s="47"/>
      <c r="V726" s="47"/>
      <c r="X726" s="48"/>
    </row>
    <row r="727" spans="18:24" x14ac:dyDescent="0.25">
      <c r="R727" s="46"/>
      <c r="T727" s="47"/>
      <c r="V727" s="47"/>
      <c r="X727" s="48"/>
    </row>
    <row r="728" spans="18:24" x14ac:dyDescent="0.25">
      <c r="R728" s="46"/>
      <c r="T728" s="47"/>
      <c r="V728" s="47"/>
      <c r="X728" s="48"/>
    </row>
    <row r="729" spans="18:24" x14ac:dyDescent="0.25">
      <c r="R729" s="46"/>
      <c r="T729" s="47"/>
      <c r="V729" s="47"/>
      <c r="X729" s="48"/>
    </row>
    <row r="730" spans="18:24" x14ac:dyDescent="0.25">
      <c r="R730" s="46"/>
      <c r="T730" s="47"/>
      <c r="V730" s="47"/>
      <c r="X730" s="48"/>
    </row>
    <row r="731" spans="18:24" x14ac:dyDescent="0.25">
      <c r="R731" s="46"/>
      <c r="T731" s="47"/>
      <c r="V731" s="47"/>
      <c r="X731" s="48"/>
    </row>
    <row r="732" spans="18:24" x14ac:dyDescent="0.25">
      <c r="R732" s="46"/>
      <c r="T732" s="47"/>
      <c r="V732" s="47"/>
      <c r="X732" s="48"/>
    </row>
    <row r="733" spans="18:24" x14ac:dyDescent="0.25">
      <c r="R733" s="46"/>
      <c r="T733" s="47"/>
      <c r="V733" s="47"/>
      <c r="X733" s="48"/>
    </row>
    <row r="734" spans="18:24" x14ac:dyDescent="0.25">
      <c r="R734" s="46"/>
      <c r="T734" s="47"/>
      <c r="V734" s="47"/>
      <c r="X734" s="48"/>
    </row>
    <row r="735" spans="18:24" x14ac:dyDescent="0.25">
      <c r="R735" s="46"/>
      <c r="T735" s="47"/>
      <c r="V735" s="47"/>
      <c r="X735" s="48"/>
    </row>
    <row r="736" spans="18:24" x14ac:dyDescent="0.25">
      <c r="R736" s="46"/>
      <c r="T736" s="47"/>
      <c r="V736" s="47"/>
      <c r="X736" s="48"/>
    </row>
    <row r="737" spans="18:24" x14ac:dyDescent="0.25">
      <c r="R737" s="46"/>
      <c r="T737" s="47"/>
      <c r="V737" s="47"/>
      <c r="X737" s="48"/>
    </row>
    <row r="738" spans="18:24" x14ac:dyDescent="0.25">
      <c r="R738" s="46"/>
      <c r="T738" s="47"/>
      <c r="V738" s="47"/>
      <c r="X738" s="48"/>
    </row>
    <row r="739" spans="18:24" x14ac:dyDescent="0.25">
      <c r="R739" s="46"/>
      <c r="T739" s="47"/>
      <c r="V739" s="47"/>
      <c r="X739" s="48"/>
    </row>
    <row r="740" spans="18:24" x14ac:dyDescent="0.25">
      <c r="R740" s="46"/>
      <c r="T740" s="47"/>
      <c r="V740" s="47"/>
      <c r="X740" s="48"/>
    </row>
    <row r="741" spans="18:24" x14ac:dyDescent="0.25">
      <c r="R741" s="46"/>
      <c r="T741" s="47"/>
      <c r="V741" s="47"/>
      <c r="X741" s="48"/>
    </row>
    <row r="742" spans="18:24" x14ac:dyDescent="0.25">
      <c r="R742" s="46"/>
      <c r="T742" s="47"/>
      <c r="V742" s="47"/>
      <c r="X742" s="48"/>
    </row>
    <row r="743" spans="18:24" x14ac:dyDescent="0.25">
      <c r="R743" s="46"/>
      <c r="T743" s="47"/>
      <c r="V743" s="47"/>
      <c r="X743" s="48"/>
    </row>
    <row r="744" spans="18:24" x14ac:dyDescent="0.25">
      <c r="R744" s="46"/>
      <c r="T744" s="47"/>
      <c r="V744" s="47"/>
      <c r="X744" s="48"/>
    </row>
    <row r="745" spans="18:24" x14ac:dyDescent="0.25">
      <c r="R745" s="46"/>
      <c r="T745" s="47"/>
      <c r="V745" s="47"/>
      <c r="X745" s="48"/>
    </row>
    <row r="746" spans="18:24" x14ac:dyDescent="0.25">
      <c r="R746" s="46"/>
      <c r="T746" s="47"/>
      <c r="V746" s="47"/>
      <c r="X746" s="48"/>
    </row>
    <row r="747" spans="18:24" x14ac:dyDescent="0.25">
      <c r="R747" s="46"/>
      <c r="T747" s="47"/>
      <c r="V747" s="47"/>
      <c r="X747" s="48"/>
    </row>
    <row r="748" spans="18:24" x14ac:dyDescent="0.25">
      <c r="R748" s="46"/>
      <c r="T748" s="47"/>
      <c r="V748" s="47"/>
      <c r="X748" s="48"/>
    </row>
    <row r="749" spans="18:24" x14ac:dyDescent="0.25">
      <c r="R749" s="46"/>
      <c r="T749" s="47"/>
      <c r="V749" s="47"/>
      <c r="X749" s="48"/>
    </row>
    <row r="750" spans="18:24" x14ac:dyDescent="0.25">
      <c r="R750" s="46"/>
      <c r="T750" s="47"/>
      <c r="V750" s="47"/>
      <c r="X750" s="48"/>
    </row>
    <row r="751" spans="18:24" x14ac:dyDescent="0.25">
      <c r="R751" s="46"/>
      <c r="T751" s="47"/>
      <c r="V751" s="47"/>
      <c r="X751" s="48"/>
    </row>
    <row r="752" spans="18:24" x14ac:dyDescent="0.25">
      <c r="R752" s="46"/>
      <c r="T752" s="47"/>
      <c r="V752" s="47"/>
      <c r="X752" s="48"/>
    </row>
    <row r="753" spans="18:24" x14ac:dyDescent="0.25">
      <c r="R753" s="46"/>
      <c r="T753" s="47"/>
      <c r="V753" s="47"/>
      <c r="X753" s="48"/>
    </row>
    <row r="754" spans="18:24" x14ac:dyDescent="0.25">
      <c r="R754" s="46"/>
      <c r="T754" s="47"/>
      <c r="V754" s="47"/>
      <c r="X754" s="48"/>
    </row>
    <row r="755" spans="18:24" x14ac:dyDescent="0.25">
      <c r="R755" s="46"/>
      <c r="T755" s="47"/>
      <c r="V755" s="47"/>
      <c r="X755" s="48"/>
    </row>
    <row r="756" spans="18:24" x14ac:dyDescent="0.25">
      <c r="R756" s="46"/>
      <c r="T756" s="47"/>
      <c r="V756" s="47"/>
      <c r="X756" s="48"/>
    </row>
    <row r="757" spans="18:24" x14ac:dyDescent="0.25">
      <c r="R757" s="46"/>
      <c r="T757" s="47"/>
      <c r="V757" s="47"/>
      <c r="X757" s="48"/>
    </row>
    <row r="758" spans="18:24" x14ac:dyDescent="0.25">
      <c r="R758" s="46"/>
      <c r="T758" s="47"/>
      <c r="V758" s="47"/>
      <c r="X758" s="48"/>
    </row>
    <row r="759" spans="18:24" x14ac:dyDescent="0.25">
      <c r="R759" s="46"/>
      <c r="T759" s="47"/>
      <c r="V759" s="47"/>
      <c r="X759" s="48"/>
    </row>
    <row r="760" spans="18:24" x14ac:dyDescent="0.25">
      <c r="R760" s="46"/>
      <c r="T760" s="47"/>
      <c r="V760" s="47"/>
      <c r="X760" s="48"/>
    </row>
    <row r="761" spans="18:24" x14ac:dyDescent="0.25">
      <c r="R761" s="46"/>
      <c r="T761" s="47"/>
      <c r="V761" s="47"/>
      <c r="X761" s="48"/>
    </row>
    <row r="762" spans="18:24" x14ac:dyDescent="0.25">
      <c r="R762" s="46"/>
      <c r="T762" s="47"/>
      <c r="V762" s="47"/>
      <c r="X762" s="48"/>
    </row>
    <row r="763" spans="18:24" x14ac:dyDescent="0.25">
      <c r="R763" s="46"/>
      <c r="T763" s="47"/>
      <c r="V763" s="47"/>
      <c r="X763" s="48"/>
    </row>
    <row r="764" spans="18:24" x14ac:dyDescent="0.25">
      <c r="R764" s="46"/>
      <c r="T764" s="47"/>
      <c r="V764" s="47"/>
      <c r="X764" s="48"/>
    </row>
    <row r="765" spans="18:24" x14ac:dyDescent="0.25">
      <c r="R765" s="46"/>
      <c r="T765" s="47"/>
      <c r="V765" s="47"/>
      <c r="X765" s="48"/>
    </row>
    <row r="766" spans="18:24" x14ac:dyDescent="0.25">
      <c r="R766" s="46"/>
      <c r="T766" s="47"/>
      <c r="V766" s="47"/>
      <c r="X766" s="48"/>
    </row>
    <row r="767" spans="18:24" x14ac:dyDescent="0.25">
      <c r="R767" s="46"/>
      <c r="T767" s="47"/>
      <c r="V767" s="47"/>
      <c r="X767" s="48"/>
    </row>
    <row r="768" spans="18:24" x14ac:dyDescent="0.25">
      <c r="R768" s="46"/>
      <c r="T768" s="47"/>
      <c r="V768" s="47"/>
      <c r="X768" s="48"/>
    </row>
    <row r="769" spans="18:24" x14ac:dyDescent="0.25">
      <c r="R769" s="46"/>
      <c r="T769" s="47"/>
      <c r="V769" s="47"/>
      <c r="X769" s="48"/>
    </row>
    <row r="770" spans="18:24" x14ac:dyDescent="0.25">
      <c r="R770" s="46"/>
      <c r="T770" s="47"/>
      <c r="V770" s="47"/>
      <c r="X770" s="48"/>
    </row>
    <row r="771" spans="18:24" x14ac:dyDescent="0.25">
      <c r="R771" s="46"/>
      <c r="T771" s="47"/>
      <c r="V771" s="47"/>
      <c r="X771" s="48"/>
    </row>
    <row r="772" spans="18:24" x14ac:dyDescent="0.25">
      <c r="R772" s="46"/>
      <c r="T772" s="47"/>
      <c r="V772" s="47"/>
      <c r="X772" s="48"/>
    </row>
    <row r="773" spans="18:24" x14ac:dyDescent="0.25">
      <c r="R773" s="46"/>
      <c r="T773" s="47"/>
      <c r="V773" s="47"/>
      <c r="X773" s="48"/>
    </row>
    <row r="774" spans="18:24" x14ac:dyDescent="0.25">
      <c r="R774" s="46"/>
      <c r="T774" s="47"/>
      <c r="V774" s="47"/>
      <c r="X774" s="48"/>
    </row>
    <row r="775" spans="18:24" x14ac:dyDescent="0.25">
      <c r="R775" s="46"/>
      <c r="T775" s="47"/>
      <c r="V775" s="47"/>
      <c r="X775" s="48"/>
    </row>
    <row r="776" spans="18:24" x14ac:dyDescent="0.25">
      <c r="R776" s="46"/>
      <c r="T776" s="47"/>
      <c r="V776" s="47"/>
      <c r="X776" s="48"/>
    </row>
    <row r="777" spans="18:24" x14ac:dyDescent="0.25">
      <c r="R777" s="46"/>
      <c r="T777" s="47"/>
      <c r="V777" s="47"/>
      <c r="X777" s="48"/>
    </row>
    <row r="778" spans="18:24" x14ac:dyDescent="0.25">
      <c r="R778" s="46"/>
      <c r="T778" s="47"/>
      <c r="V778" s="47"/>
      <c r="X778" s="48"/>
    </row>
    <row r="779" spans="18:24" x14ac:dyDescent="0.25">
      <c r="R779" s="46"/>
      <c r="T779" s="47"/>
      <c r="V779" s="47"/>
      <c r="X779" s="48"/>
    </row>
    <row r="780" spans="18:24" x14ac:dyDescent="0.25">
      <c r="R780" s="46"/>
      <c r="T780" s="47"/>
      <c r="V780" s="47"/>
      <c r="X780" s="48"/>
    </row>
    <row r="781" spans="18:24" x14ac:dyDescent="0.25">
      <c r="R781" s="46"/>
      <c r="T781" s="47"/>
      <c r="V781" s="47"/>
      <c r="X781" s="48"/>
    </row>
    <row r="782" spans="18:24" x14ac:dyDescent="0.25">
      <c r="R782" s="46"/>
      <c r="T782" s="47"/>
      <c r="V782" s="47"/>
      <c r="X782" s="48"/>
    </row>
    <row r="783" spans="18:24" x14ac:dyDescent="0.25">
      <c r="R783" s="46"/>
      <c r="T783" s="47"/>
      <c r="V783" s="47"/>
      <c r="X783" s="48"/>
    </row>
    <row r="784" spans="18:24" x14ac:dyDescent="0.25">
      <c r="R784" s="46"/>
      <c r="T784" s="47"/>
      <c r="V784" s="47"/>
      <c r="X784" s="48"/>
    </row>
    <row r="785" spans="18:24" x14ac:dyDescent="0.25">
      <c r="R785" s="46"/>
      <c r="T785" s="47"/>
      <c r="V785" s="47"/>
      <c r="X785" s="48"/>
    </row>
    <row r="786" spans="18:24" x14ac:dyDescent="0.25">
      <c r="R786" s="46"/>
      <c r="T786" s="47"/>
      <c r="V786" s="47"/>
      <c r="X786" s="48"/>
    </row>
    <row r="787" spans="18:24" x14ac:dyDescent="0.25">
      <c r="R787" s="46"/>
      <c r="T787" s="47"/>
      <c r="V787" s="47"/>
      <c r="X787" s="48"/>
    </row>
    <row r="788" spans="18:24" x14ac:dyDescent="0.25">
      <c r="R788" s="46"/>
      <c r="T788" s="47"/>
      <c r="V788" s="47"/>
      <c r="X788" s="48"/>
    </row>
    <row r="789" spans="18:24" x14ac:dyDescent="0.25">
      <c r="R789" s="46"/>
      <c r="T789" s="47"/>
      <c r="V789" s="47"/>
      <c r="X789" s="48"/>
    </row>
    <row r="790" spans="18:24" x14ac:dyDescent="0.25">
      <c r="R790" s="46"/>
      <c r="T790" s="47"/>
      <c r="V790" s="47"/>
      <c r="X790" s="48"/>
    </row>
    <row r="791" spans="18:24" x14ac:dyDescent="0.25">
      <c r="R791" s="46"/>
      <c r="T791" s="47"/>
      <c r="V791" s="47"/>
      <c r="X791" s="48"/>
    </row>
    <row r="792" spans="18:24" x14ac:dyDescent="0.25">
      <c r="R792" s="46"/>
      <c r="T792" s="47"/>
      <c r="V792" s="47"/>
      <c r="X792" s="48"/>
    </row>
    <row r="793" spans="18:24" x14ac:dyDescent="0.25">
      <c r="R793" s="46"/>
      <c r="T793" s="47"/>
      <c r="V793" s="47"/>
      <c r="X793" s="48"/>
    </row>
    <row r="794" spans="18:24" x14ac:dyDescent="0.25">
      <c r="R794" s="46"/>
      <c r="T794" s="47"/>
      <c r="V794" s="47"/>
      <c r="X794" s="48"/>
    </row>
    <row r="795" spans="18:24" x14ac:dyDescent="0.25">
      <c r="R795" s="46"/>
      <c r="T795" s="47"/>
      <c r="V795" s="47"/>
      <c r="X795" s="48"/>
    </row>
    <row r="796" spans="18:24" x14ac:dyDescent="0.25">
      <c r="R796" s="46"/>
      <c r="T796" s="47"/>
      <c r="V796" s="36"/>
      <c r="X796" s="48"/>
    </row>
    <row r="797" spans="18:24" x14ac:dyDescent="0.25">
      <c r="R797" s="46"/>
      <c r="T797" s="47"/>
      <c r="V797" s="36"/>
      <c r="X797" s="48"/>
    </row>
    <row r="798" spans="18:24" x14ac:dyDescent="0.25">
      <c r="R798" s="46"/>
      <c r="T798" s="47"/>
      <c r="V798" s="36"/>
      <c r="X798" s="48"/>
    </row>
    <row r="799" spans="18:24" x14ac:dyDescent="0.25">
      <c r="R799" s="46"/>
      <c r="T799" s="47"/>
      <c r="V799" s="36"/>
      <c r="X799" s="48"/>
    </row>
    <row r="800" spans="18:24" x14ac:dyDescent="0.25">
      <c r="R800" s="46"/>
      <c r="T800" s="47"/>
      <c r="V800" s="36"/>
      <c r="X800" s="48"/>
    </row>
    <row r="801" spans="18:24" x14ac:dyDescent="0.25">
      <c r="R801" s="46"/>
      <c r="T801" s="47"/>
      <c r="V801" s="36"/>
      <c r="X801" s="48"/>
    </row>
    <row r="802" spans="18:24" x14ac:dyDescent="0.25">
      <c r="R802" s="46"/>
      <c r="T802" s="47"/>
      <c r="V802" s="36"/>
      <c r="X802" s="48"/>
    </row>
    <row r="803" spans="18:24" x14ac:dyDescent="0.25">
      <c r="R803" s="46"/>
      <c r="T803" s="47"/>
      <c r="V803" s="36"/>
      <c r="X803" s="48"/>
    </row>
    <row r="804" spans="18:24" x14ac:dyDescent="0.25">
      <c r="R804" s="46"/>
      <c r="T804" s="47"/>
      <c r="V804" s="36"/>
      <c r="X804" s="48"/>
    </row>
    <row r="805" spans="18:24" x14ac:dyDescent="0.25">
      <c r="R805" s="46"/>
      <c r="T805" s="47"/>
      <c r="V805" s="36"/>
      <c r="X805" s="48"/>
    </row>
    <row r="806" spans="18:24" x14ac:dyDescent="0.25">
      <c r="R806" s="46"/>
      <c r="T806" s="47"/>
      <c r="V806" s="36"/>
      <c r="X806" s="48"/>
    </row>
    <row r="807" spans="18:24" x14ac:dyDescent="0.25">
      <c r="R807" s="46"/>
      <c r="T807" s="47"/>
      <c r="V807" s="36"/>
      <c r="X807" s="48"/>
    </row>
    <row r="808" spans="18:24" x14ac:dyDescent="0.25">
      <c r="R808" s="46"/>
      <c r="T808" s="47"/>
      <c r="V808" s="36"/>
      <c r="X808" s="48"/>
    </row>
    <row r="809" spans="18:24" x14ac:dyDescent="0.25">
      <c r="R809" s="46"/>
      <c r="T809" s="47"/>
      <c r="V809" s="36"/>
      <c r="X809" s="48"/>
    </row>
    <row r="810" spans="18:24" x14ac:dyDescent="0.25">
      <c r="R810" s="46"/>
      <c r="T810" s="47"/>
      <c r="V810" s="36"/>
      <c r="X810" s="48"/>
    </row>
    <row r="811" spans="18:24" x14ac:dyDescent="0.25">
      <c r="R811" s="46"/>
      <c r="T811" s="47"/>
      <c r="V811" s="36"/>
      <c r="X811" s="48"/>
    </row>
    <row r="812" spans="18:24" x14ac:dyDescent="0.25">
      <c r="R812" s="46"/>
      <c r="T812" s="47"/>
      <c r="V812" s="36"/>
      <c r="X812" s="48"/>
    </row>
    <row r="813" spans="18:24" x14ac:dyDescent="0.25">
      <c r="R813" s="46"/>
      <c r="T813" s="47"/>
      <c r="V813" s="36"/>
      <c r="X813" s="48"/>
    </row>
    <row r="814" spans="18:24" x14ac:dyDescent="0.25">
      <c r="R814" s="46"/>
      <c r="T814" s="47"/>
      <c r="V814" s="36"/>
      <c r="X814" s="48"/>
    </row>
    <row r="815" spans="18:24" x14ac:dyDescent="0.25">
      <c r="R815" s="46"/>
      <c r="T815" s="47"/>
      <c r="V815" s="36"/>
      <c r="X815" s="48"/>
    </row>
    <row r="816" spans="18:24" x14ac:dyDescent="0.25">
      <c r="R816" s="46"/>
      <c r="T816" s="47"/>
      <c r="V816" s="36"/>
      <c r="X816" s="48"/>
    </row>
    <row r="817" spans="18:24" x14ac:dyDescent="0.25">
      <c r="R817" s="46"/>
      <c r="T817" s="47"/>
      <c r="V817" s="36"/>
      <c r="X817" s="48"/>
    </row>
    <row r="818" spans="18:24" x14ac:dyDescent="0.25">
      <c r="R818" s="46"/>
      <c r="T818" s="47"/>
      <c r="V818" s="36"/>
      <c r="X818" s="48"/>
    </row>
    <row r="819" spans="18:24" x14ac:dyDescent="0.25">
      <c r="R819" s="46"/>
      <c r="T819" s="47"/>
      <c r="V819" s="36"/>
      <c r="X819" s="48"/>
    </row>
    <row r="820" spans="18:24" x14ac:dyDescent="0.25">
      <c r="R820" s="46"/>
      <c r="T820" s="47"/>
      <c r="V820" s="36"/>
      <c r="X820" s="48"/>
    </row>
    <row r="821" spans="18:24" x14ac:dyDescent="0.25">
      <c r="R821" s="46"/>
      <c r="T821" s="47"/>
      <c r="V821" s="36"/>
      <c r="X821" s="48"/>
    </row>
    <row r="822" spans="18:24" x14ac:dyDescent="0.25">
      <c r="R822" s="46"/>
      <c r="T822" s="47"/>
      <c r="V822" s="36"/>
      <c r="X822" s="48"/>
    </row>
    <row r="823" spans="18:24" x14ac:dyDescent="0.25">
      <c r="R823" s="46"/>
      <c r="T823" s="47"/>
      <c r="V823" s="36"/>
      <c r="X823" s="48"/>
    </row>
    <row r="824" spans="18:24" x14ac:dyDescent="0.25">
      <c r="R824" s="46"/>
      <c r="T824" s="47"/>
      <c r="V824" s="36"/>
      <c r="X824" s="48"/>
    </row>
    <row r="825" spans="18:24" x14ac:dyDescent="0.25">
      <c r="R825" s="46"/>
      <c r="T825" s="47"/>
      <c r="V825" s="36"/>
      <c r="X825" s="48"/>
    </row>
    <row r="826" spans="18:24" x14ac:dyDescent="0.25">
      <c r="R826" s="46"/>
      <c r="T826" s="47"/>
      <c r="V826" s="36"/>
      <c r="X826" s="48"/>
    </row>
    <row r="827" spans="18:24" x14ac:dyDescent="0.25">
      <c r="R827" s="46"/>
      <c r="T827" s="47"/>
      <c r="V827" s="36"/>
      <c r="X827" s="48"/>
    </row>
    <row r="828" spans="18:24" x14ac:dyDescent="0.25">
      <c r="R828" s="46"/>
      <c r="T828" s="47"/>
      <c r="V828" s="36"/>
      <c r="X828" s="48"/>
    </row>
    <row r="829" spans="18:24" x14ac:dyDescent="0.25">
      <c r="R829" s="46"/>
      <c r="T829" s="47"/>
      <c r="V829" s="36"/>
      <c r="X829" s="48"/>
    </row>
    <row r="830" spans="18:24" x14ac:dyDescent="0.25">
      <c r="R830" s="46"/>
      <c r="T830" s="47"/>
      <c r="V830" s="36"/>
      <c r="X830" s="48"/>
    </row>
    <row r="831" spans="18:24" x14ac:dyDescent="0.25">
      <c r="R831" s="46"/>
      <c r="T831" s="47"/>
      <c r="V831" s="36"/>
      <c r="X831" s="48"/>
    </row>
    <row r="832" spans="18:24" x14ac:dyDescent="0.25">
      <c r="R832" s="46"/>
      <c r="T832" s="47"/>
      <c r="V832" s="36"/>
      <c r="X832" s="48"/>
    </row>
    <row r="833" spans="18:24" x14ac:dyDescent="0.25">
      <c r="R833" s="46"/>
      <c r="T833" s="47"/>
      <c r="V833" s="36"/>
      <c r="X833" s="48"/>
    </row>
    <row r="834" spans="18:24" x14ac:dyDescent="0.25">
      <c r="R834" s="46"/>
      <c r="T834" s="47"/>
      <c r="V834" s="36"/>
      <c r="X834" s="48"/>
    </row>
    <row r="835" spans="18:24" x14ac:dyDescent="0.25">
      <c r="R835" s="46"/>
      <c r="T835" s="47"/>
      <c r="V835" s="36"/>
      <c r="X835" s="48"/>
    </row>
    <row r="836" spans="18:24" x14ac:dyDescent="0.25">
      <c r="R836" s="46"/>
      <c r="T836" s="47"/>
      <c r="V836" s="36"/>
      <c r="X836" s="48"/>
    </row>
    <row r="837" spans="18:24" x14ac:dyDescent="0.25">
      <c r="R837" s="46"/>
      <c r="T837" s="47"/>
      <c r="V837" s="36"/>
      <c r="X837" s="48"/>
    </row>
    <row r="838" spans="18:24" x14ac:dyDescent="0.25">
      <c r="R838" s="46"/>
      <c r="T838" s="47"/>
      <c r="V838" s="36"/>
      <c r="X838" s="48"/>
    </row>
    <row r="839" spans="18:24" x14ac:dyDescent="0.25">
      <c r="R839" s="46"/>
      <c r="T839" s="47"/>
      <c r="V839" s="36"/>
      <c r="X839" s="48"/>
    </row>
    <row r="840" spans="18:24" x14ac:dyDescent="0.25">
      <c r="R840" s="46"/>
      <c r="T840" s="47"/>
      <c r="V840" s="36"/>
      <c r="X840" s="48"/>
    </row>
    <row r="841" spans="18:24" x14ac:dyDescent="0.25">
      <c r="R841" s="46"/>
      <c r="T841" s="47"/>
      <c r="V841" s="36"/>
      <c r="X841" s="48"/>
    </row>
    <row r="842" spans="18:24" x14ac:dyDescent="0.25">
      <c r="R842" s="46"/>
      <c r="T842" s="47"/>
      <c r="V842" s="36"/>
      <c r="X842" s="48"/>
    </row>
    <row r="843" spans="18:24" x14ac:dyDescent="0.25">
      <c r="R843" s="46"/>
      <c r="T843" s="47"/>
      <c r="V843" s="36"/>
      <c r="X843" s="48"/>
    </row>
    <row r="844" spans="18:24" x14ac:dyDescent="0.25">
      <c r="R844" s="46"/>
      <c r="T844" s="47"/>
      <c r="V844" s="36"/>
      <c r="X844" s="48"/>
    </row>
    <row r="845" spans="18:24" x14ac:dyDescent="0.25">
      <c r="R845" s="46"/>
      <c r="T845" s="47"/>
      <c r="V845" s="36"/>
      <c r="X845" s="48"/>
    </row>
    <row r="846" spans="18:24" x14ac:dyDescent="0.25">
      <c r="R846" s="46"/>
      <c r="T846" s="47"/>
      <c r="V846" s="36"/>
      <c r="X846" s="48"/>
    </row>
    <row r="847" spans="18:24" x14ac:dyDescent="0.25">
      <c r="R847" s="46"/>
      <c r="T847" s="47"/>
      <c r="V847" s="36"/>
      <c r="X847" s="48"/>
    </row>
    <row r="848" spans="18:24" x14ac:dyDescent="0.25">
      <c r="R848" s="46"/>
      <c r="T848" s="47"/>
      <c r="V848" s="36"/>
      <c r="X848" s="48"/>
    </row>
    <row r="849" spans="18:24" x14ac:dyDescent="0.25">
      <c r="R849" s="46"/>
      <c r="T849" s="47"/>
      <c r="V849" s="36"/>
      <c r="X849" s="48"/>
    </row>
    <row r="850" spans="18:24" x14ac:dyDescent="0.25">
      <c r="R850" s="46"/>
      <c r="T850" s="47"/>
      <c r="V850" s="36"/>
      <c r="X850" s="48"/>
    </row>
    <row r="851" spans="18:24" x14ac:dyDescent="0.25">
      <c r="R851" s="46"/>
      <c r="T851" s="47"/>
      <c r="V851" s="36"/>
      <c r="X851" s="48"/>
    </row>
    <row r="852" spans="18:24" x14ac:dyDescent="0.25">
      <c r="R852" s="46"/>
      <c r="T852" s="47"/>
      <c r="V852" s="36"/>
      <c r="X852" s="48"/>
    </row>
    <row r="853" spans="18:24" x14ac:dyDescent="0.25">
      <c r="R853" s="46"/>
      <c r="T853" s="47"/>
      <c r="V853" s="36"/>
      <c r="X853" s="48"/>
    </row>
    <row r="854" spans="18:24" x14ac:dyDescent="0.25">
      <c r="R854" s="46"/>
      <c r="T854" s="47"/>
      <c r="V854" s="36"/>
      <c r="X854" s="48"/>
    </row>
    <row r="855" spans="18:24" x14ac:dyDescent="0.25">
      <c r="R855" s="46"/>
      <c r="T855" s="47"/>
      <c r="V855" s="36"/>
      <c r="X855" s="48"/>
    </row>
    <row r="856" spans="18:24" x14ac:dyDescent="0.25">
      <c r="R856" s="46"/>
      <c r="T856" s="47"/>
      <c r="V856" s="36"/>
      <c r="X856" s="48"/>
    </row>
    <row r="857" spans="18:24" x14ac:dyDescent="0.25">
      <c r="R857" s="46"/>
      <c r="T857" s="47"/>
      <c r="V857" s="36"/>
      <c r="X857" s="48"/>
    </row>
    <row r="858" spans="18:24" x14ac:dyDescent="0.25">
      <c r="R858" s="46"/>
      <c r="T858" s="47"/>
      <c r="V858" s="36"/>
      <c r="X858" s="48"/>
    </row>
    <row r="859" spans="18:24" x14ac:dyDescent="0.25">
      <c r="R859" s="46"/>
      <c r="T859" s="47"/>
      <c r="V859" s="36"/>
      <c r="X859" s="48"/>
    </row>
    <row r="860" spans="18:24" x14ac:dyDescent="0.25">
      <c r="R860" s="46"/>
      <c r="T860" s="47"/>
      <c r="V860" s="36"/>
      <c r="X860" s="48"/>
    </row>
    <row r="861" spans="18:24" x14ac:dyDescent="0.25">
      <c r="R861" s="46"/>
      <c r="T861" s="47"/>
      <c r="V861" s="36"/>
      <c r="X861" s="48"/>
    </row>
    <row r="862" spans="18:24" x14ac:dyDescent="0.25">
      <c r="R862" s="46"/>
      <c r="T862" s="47"/>
      <c r="V862" s="36"/>
      <c r="X862" s="48"/>
    </row>
    <row r="863" spans="18:24" x14ac:dyDescent="0.25">
      <c r="R863" s="46"/>
      <c r="T863" s="47"/>
      <c r="V863" s="36"/>
      <c r="X863" s="48"/>
    </row>
    <row r="864" spans="18:24" x14ac:dyDescent="0.25">
      <c r="R864" s="46"/>
      <c r="T864" s="47"/>
      <c r="V864" s="36"/>
      <c r="X864" s="48"/>
    </row>
    <row r="865" spans="18:24" x14ac:dyDescent="0.25">
      <c r="R865" s="46"/>
      <c r="T865" s="47"/>
      <c r="V865" s="36"/>
      <c r="X865" s="48"/>
    </row>
    <row r="866" spans="18:24" x14ac:dyDescent="0.25">
      <c r="R866" s="46"/>
      <c r="T866" s="47"/>
      <c r="V866" s="36"/>
      <c r="X866" s="48"/>
    </row>
    <row r="867" spans="18:24" x14ac:dyDescent="0.25">
      <c r="R867" s="46"/>
      <c r="T867" s="47"/>
      <c r="V867" s="36"/>
      <c r="X867" s="48"/>
    </row>
    <row r="868" spans="18:24" x14ac:dyDescent="0.25">
      <c r="R868" s="46"/>
      <c r="T868" s="47"/>
      <c r="V868" s="36"/>
      <c r="X868" s="48"/>
    </row>
    <row r="869" spans="18:24" x14ac:dyDescent="0.25">
      <c r="R869" s="46"/>
      <c r="T869" s="47"/>
      <c r="V869" s="36"/>
      <c r="X869" s="48"/>
    </row>
    <row r="870" spans="18:24" x14ac:dyDescent="0.25">
      <c r="R870" s="46"/>
      <c r="T870" s="47"/>
      <c r="V870" s="36"/>
      <c r="X870" s="48"/>
    </row>
    <row r="871" spans="18:24" x14ac:dyDescent="0.25">
      <c r="R871" s="46"/>
      <c r="T871" s="47"/>
      <c r="V871" s="36"/>
      <c r="X871" s="48"/>
    </row>
    <row r="872" spans="18:24" x14ac:dyDescent="0.25">
      <c r="R872" s="46"/>
      <c r="T872" s="47"/>
      <c r="V872" s="36"/>
      <c r="X872" s="48"/>
    </row>
    <row r="873" spans="18:24" x14ac:dyDescent="0.25">
      <c r="R873" s="46"/>
      <c r="T873" s="47"/>
      <c r="V873" s="36"/>
      <c r="X873" s="48"/>
    </row>
    <row r="874" spans="18:24" x14ac:dyDescent="0.25">
      <c r="R874" s="46"/>
      <c r="T874" s="47"/>
      <c r="V874" s="36"/>
      <c r="X874" s="48"/>
    </row>
    <row r="875" spans="18:24" x14ac:dyDescent="0.25">
      <c r="R875" s="46"/>
      <c r="T875" s="47"/>
      <c r="V875" s="36"/>
      <c r="X875" s="48"/>
    </row>
    <row r="876" spans="18:24" x14ac:dyDescent="0.25">
      <c r="R876" s="46"/>
      <c r="T876" s="47"/>
      <c r="V876" s="36"/>
      <c r="X876" s="48"/>
    </row>
    <row r="877" spans="18:24" x14ac:dyDescent="0.25">
      <c r="R877" s="46"/>
      <c r="T877" s="47"/>
      <c r="V877" s="36"/>
      <c r="X877" s="48"/>
    </row>
    <row r="878" spans="18:24" x14ac:dyDescent="0.25">
      <c r="R878" s="46"/>
      <c r="T878" s="47"/>
      <c r="V878" s="36"/>
      <c r="X878" s="48"/>
    </row>
    <row r="879" spans="18:24" x14ac:dyDescent="0.25">
      <c r="R879" s="46"/>
      <c r="T879" s="47"/>
      <c r="V879" s="36"/>
      <c r="X879" s="48"/>
    </row>
    <row r="880" spans="18:24" x14ac:dyDescent="0.25">
      <c r="R880" s="46"/>
      <c r="T880" s="47"/>
      <c r="V880" s="36"/>
      <c r="X880" s="48"/>
    </row>
    <row r="881" spans="18:24" x14ac:dyDescent="0.25">
      <c r="R881" s="46"/>
      <c r="T881" s="47"/>
      <c r="V881" s="36"/>
      <c r="X881" s="48"/>
    </row>
    <row r="882" spans="18:24" x14ac:dyDescent="0.25">
      <c r="R882" s="46"/>
      <c r="T882" s="47"/>
      <c r="V882" s="36"/>
      <c r="X882" s="48"/>
    </row>
    <row r="883" spans="18:24" x14ac:dyDescent="0.25">
      <c r="R883" s="46"/>
      <c r="T883" s="47"/>
      <c r="V883" s="36"/>
      <c r="X883" s="48"/>
    </row>
    <row r="884" spans="18:24" x14ac:dyDescent="0.25">
      <c r="R884" s="46"/>
      <c r="T884" s="47"/>
      <c r="V884" s="36"/>
      <c r="X884" s="48"/>
    </row>
    <row r="885" spans="18:24" x14ac:dyDescent="0.25">
      <c r="R885" s="46"/>
      <c r="T885" s="47"/>
      <c r="V885" s="36"/>
      <c r="X885" s="48"/>
    </row>
    <row r="886" spans="18:24" x14ac:dyDescent="0.25">
      <c r="R886" s="46"/>
      <c r="T886" s="47"/>
      <c r="V886" s="36"/>
      <c r="X886" s="48"/>
    </row>
    <row r="887" spans="18:24" x14ac:dyDescent="0.25">
      <c r="R887" s="46"/>
      <c r="T887" s="47"/>
      <c r="V887" s="36"/>
      <c r="X887" s="48"/>
    </row>
    <row r="888" spans="18:24" x14ac:dyDescent="0.25">
      <c r="R888" s="46"/>
      <c r="T888" s="47"/>
      <c r="V888" s="36"/>
      <c r="X888" s="48"/>
    </row>
    <row r="889" spans="18:24" x14ac:dyDescent="0.25">
      <c r="R889" s="46"/>
      <c r="T889" s="47"/>
      <c r="V889" s="36"/>
      <c r="X889" s="48"/>
    </row>
    <row r="890" spans="18:24" x14ac:dyDescent="0.25">
      <c r="R890" s="46"/>
      <c r="T890" s="47"/>
      <c r="V890" s="36"/>
      <c r="X890" s="48"/>
    </row>
    <row r="891" spans="18:24" x14ac:dyDescent="0.25">
      <c r="R891" s="46"/>
      <c r="T891" s="47"/>
      <c r="V891" s="36"/>
      <c r="X891" s="48"/>
    </row>
    <row r="892" spans="18:24" x14ac:dyDescent="0.25">
      <c r="R892" s="46"/>
      <c r="T892" s="47"/>
      <c r="V892" s="36"/>
      <c r="X892" s="48"/>
    </row>
    <row r="893" spans="18:24" x14ac:dyDescent="0.25">
      <c r="R893" s="46"/>
      <c r="T893" s="47"/>
      <c r="V893" s="36"/>
      <c r="X893" s="48"/>
    </row>
    <row r="894" spans="18:24" x14ac:dyDescent="0.25">
      <c r="R894" s="46"/>
      <c r="T894" s="47"/>
      <c r="V894" s="36"/>
      <c r="X894" s="48"/>
    </row>
    <row r="895" spans="18:24" x14ac:dyDescent="0.25">
      <c r="R895" s="46"/>
      <c r="T895" s="47"/>
      <c r="V895" s="36"/>
      <c r="X895" s="48"/>
    </row>
    <row r="896" spans="18:24" x14ac:dyDescent="0.25">
      <c r="R896" s="46"/>
      <c r="T896" s="47"/>
      <c r="V896" s="36"/>
      <c r="X896" s="48"/>
    </row>
    <row r="897" spans="18:24" x14ac:dyDescent="0.25">
      <c r="R897" s="46"/>
      <c r="T897" s="47"/>
      <c r="V897" s="36"/>
      <c r="X897" s="48"/>
    </row>
    <row r="898" spans="18:24" x14ac:dyDescent="0.25">
      <c r="R898" s="46"/>
      <c r="T898" s="47"/>
      <c r="V898" s="36"/>
      <c r="X898" s="48"/>
    </row>
    <row r="899" spans="18:24" x14ac:dyDescent="0.25">
      <c r="R899" s="46"/>
      <c r="T899" s="47"/>
      <c r="V899" s="36"/>
      <c r="X899" s="48"/>
    </row>
    <row r="900" spans="18:24" x14ac:dyDescent="0.25">
      <c r="R900" s="46"/>
      <c r="T900" s="47"/>
      <c r="V900" s="36"/>
      <c r="X900" s="48"/>
    </row>
    <row r="901" spans="18:24" x14ac:dyDescent="0.25">
      <c r="R901" s="46"/>
      <c r="T901" s="47"/>
      <c r="V901" s="36"/>
      <c r="X901" s="48"/>
    </row>
    <row r="902" spans="18:24" x14ac:dyDescent="0.25">
      <c r="R902" s="46"/>
      <c r="T902" s="47"/>
      <c r="V902" s="36"/>
      <c r="X902" s="48"/>
    </row>
    <row r="903" spans="18:24" x14ac:dyDescent="0.25">
      <c r="R903" s="46"/>
      <c r="T903" s="47"/>
      <c r="V903" s="36"/>
      <c r="X903" s="48"/>
    </row>
    <row r="904" spans="18:24" x14ac:dyDescent="0.25">
      <c r="R904" s="46"/>
      <c r="T904" s="47"/>
      <c r="V904" s="36"/>
      <c r="X904" s="48"/>
    </row>
    <row r="905" spans="18:24" x14ac:dyDescent="0.25">
      <c r="R905" s="46"/>
      <c r="T905" s="47"/>
      <c r="V905" s="36"/>
      <c r="X905" s="48"/>
    </row>
    <row r="906" spans="18:24" x14ac:dyDescent="0.25">
      <c r="R906" s="46"/>
      <c r="T906" s="47"/>
      <c r="V906" s="36"/>
      <c r="X906" s="48"/>
    </row>
    <row r="907" spans="18:24" x14ac:dyDescent="0.25">
      <c r="R907" s="46"/>
      <c r="T907" s="47"/>
      <c r="V907" s="36"/>
      <c r="X907" s="48"/>
    </row>
    <row r="908" spans="18:24" x14ac:dyDescent="0.25">
      <c r="R908" s="46"/>
      <c r="T908" s="47"/>
      <c r="V908" s="36"/>
      <c r="X908" s="48"/>
    </row>
    <row r="909" spans="18:24" x14ac:dyDescent="0.25">
      <c r="R909" s="46"/>
      <c r="T909" s="47"/>
      <c r="V909" s="36"/>
      <c r="X909" s="48"/>
    </row>
    <row r="910" spans="18:24" x14ac:dyDescent="0.25">
      <c r="R910" s="46"/>
      <c r="T910" s="47"/>
      <c r="V910" s="36"/>
      <c r="X910" s="48"/>
    </row>
    <row r="911" spans="18:24" x14ac:dyDescent="0.25">
      <c r="R911" s="46"/>
      <c r="T911" s="47"/>
      <c r="V911" s="36"/>
      <c r="X911" s="48"/>
    </row>
    <row r="912" spans="18:24" x14ac:dyDescent="0.25">
      <c r="R912" s="46"/>
      <c r="T912" s="47"/>
      <c r="V912" s="36"/>
      <c r="X912" s="48"/>
    </row>
    <row r="913" spans="18:24" x14ac:dyDescent="0.25">
      <c r="R913" s="46"/>
      <c r="T913" s="47"/>
      <c r="V913" s="36"/>
      <c r="X913" s="48"/>
    </row>
    <row r="914" spans="18:24" x14ac:dyDescent="0.25">
      <c r="R914" s="46"/>
      <c r="T914" s="47"/>
      <c r="V914" s="36"/>
      <c r="X914" s="48"/>
    </row>
    <row r="915" spans="18:24" x14ac:dyDescent="0.25">
      <c r="R915" s="46"/>
      <c r="T915" s="47"/>
      <c r="V915" s="36"/>
      <c r="X915" s="48"/>
    </row>
    <row r="916" spans="18:24" x14ac:dyDescent="0.25">
      <c r="R916" s="46"/>
      <c r="T916" s="47"/>
      <c r="V916" s="36"/>
      <c r="X916" s="48"/>
    </row>
    <row r="917" spans="18:24" x14ac:dyDescent="0.25">
      <c r="R917" s="46"/>
      <c r="T917" s="47"/>
      <c r="V917" s="36"/>
      <c r="X917" s="48"/>
    </row>
    <row r="918" spans="18:24" x14ac:dyDescent="0.25">
      <c r="R918" s="46"/>
      <c r="T918" s="47"/>
      <c r="V918" s="36"/>
      <c r="X918" s="48"/>
    </row>
    <row r="919" spans="18:24" x14ac:dyDescent="0.25">
      <c r="R919" s="46"/>
      <c r="T919" s="47"/>
      <c r="V919" s="36"/>
      <c r="X919" s="48"/>
    </row>
    <row r="920" spans="18:24" x14ac:dyDescent="0.25">
      <c r="R920" s="46"/>
      <c r="T920" s="47"/>
      <c r="V920" s="36"/>
      <c r="X920" s="48"/>
    </row>
    <row r="921" spans="18:24" x14ac:dyDescent="0.25">
      <c r="R921" s="46"/>
      <c r="T921" s="47"/>
      <c r="V921" s="36"/>
      <c r="X921" s="48"/>
    </row>
    <row r="922" spans="18:24" x14ac:dyDescent="0.25">
      <c r="R922" s="46"/>
      <c r="T922" s="47"/>
      <c r="V922" s="36"/>
      <c r="X922" s="48"/>
    </row>
    <row r="923" spans="18:24" x14ac:dyDescent="0.25">
      <c r="R923" s="46"/>
      <c r="T923" s="47"/>
      <c r="V923" s="36"/>
      <c r="X923" s="48"/>
    </row>
    <row r="924" spans="18:24" x14ac:dyDescent="0.25">
      <c r="R924" s="46"/>
      <c r="T924" s="47"/>
      <c r="V924" s="36"/>
      <c r="X924" s="48"/>
    </row>
    <row r="925" spans="18:24" x14ac:dyDescent="0.25">
      <c r="R925" s="46"/>
      <c r="T925" s="47"/>
      <c r="V925" s="36"/>
      <c r="X925" s="48"/>
    </row>
    <row r="926" spans="18:24" x14ac:dyDescent="0.25">
      <c r="R926" s="46"/>
      <c r="T926" s="47"/>
      <c r="V926" s="36"/>
      <c r="X926" s="48"/>
    </row>
    <row r="927" spans="18:24" x14ac:dyDescent="0.25">
      <c r="R927" s="46"/>
      <c r="T927" s="47"/>
      <c r="V927" s="36"/>
      <c r="X927" s="48"/>
    </row>
  </sheetData>
  <pageMargins left="0.7" right="0.7" top="0.75" bottom="0.75" header="0.3" footer="0.3"/>
  <pageSetup scale="44" fitToHeight="0" orientation="landscape" r:id="rId1"/>
  <rowBreaks count="8" manualBreakCount="8">
    <brk id="64" max="16383" man="1"/>
    <brk id="127" max="16383" man="1"/>
    <brk id="175" max="16383" man="1"/>
    <brk id="247" max="16383" man="1"/>
    <brk id="312" max="16383" man="1"/>
    <brk id="360" max="16383" man="1"/>
    <brk id="393" max="16383" man="1"/>
    <brk id="45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040"/>
  <sheetViews>
    <sheetView tabSelected="1" zoomScale="80" zoomScaleNormal="80" workbookViewId="0">
      <selection activeCell="A3" sqref="A3"/>
    </sheetView>
  </sheetViews>
  <sheetFormatPr defaultColWidth="9.109375" defaultRowHeight="13.2" x14ac:dyDescent="0.25"/>
  <cols>
    <col min="1" max="1" width="11.6640625" style="33" customWidth="1"/>
    <col min="2" max="2" width="58.88671875" style="33" customWidth="1"/>
    <col min="3" max="3" width="2.6640625" style="33" customWidth="1"/>
    <col min="4" max="4" width="21.5546875" style="33" customWidth="1"/>
    <col min="5" max="5" width="2.33203125" style="33" customWidth="1"/>
    <col min="6" max="6" width="22.33203125" style="33" bestFit="1" customWidth="1"/>
    <col min="7" max="7" width="2.6640625" style="33" customWidth="1"/>
    <col min="8" max="8" width="9.88671875" style="33" bestFit="1" customWidth="1"/>
    <col min="9" max="9" width="3.44140625" style="33" bestFit="1" customWidth="1"/>
    <col min="10" max="10" width="11.6640625" style="33" bestFit="1" customWidth="1"/>
    <col min="11" max="11" width="3.44140625" style="33" bestFit="1" customWidth="1"/>
    <col min="12" max="12" width="20.109375" style="58" bestFit="1" customWidth="1"/>
    <col min="13" max="13" width="2.6640625" style="33" customWidth="1"/>
    <col min="14" max="14" width="16.44140625" style="33" customWidth="1"/>
    <col min="15" max="15" width="2.6640625" style="33" customWidth="1"/>
    <col min="16" max="16" width="9.88671875" style="58" bestFit="1" customWidth="1"/>
    <col min="17" max="17" width="2.6640625" style="33" customWidth="1"/>
    <col min="18" max="18" width="11.6640625" style="33" bestFit="1" customWidth="1"/>
    <col min="19" max="19" width="2.6640625" style="33" customWidth="1"/>
    <col min="20" max="20" width="19.88671875" style="33" bestFit="1" customWidth="1"/>
    <col min="21" max="21" width="2.6640625" style="33" customWidth="1"/>
    <col min="22" max="22" width="15.109375" style="58" bestFit="1" customWidth="1"/>
    <col min="23" max="23" width="2.6640625" style="33" customWidth="1"/>
    <col min="24" max="24" width="15" style="33" bestFit="1" customWidth="1"/>
    <col min="25" max="25" width="12.5546875" style="33" customWidth="1"/>
    <col min="26" max="26" width="12.33203125" style="33" bestFit="1" customWidth="1"/>
    <col min="27" max="27" width="15.109375" style="33" bestFit="1" customWidth="1"/>
    <col min="28" max="28" width="19.88671875" style="33" bestFit="1" customWidth="1"/>
    <col min="29" max="29" width="15.88671875" style="33" bestFit="1" customWidth="1"/>
    <col min="30" max="16384" width="9.109375" style="33"/>
  </cols>
  <sheetData>
    <row r="1" spans="1:25" ht="17.399999999999999" x14ac:dyDescent="0.3">
      <c r="A1" s="1" t="s">
        <v>222</v>
      </c>
      <c r="B1" s="34"/>
      <c r="C1" s="34"/>
      <c r="D1" s="34"/>
      <c r="E1" s="34"/>
      <c r="F1" s="34"/>
      <c r="G1" s="34"/>
      <c r="H1" s="34"/>
      <c r="I1" s="34"/>
      <c r="J1" s="34"/>
      <c r="K1" s="34"/>
      <c r="L1" s="182"/>
      <c r="M1" s="34"/>
      <c r="N1" s="34"/>
      <c r="O1" s="34"/>
      <c r="P1" s="182"/>
      <c r="Q1" s="34"/>
      <c r="R1" s="34"/>
      <c r="S1" s="34"/>
      <c r="T1" s="44"/>
      <c r="U1" s="44"/>
      <c r="V1" s="101"/>
      <c r="W1" s="44"/>
      <c r="X1" s="52"/>
      <c r="Y1" s="44"/>
    </row>
    <row r="2" spans="1:25" ht="37.799999999999997" customHeight="1" x14ac:dyDescent="0.25">
      <c r="A2" s="189" t="s">
        <v>340</v>
      </c>
      <c r="B2" s="34"/>
      <c r="C2" s="34"/>
      <c r="D2" s="34"/>
      <c r="E2" s="34"/>
      <c r="F2" s="34"/>
      <c r="G2" s="34"/>
      <c r="H2" s="34"/>
      <c r="I2" s="34"/>
      <c r="J2" s="34"/>
      <c r="K2" s="34"/>
      <c r="L2" s="182"/>
      <c r="M2" s="34"/>
      <c r="N2" s="34"/>
      <c r="O2" s="34"/>
      <c r="P2" s="182"/>
      <c r="Q2" s="34"/>
      <c r="R2" s="34"/>
      <c r="S2" s="34"/>
      <c r="T2" s="44"/>
      <c r="U2" s="44"/>
      <c r="V2" s="101"/>
      <c r="W2" s="44"/>
      <c r="X2" s="52"/>
      <c r="Y2" s="44"/>
    </row>
    <row r="3" spans="1:25" x14ac:dyDescent="0.25">
      <c r="A3" s="34" t="s">
        <v>331</v>
      </c>
      <c r="B3" s="34"/>
      <c r="C3" s="34"/>
      <c r="D3" s="34"/>
      <c r="E3" s="34"/>
      <c r="F3" s="34"/>
      <c r="G3" s="34"/>
      <c r="H3" s="34"/>
      <c r="I3" s="34"/>
      <c r="J3" s="34"/>
      <c r="K3" s="34"/>
      <c r="L3" s="182"/>
      <c r="M3" s="34"/>
      <c r="N3" s="34"/>
      <c r="O3" s="34"/>
      <c r="P3" s="182"/>
      <c r="Q3" s="34"/>
      <c r="R3" s="34"/>
      <c r="S3" s="34"/>
      <c r="T3" s="44"/>
      <c r="U3" s="44"/>
      <c r="V3" s="101"/>
      <c r="W3" s="44"/>
      <c r="X3" s="52"/>
      <c r="Y3" s="44"/>
    </row>
    <row r="4" spans="1:25" x14ac:dyDescent="0.25">
      <c r="A4" s="34" t="s">
        <v>269</v>
      </c>
      <c r="B4" s="44"/>
      <c r="C4" s="44"/>
      <c r="D4" s="44"/>
      <c r="E4" s="44"/>
      <c r="F4" s="44"/>
      <c r="G4" s="44"/>
      <c r="H4" s="44"/>
      <c r="I4" s="44"/>
      <c r="J4" s="44"/>
      <c r="K4" s="44"/>
      <c r="L4" s="101"/>
      <c r="M4" s="44"/>
      <c r="N4" s="44"/>
      <c r="O4" s="44"/>
      <c r="P4" s="101"/>
      <c r="Q4" s="44"/>
      <c r="R4" s="44"/>
      <c r="S4" s="44"/>
      <c r="T4" s="44"/>
      <c r="U4" s="44"/>
      <c r="V4" s="101"/>
      <c r="W4" s="44"/>
      <c r="X4" s="52"/>
      <c r="Y4" s="44"/>
    </row>
    <row r="5" spans="1:25" x14ac:dyDescent="0.25">
      <c r="A5" s="34"/>
      <c r="B5" s="44"/>
      <c r="C5" s="44"/>
      <c r="D5" s="44"/>
      <c r="E5" s="44"/>
      <c r="F5" s="44"/>
      <c r="G5" s="44"/>
      <c r="H5" s="44"/>
      <c r="I5" s="44"/>
      <c r="J5" s="44"/>
      <c r="K5" s="44"/>
      <c r="L5" s="101"/>
      <c r="M5" s="44"/>
      <c r="N5" s="44"/>
      <c r="O5" s="44"/>
      <c r="P5" s="101"/>
      <c r="Q5" s="44"/>
      <c r="R5" s="44"/>
      <c r="S5" s="44"/>
      <c r="T5" s="44"/>
      <c r="U5" s="44"/>
      <c r="V5" s="101"/>
      <c r="W5" s="44"/>
      <c r="X5" s="52"/>
      <c r="Y5" s="44"/>
    </row>
    <row r="6" spans="1:25" x14ac:dyDescent="0.25">
      <c r="A6" s="34"/>
      <c r="B6" s="44"/>
      <c r="C6" s="44"/>
      <c r="D6" s="44"/>
      <c r="E6" s="44"/>
      <c r="F6" s="44"/>
      <c r="G6" s="44"/>
      <c r="H6" s="44"/>
      <c r="I6" s="44"/>
      <c r="J6" s="44"/>
      <c r="K6" s="44"/>
      <c r="L6" s="101"/>
      <c r="M6" s="44"/>
      <c r="N6" s="44"/>
      <c r="O6" s="44"/>
      <c r="P6" s="101"/>
      <c r="Q6" s="44"/>
      <c r="R6" s="44"/>
      <c r="S6" s="44"/>
      <c r="T6" s="44"/>
      <c r="U6" s="44"/>
      <c r="V6" s="101"/>
      <c r="W6" s="44"/>
      <c r="X6" s="52"/>
      <c r="Y6" s="44"/>
    </row>
    <row r="7" spans="1:25" x14ac:dyDescent="0.25">
      <c r="A7" s="34"/>
      <c r="B7" s="44"/>
      <c r="C7" s="44"/>
      <c r="D7" s="44"/>
      <c r="E7" s="44"/>
      <c r="F7" s="44"/>
      <c r="G7" s="44"/>
      <c r="H7" s="34" t="s">
        <v>276</v>
      </c>
      <c r="I7" s="34"/>
      <c r="J7" s="34"/>
      <c r="K7" s="34"/>
      <c r="L7" s="182"/>
      <c r="M7" s="34"/>
      <c r="N7" s="34"/>
      <c r="O7" s="92"/>
      <c r="P7" s="101"/>
      <c r="Q7" s="44"/>
      <c r="R7" s="44"/>
      <c r="S7" s="44"/>
      <c r="T7" s="44"/>
      <c r="U7" s="44"/>
      <c r="V7" s="101"/>
      <c r="W7" s="44"/>
      <c r="X7" s="52"/>
      <c r="Y7" s="44"/>
    </row>
    <row r="8" spans="1:25" x14ac:dyDescent="0.25">
      <c r="A8" s="34"/>
      <c r="B8" s="44"/>
      <c r="C8" s="44"/>
      <c r="D8" s="44"/>
      <c r="E8" s="44"/>
      <c r="F8" s="44"/>
      <c r="G8" s="44"/>
      <c r="H8" s="4" t="s">
        <v>275</v>
      </c>
      <c r="I8" s="70"/>
      <c r="J8" s="70"/>
      <c r="K8" s="70"/>
      <c r="L8" s="183"/>
      <c r="M8" s="70"/>
      <c r="N8" s="70"/>
      <c r="O8" s="92"/>
      <c r="P8" s="110" t="s">
        <v>237</v>
      </c>
      <c r="Q8" s="4"/>
      <c r="R8" s="4"/>
      <c r="S8" s="4"/>
      <c r="T8" s="4"/>
      <c r="U8" s="4"/>
      <c r="V8" s="110"/>
      <c r="W8" s="114"/>
      <c r="X8" s="52"/>
    </row>
    <row r="9" spans="1:25" x14ac:dyDescent="0.25">
      <c r="H9" s="5" t="s">
        <v>215</v>
      </c>
      <c r="J9" s="5" t="s">
        <v>238</v>
      </c>
      <c r="L9" s="111" t="s">
        <v>226</v>
      </c>
      <c r="M9" s="5"/>
      <c r="N9" s="5" t="s">
        <v>226</v>
      </c>
      <c r="O9" s="44"/>
      <c r="P9" s="111" t="s">
        <v>263</v>
      </c>
      <c r="R9" s="5" t="s">
        <v>238</v>
      </c>
      <c r="T9" s="5" t="s">
        <v>226</v>
      </c>
      <c r="U9" s="5"/>
      <c r="V9" s="111" t="s">
        <v>226</v>
      </c>
      <c r="W9" s="5"/>
      <c r="X9" s="52"/>
      <c r="Y9" s="5"/>
    </row>
    <row r="10" spans="1:25" x14ac:dyDescent="0.25">
      <c r="D10" s="5" t="s">
        <v>213</v>
      </c>
      <c r="F10" s="5" t="s">
        <v>215</v>
      </c>
      <c r="H10" s="5" t="s">
        <v>216</v>
      </c>
      <c r="J10" s="19" t="s">
        <v>224</v>
      </c>
      <c r="L10" s="113" t="s">
        <v>227</v>
      </c>
      <c r="M10" s="19"/>
      <c r="N10" s="19" t="s">
        <v>227</v>
      </c>
      <c r="O10" s="5"/>
      <c r="P10" s="111" t="s">
        <v>216</v>
      </c>
      <c r="R10" s="19" t="s">
        <v>224</v>
      </c>
      <c r="T10" s="19" t="s">
        <v>227</v>
      </c>
      <c r="U10" s="5"/>
      <c r="V10" s="113" t="s">
        <v>227</v>
      </c>
      <c r="W10" s="5"/>
      <c r="X10" s="52"/>
      <c r="Y10" s="5"/>
    </row>
    <row r="11" spans="1:25" x14ac:dyDescent="0.25">
      <c r="D11" s="6" t="s">
        <v>214</v>
      </c>
      <c r="F11" s="6" t="s">
        <v>216</v>
      </c>
      <c r="H11" s="6" t="s">
        <v>262</v>
      </c>
      <c r="J11" s="6" t="s">
        <v>225</v>
      </c>
      <c r="L11" s="98" t="s">
        <v>218</v>
      </c>
      <c r="M11" s="5"/>
      <c r="N11" s="6" t="s">
        <v>228</v>
      </c>
      <c r="O11" s="5"/>
      <c r="P11" s="98" t="s">
        <v>262</v>
      </c>
      <c r="R11" s="6" t="s">
        <v>225</v>
      </c>
      <c r="T11" s="6" t="s">
        <v>218</v>
      </c>
      <c r="U11" s="5"/>
      <c r="V11" s="98" t="s">
        <v>228</v>
      </c>
      <c r="W11" s="5"/>
      <c r="X11" s="52"/>
      <c r="Y11" s="5"/>
    </row>
    <row r="12" spans="1:25" x14ac:dyDescent="0.25">
      <c r="D12" s="7">
        <v>-1</v>
      </c>
      <c r="E12" s="7"/>
      <c r="F12" s="7">
        <v>-2</v>
      </c>
      <c r="G12" s="7"/>
      <c r="H12" s="7">
        <v>-3</v>
      </c>
      <c r="J12" s="7">
        <v>-4</v>
      </c>
      <c r="L12" s="173">
        <v>-5</v>
      </c>
      <c r="M12" s="7"/>
      <c r="N12" s="7">
        <v>-6</v>
      </c>
      <c r="O12" s="7"/>
      <c r="P12" s="173">
        <v>-7</v>
      </c>
      <c r="R12" s="7">
        <v>-8</v>
      </c>
      <c r="S12" s="7"/>
      <c r="T12" s="7">
        <v>-9</v>
      </c>
      <c r="U12" s="7"/>
      <c r="V12" s="173">
        <v>-10</v>
      </c>
      <c r="W12" s="7"/>
      <c r="X12" s="52"/>
      <c r="Y12" s="7"/>
    </row>
    <row r="13" spans="1:25" x14ac:dyDescent="0.25">
      <c r="D13" s="5"/>
      <c r="F13" s="19"/>
      <c r="T13" s="20"/>
      <c r="U13" s="20"/>
      <c r="V13" s="174"/>
      <c r="W13" s="20"/>
      <c r="X13" s="20"/>
      <c r="Y13" s="20"/>
    </row>
    <row r="14" spans="1:25" x14ac:dyDescent="0.25">
      <c r="A14" s="35" t="s">
        <v>0</v>
      </c>
    </row>
    <row r="17" spans="1:29" s="38" customFormat="1" x14ac:dyDescent="0.25">
      <c r="A17" s="41" t="s">
        <v>178</v>
      </c>
      <c r="D17" s="39"/>
      <c r="F17" s="39"/>
      <c r="L17" s="73"/>
      <c r="N17" s="74"/>
      <c r="P17" s="73"/>
      <c r="T17" s="39"/>
      <c r="U17" s="39"/>
      <c r="V17" s="65"/>
      <c r="W17" s="39"/>
      <c r="X17" s="39"/>
      <c r="Y17" s="39"/>
    </row>
    <row r="18" spans="1:29" x14ac:dyDescent="0.25">
      <c r="A18" s="33" t="s">
        <v>6</v>
      </c>
      <c r="B18" s="33" t="s">
        <v>6</v>
      </c>
      <c r="N18" s="75"/>
    </row>
    <row r="19" spans="1:29" s="38" customFormat="1" x14ac:dyDescent="0.25">
      <c r="A19" s="38" t="s">
        <v>6</v>
      </c>
      <c r="B19" s="38" t="s">
        <v>41</v>
      </c>
      <c r="L19" s="73"/>
      <c r="N19" s="74"/>
      <c r="P19" s="73"/>
      <c r="T19" s="73"/>
      <c r="U19" s="73"/>
      <c r="V19" s="73"/>
    </row>
    <row r="20" spans="1:29" x14ac:dyDescent="0.25">
      <c r="A20" s="33">
        <v>311</v>
      </c>
      <c r="B20" s="33" t="s">
        <v>42</v>
      </c>
      <c r="D20" s="36">
        <v>114283077.88</v>
      </c>
      <c r="F20" s="36">
        <v>73863099.698491246</v>
      </c>
      <c r="H20" s="162">
        <v>64.468085106382972</v>
      </c>
      <c r="J20" s="152">
        <v>17</v>
      </c>
      <c r="L20" s="63">
        <f>+ROUND(D20*N20/100,0)</f>
        <v>2399945</v>
      </c>
      <c r="M20" s="36"/>
      <c r="N20" s="76">
        <v>2.1</v>
      </c>
      <c r="P20" s="163">
        <f>F20/D20*100</f>
        <v>64.631703195856602</v>
      </c>
      <c r="R20" s="159">
        <v>10.32</v>
      </c>
      <c r="T20" s="63">
        <v>4027404</v>
      </c>
      <c r="U20" s="63"/>
      <c r="V20" s="66">
        <v>3.52</v>
      </c>
      <c r="W20" s="52"/>
      <c r="X20" s="52"/>
      <c r="Y20" s="52"/>
      <c r="AA20" s="21"/>
      <c r="AB20" s="21"/>
      <c r="AC20" s="37"/>
    </row>
    <row r="21" spans="1:29" x14ac:dyDescent="0.25">
      <c r="A21" s="33">
        <v>312</v>
      </c>
      <c r="B21" s="33" t="s">
        <v>43</v>
      </c>
      <c r="D21" s="36">
        <v>7864883.4699999997</v>
      </c>
      <c r="F21" s="36">
        <v>1419252.0671375</v>
      </c>
      <c r="H21" s="162">
        <v>60.945000000000007</v>
      </c>
      <c r="J21" s="154">
        <v>16.100000000000001</v>
      </c>
      <c r="L21" s="63">
        <f>+ROUND(D21*N21/100,0)</f>
        <v>204487</v>
      </c>
      <c r="M21" s="36"/>
      <c r="N21" s="76">
        <v>2.6</v>
      </c>
      <c r="P21" s="163">
        <f>F21/D21*100</f>
        <v>18.045430330291975</v>
      </c>
      <c r="R21" s="159">
        <v>10.18</v>
      </c>
      <c r="T21" s="36">
        <v>648618</v>
      </c>
      <c r="U21" s="36"/>
      <c r="V21" s="66">
        <f>+ROUND(T21/D21*100,2)</f>
        <v>8.25</v>
      </c>
      <c r="W21" s="52"/>
      <c r="X21" s="52"/>
      <c r="Y21" s="52"/>
      <c r="AA21" s="21"/>
      <c r="AB21" s="21"/>
      <c r="AC21" s="37"/>
    </row>
    <row r="22" spans="1:29" x14ac:dyDescent="0.25">
      <c r="A22" s="33">
        <v>314</v>
      </c>
      <c r="B22" s="33" t="s">
        <v>44</v>
      </c>
      <c r="D22" s="36">
        <v>9839030.5099999998</v>
      </c>
      <c r="F22" s="36">
        <v>7821767.522224999</v>
      </c>
      <c r="H22" s="162">
        <v>58.68421052631578</v>
      </c>
      <c r="J22" s="154">
        <v>15.7</v>
      </c>
      <c r="L22" s="63">
        <f>+ROUND(D22*N22/100,0)</f>
        <v>255815</v>
      </c>
      <c r="M22" s="36"/>
      <c r="N22" s="76">
        <v>2.6</v>
      </c>
      <c r="P22" s="163">
        <f>F22/D22*100</f>
        <v>79.497339847409407</v>
      </c>
      <c r="R22" s="159">
        <v>9.8699999999999992</v>
      </c>
      <c r="T22" s="36">
        <v>214352</v>
      </c>
      <c r="U22" s="36"/>
      <c r="V22" s="66">
        <f>+ROUND(T22/D22*100,2)</f>
        <v>2.1800000000000002</v>
      </c>
      <c r="W22" s="52"/>
      <c r="X22" s="52"/>
      <c r="Y22" s="52"/>
      <c r="AA22" s="21"/>
      <c r="AB22" s="21"/>
      <c r="AC22" s="37"/>
    </row>
    <row r="23" spans="1:29" x14ac:dyDescent="0.25">
      <c r="A23" s="33">
        <v>315</v>
      </c>
      <c r="B23" s="33" t="s">
        <v>45</v>
      </c>
      <c r="D23" s="36">
        <v>9833462.4900000002</v>
      </c>
      <c r="F23" s="36">
        <v>7455584.6702200007</v>
      </c>
      <c r="H23" s="162">
        <v>65.14772727272728</v>
      </c>
      <c r="J23" s="154">
        <v>16.7</v>
      </c>
      <c r="L23" s="63">
        <f>+ROUND(D23*N23/100,0)</f>
        <v>236003</v>
      </c>
      <c r="M23" s="36"/>
      <c r="N23" s="76">
        <v>2.4</v>
      </c>
      <c r="P23" s="163">
        <f>F23/D23*100</f>
        <v>75.818509276888506</v>
      </c>
      <c r="R23" s="159">
        <v>9.99</v>
      </c>
      <c r="T23" s="36">
        <v>257712</v>
      </c>
      <c r="U23" s="36"/>
      <c r="V23" s="66">
        <f>+ROUND(T23/D23*100,2)</f>
        <v>2.62</v>
      </c>
      <c r="W23" s="52"/>
      <c r="X23" s="52"/>
      <c r="Y23" s="52"/>
      <c r="AA23" s="21"/>
      <c r="AB23" s="21"/>
      <c r="AC23" s="37"/>
    </row>
    <row r="24" spans="1:29" x14ac:dyDescent="0.25">
      <c r="A24" s="33">
        <v>316</v>
      </c>
      <c r="B24" s="33" t="s">
        <v>291</v>
      </c>
      <c r="D24" s="32">
        <v>2498111.02</v>
      </c>
      <c r="F24" s="32">
        <v>1956325.3372900002</v>
      </c>
      <c r="H24" s="162">
        <v>61.561904761904771</v>
      </c>
      <c r="J24" s="154">
        <v>16.399999999999999</v>
      </c>
      <c r="L24" s="64">
        <f>+ROUND(D24*N24/100,0)</f>
        <v>59955</v>
      </c>
      <c r="M24" s="54"/>
      <c r="N24" s="76">
        <v>2.4</v>
      </c>
      <c r="P24" s="163">
        <f>F24/D24*100</f>
        <v>78.312185552505994</v>
      </c>
      <c r="R24" s="159">
        <v>10.02</v>
      </c>
      <c r="T24" s="32">
        <v>54070</v>
      </c>
      <c r="U24" s="54"/>
      <c r="V24" s="66">
        <f>+ROUND(T24/D24*100,2)</f>
        <v>2.16</v>
      </c>
      <c r="W24" s="52"/>
      <c r="X24" s="52"/>
      <c r="Y24" s="52"/>
      <c r="AA24" s="21"/>
      <c r="AB24" s="21"/>
      <c r="AC24" s="37"/>
    </row>
    <row r="25" spans="1:29" s="38" customFormat="1" x14ac:dyDescent="0.25">
      <c r="A25" s="38" t="s">
        <v>6</v>
      </c>
      <c r="B25" s="38" t="s">
        <v>46</v>
      </c>
      <c r="D25" s="39">
        <f>+SUBTOTAL(9,D20:D24)</f>
        <v>144318565.37</v>
      </c>
      <c r="F25" s="39">
        <f>+SUBTOTAL(9,F20:F24)</f>
        <v>92516029.295363739</v>
      </c>
      <c r="H25" s="162"/>
      <c r="J25" s="165"/>
      <c r="L25" s="65">
        <f>+SUBTOTAL(9,L20:L24)</f>
        <v>3156205</v>
      </c>
      <c r="M25" s="39"/>
      <c r="N25" s="79">
        <f>+ROUND(L25/D25*100,1)</f>
        <v>2.2000000000000002</v>
      </c>
      <c r="P25" s="163"/>
      <c r="Q25" s="33"/>
      <c r="R25" s="159"/>
      <c r="S25" s="33"/>
      <c r="T25" s="39">
        <f>+SUBTOTAL(9,T20:T24)</f>
        <v>5202156</v>
      </c>
      <c r="U25" s="39"/>
      <c r="V25" s="126">
        <f>+T25/D25*100</f>
        <v>3.604633947588693</v>
      </c>
      <c r="W25" s="56"/>
      <c r="X25" s="52"/>
      <c r="Y25" s="52"/>
      <c r="AA25" s="21"/>
      <c r="AB25" s="21"/>
      <c r="AC25" s="37"/>
    </row>
    <row r="26" spans="1:29" x14ac:dyDescent="0.25">
      <c r="A26" s="33" t="s">
        <v>6</v>
      </c>
      <c r="B26" s="33" t="s">
        <v>6</v>
      </c>
      <c r="H26" s="162"/>
      <c r="J26" s="154"/>
      <c r="N26" s="75"/>
      <c r="P26" s="163"/>
      <c r="R26" s="159"/>
      <c r="V26" s="66"/>
      <c r="W26" s="52"/>
      <c r="X26" s="52"/>
      <c r="Y26" s="52"/>
      <c r="AA26" s="21"/>
      <c r="AB26" s="21"/>
      <c r="AC26" s="37"/>
    </row>
    <row r="27" spans="1:29" s="38" customFormat="1" x14ac:dyDescent="0.25">
      <c r="A27" s="38" t="s">
        <v>6</v>
      </c>
      <c r="B27" s="38" t="s">
        <v>47</v>
      </c>
      <c r="H27" s="162"/>
      <c r="J27" s="165"/>
      <c r="L27" s="73"/>
      <c r="N27" s="74"/>
      <c r="P27" s="163"/>
      <c r="Q27" s="33"/>
      <c r="R27" s="159"/>
      <c r="S27" s="33"/>
      <c r="V27" s="66"/>
      <c r="W27" s="52"/>
      <c r="X27" s="52"/>
      <c r="Y27" s="52"/>
      <c r="AA27" s="21"/>
      <c r="AB27" s="21"/>
      <c r="AC27" s="37"/>
    </row>
    <row r="28" spans="1:29" x14ac:dyDescent="0.25">
      <c r="A28" s="33">
        <v>311</v>
      </c>
      <c r="B28" s="33" t="s">
        <v>42</v>
      </c>
      <c r="D28" s="36">
        <v>6968574.0800000001</v>
      </c>
      <c r="F28" s="36">
        <v>5629218.7973062489</v>
      </c>
      <c r="H28" s="162">
        <v>64.468085106382972</v>
      </c>
      <c r="J28" s="152">
        <v>17</v>
      </c>
      <c r="L28" s="63">
        <f>+ROUND(D28*N28/100,0)</f>
        <v>146340</v>
      </c>
      <c r="M28" s="36"/>
      <c r="N28" s="76">
        <v>2.1</v>
      </c>
      <c r="P28" s="163">
        <f>F28/D28*100</f>
        <v>80.780066806812926</v>
      </c>
      <c r="R28" s="159">
        <v>10.19</v>
      </c>
      <c r="T28" s="36">
        <v>138277</v>
      </c>
      <c r="U28" s="36"/>
      <c r="V28" s="66">
        <f>+ROUND(T28/D28*100,2)</f>
        <v>1.98</v>
      </c>
      <c r="W28" s="52"/>
      <c r="X28" s="52"/>
      <c r="Y28" s="52"/>
      <c r="AA28" s="21"/>
      <c r="AB28" s="21"/>
      <c r="AC28" s="37"/>
    </row>
    <row r="29" spans="1:29" x14ac:dyDescent="0.25">
      <c r="A29" s="33">
        <v>312</v>
      </c>
      <c r="B29" s="33" t="s">
        <v>43</v>
      </c>
      <c r="D29" s="36">
        <v>184992667.80000001</v>
      </c>
      <c r="F29" s="36">
        <v>95599217.640357509</v>
      </c>
      <c r="H29" s="162">
        <v>60.945000000000007</v>
      </c>
      <c r="J29" s="154">
        <v>16.100000000000001</v>
      </c>
      <c r="L29" s="63">
        <f>+ROUND(D29*N29/100,0)</f>
        <v>4809809</v>
      </c>
      <c r="M29" s="36"/>
      <c r="N29" s="76">
        <v>2.6</v>
      </c>
      <c r="P29" s="163">
        <f>F29/D29*100</f>
        <v>51.67730093157644</v>
      </c>
      <c r="R29" s="159">
        <v>9.99</v>
      </c>
      <c r="T29" s="36">
        <v>9318649</v>
      </c>
      <c r="U29" s="36"/>
      <c r="V29" s="66">
        <f>+ROUND(T29/D29*100,2)</f>
        <v>5.04</v>
      </c>
      <c r="W29" s="52"/>
      <c r="X29" s="52"/>
      <c r="Y29" s="52"/>
      <c r="AA29" s="21"/>
      <c r="AB29" s="21"/>
      <c r="AC29" s="37"/>
    </row>
    <row r="30" spans="1:29" x14ac:dyDescent="0.25">
      <c r="A30" s="33">
        <v>314</v>
      </c>
      <c r="B30" s="33" t="s">
        <v>44</v>
      </c>
      <c r="D30" s="36">
        <v>74066120.920000002</v>
      </c>
      <c r="F30" s="36">
        <v>43199871.112767503</v>
      </c>
      <c r="H30" s="162">
        <v>58.68421052631578</v>
      </c>
      <c r="J30" s="154">
        <v>15.7</v>
      </c>
      <c r="L30" s="63">
        <f>+ROUND(D30*N30/100,0)</f>
        <v>1925719</v>
      </c>
      <c r="M30" s="36"/>
      <c r="N30" s="76">
        <v>2.6</v>
      </c>
      <c r="P30" s="163">
        <f>F30/D30*100</f>
        <v>58.326088333191329</v>
      </c>
      <c r="R30" s="159">
        <v>9.9700000000000006</v>
      </c>
      <c r="T30" s="36">
        <v>3170202</v>
      </c>
      <c r="U30" s="36"/>
      <c r="V30" s="66">
        <f>+ROUND(T30/D30*100,2)</f>
        <v>4.28</v>
      </c>
      <c r="W30" s="52"/>
      <c r="X30" s="52"/>
      <c r="Y30" s="52"/>
      <c r="AA30" s="21"/>
      <c r="AB30" s="21"/>
      <c r="AC30" s="37"/>
    </row>
    <row r="31" spans="1:29" x14ac:dyDescent="0.25">
      <c r="A31" s="33">
        <v>315</v>
      </c>
      <c r="B31" s="33" t="s">
        <v>45</v>
      </c>
      <c r="D31" s="36">
        <v>14537672.539999999</v>
      </c>
      <c r="F31" s="36">
        <v>8121393.6566500003</v>
      </c>
      <c r="H31" s="162">
        <v>65.14772727272728</v>
      </c>
      <c r="J31" s="154">
        <v>16.7</v>
      </c>
      <c r="L31" s="63">
        <f>+ROUND(D31*N31/100,0)</f>
        <v>348904</v>
      </c>
      <c r="M31" s="36"/>
      <c r="N31" s="76">
        <v>2.4</v>
      </c>
      <c r="P31" s="163">
        <f>F31/D31*100</f>
        <v>55.864469599959776</v>
      </c>
      <c r="R31" s="159">
        <v>10.18</v>
      </c>
      <c r="T31" s="36">
        <v>658844</v>
      </c>
      <c r="U31" s="36"/>
      <c r="V31" s="66">
        <f>+ROUND(T31/D31*100,2)</f>
        <v>4.53</v>
      </c>
      <c r="W31" s="52"/>
      <c r="X31" s="52"/>
      <c r="Y31" s="52"/>
      <c r="AA31" s="21"/>
      <c r="AB31" s="21"/>
      <c r="AC31" s="37"/>
    </row>
    <row r="32" spans="1:29" x14ac:dyDescent="0.25">
      <c r="A32" s="33">
        <v>316</v>
      </c>
      <c r="B32" s="33" t="s">
        <v>291</v>
      </c>
      <c r="D32" s="32">
        <v>4000322.68</v>
      </c>
      <c r="F32" s="32">
        <v>2337843.9055699999</v>
      </c>
      <c r="H32" s="162">
        <v>61.561904761904771</v>
      </c>
      <c r="J32" s="154">
        <v>16.399999999999999</v>
      </c>
      <c r="L32" s="64">
        <f>+ROUND(D32*N32/100,0)</f>
        <v>96008</v>
      </c>
      <c r="M32" s="54"/>
      <c r="N32" s="76">
        <v>2.4</v>
      </c>
      <c r="P32" s="163">
        <f>F32/D32*100</f>
        <v>58.441383172869443</v>
      </c>
      <c r="R32" s="159">
        <v>10.06</v>
      </c>
      <c r="T32" s="32">
        <v>165256</v>
      </c>
      <c r="U32" s="54"/>
      <c r="V32" s="66">
        <f>+ROUND(T32/D32*100,2)</f>
        <v>4.13</v>
      </c>
      <c r="W32" s="52"/>
      <c r="X32" s="52"/>
      <c r="Y32" s="52"/>
      <c r="AA32" s="21"/>
      <c r="AB32" s="21"/>
      <c r="AC32" s="37"/>
    </row>
    <row r="33" spans="1:29" s="38" customFormat="1" x14ac:dyDescent="0.25">
      <c r="A33" s="38" t="s">
        <v>6</v>
      </c>
      <c r="B33" s="38" t="s">
        <v>48</v>
      </c>
      <c r="D33" s="39">
        <f>+SUBTOTAL(9,D28:D32)</f>
        <v>284565358.02000004</v>
      </c>
      <c r="F33" s="39">
        <f>+SUBTOTAL(9,F28:F32)</f>
        <v>154887545.11265126</v>
      </c>
      <c r="H33" s="162"/>
      <c r="J33" s="165"/>
      <c r="L33" s="65">
        <f>+SUBTOTAL(9,L28:L32)</f>
        <v>7326780</v>
      </c>
      <c r="M33" s="39"/>
      <c r="N33" s="79">
        <f>+ROUND(L33/D33*100,1)</f>
        <v>2.6</v>
      </c>
      <c r="P33" s="163"/>
      <c r="Q33" s="33"/>
      <c r="R33" s="159"/>
      <c r="S33" s="33"/>
      <c r="T33" s="39">
        <f>+SUBTOTAL(9,T28:T32)</f>
        <v>13451228</v>
      </c>
      <c r="U33" s="39"/>
      <c r="V33" s="126">
        <f>+T33/D33*100</f>
        <v>4.7269379848599176</v>
      </c>
      <c r="W33" s="56"/>
      <c r="X33" s="52"/>
      <c r="Y33" s="52"/>
      <c r="AA33" s="21"/>
      <c r="AB33" s="21"/>
      <c r="AC33" s="37"/>
    </row>
    <row r="34" spans="1:29" x14ac:dyDescent="0.25">
      <c r="A34" s="33" t="s">
        <v>6</v>
      </c>
      <c r="B34" s="33" t="s">
        <v>6</v>
      </c>
      <c r="H34" s="162"/>
      <c r="J34" s="154"/>
      <c r="N34" s="75"/>
      <c r="P34" s="163"/>
      <c r="R34" s="159"/>
      <c r="V34" s="66"/>
      <c r="W34" s="52"/>
      <c r="X34" s="52"/>
      <c r="Y34" s="52"/>
      <c r="AA34" s="21"/>
      <c r="AB34" s="21"/>
      <c r="AC34" s="37"/>
    </row>
    <row r="35" spans="1:29" s="38" customFormat="1" x14ac:dyDescent="0.25">
      <c r="A35" s="38" t="s">
        <v>6</v>
      </c>
      <c r="B35" s="38" t="s">
        <v>49</v>
      </c>
      <c r="H35" s="162"/>
      <c r="J35" s="165"/>
      <c r="L35" s="73"/>
      <c r="N35" s="74"/>
      <c r="P35" s="163"/>
      <c r="Q35" s="33"/>
      <c r="R35" s="159"/>
      <c r="S35" s="33"/>
      <c r="V35" s="66"/>
      <c r="W35" s="52"/>
      <c r="X35" s="52"/>
      <c r="Y35" s="52"/>
      <c r="AA35" s="21"/>
      <c r="AB35" s="21"/>
      <c r="AC35" s="37"/>
    </row>
    <row r="36" spans="1:29" x14ac:dyDescent="0.25">
      <c r="A36" s="33">
        <v>311</v>
      </c>
      <c r="B36" s="33" t="s">
        <v>42</v>
      </c>
      <c r="D36" s="36">
        <v>5083211.03</v>
      </c>
      <c r="F36" s="36">
        <v>4050365.7496287501</v>
      </c>
      <c r="H36" s="162">
        <v>64.468085106382972</v>
      </c>
      <c r="J36" s="152">
        <v>17</v>
      </c>
      <c r="L36" s="63">
        <f>+ROUND(D36*N36/100,0)</f>
        <v>106747</v>
      </c>
      <c r="M36" s="36"/>
      <c r="N36" s="76">
        <v>2.1</v>
      </c>
      <c r="P36" s="163">
        <f>F36/D36*100</f>
        <v>79.681243326794359</v>
      </c>
      <c r="R36" s="159">
        <v>10.220000000000001</v>
      </c>
      <c r="T36" s="36">
        <v>106035</v>
      </c>
      <c r="U36" s="36"/>
      <c r="V36" s="66">
        <f>+ROUND(T36/D36*100,2)</f>
        <v>2.09</v>
      </c>
      <c r="W36" s="52"/>
      <c r="X36" s="52"/>
      <c r="Y36" s="52"/>
      <c r="AA36" s="21"/>
      <c r="AB36" s="21"/>
      <c r="AC36" s="37"/>
    </row>
    <row r="37" spans="1:29" x14ac:dyDescent="0.25">
      <c r="A37" s="33">
        <v>312</v>
      </c>
      <c r="B37" s="33" t="s">
        <v>43</v>
      </c>
      <c r="D37" s="36">
        <v>187516002.43000001</v>
      </c>
      <c r="F37" s="36">
        <v>89627110.299992487</v>
      </c>
      <c r="H37" s="162">
        <v>60.945000000000007</v>
      </c>
      <c r="J37" s="154">
        <v>16.100000000000001</v>
      </c>
      <c r="L37" s="63">
        <f>+ROUND(D37*N37/100,0)</f>
        <v>4875416</v>
      </c>
      <c r="M37" s="36"/>
      <c r="N37" s="76">
        <v>2.6</v>
      </c>
      <c r="P37" s="163">
        <f>F37/D37*100</f>
        <v>47.797046192604505</v>
      </c>
      <c r="R37" s="159">
        <v>10.02</v>
      </c>
      <c r="T37" s="36">
        <v>10143634</v>
      </c>
      <c r="U37" s="36"/>
      <c r="V37" s="66">
        <f>+ROUND(T37/D37*100,2)</f>
        <v>5.41</v>
      </c>
      <c r="W37" s="52"/>
      <c r="X37" s="52"/>
      <c r="Y37" s="52"/>
      <c r="AA37" s="21"/>
      <c r="AB37" s="21"/>
      <c r="AC37" s="37"/>
    </row>
    <row r="38" spans="1:29" x14ac:dyDescent="0.25">
      <c r="A38" s="33">
        <v>314</v>
      </c>
      <c r="B38" s="33" t="s">
        <v>44</v>
      </c>
      <c r="D38" s="36">
        <v>72134310.349999994</v>
      </c>
      <c r="F38" s="36">
        <v>44200582.626814999</v>
      </c>
      <c r="H38" s="162">
        <v>58.68421052631578</v>
      </c>
      <c r="J38" s="154">
        <v>15.7</v>
      </c>
      <c r="L38" s="63">
        <f>+ROUND(D38*N38/100,0)</f>
        <v>1875492</v>
      </c>
      <c r="M38" s="36"/>
      <c r="N38" s="76">
        <v>2.6</v>
      </c>
      <c r="P38" s="163">
        <f>F38/D38*100</f>
        <v>61.275393654352726</v>
      </c>
      <c r="R38" s="159">
        <v>9.9499999999999993</v>
      </c>
      <c r="T38" s="36">
        <v>2879907</v>
      </c>
      <c r="U38" s="36"/>
      <c r="V38" s="66">
        <f>+ROUND(T38/D38*100,2)</f>
        <v>3.99</v>
      </c>
      <c r="W38" s="52"/>
      <c r="X38" s="52"/>
      <c r="Y38" s="52"/>
      <c r="AA38" s="21"/>
      <c r="AB38" s="21"/>
      <c r="AC38" s="37"/>
    </row>
    <row r="39" spans="1:29" x14ac:dyDescent="0.25">
      <c r="A39" s="33">
        <v>315</v>
      </c>
      <c r="B39" s="33" t="s">
        <v>45</v>
      </c>
      <c r="D39" s="36">
        <v>12511248.529999999</v>
      </c>
      <c r="F39" s="36">
        <v>6482958.5875800001</v>
      </c>
      <c r="H39" s="162">
        <v>65.14772727272728</v>
      </c>
      <c r="J39" s="154">
        <v>16.7</v>
      </c>
      <c r="L39" s="63">
        <f>+ROUND(D39*N39/100,0)</f>
        <v>300270</v>
      </c>
      <c r="M39" s="36"/>
      <c r="N39" s="76">
        <v>2.4</v>
      </c>
      <c r="P39" s="163">
        <f>F39/D39*100</f>
        <v>51.81703945881091</v>
      </c>
      <c r="R39" s="159">
        <v>10.199999999999999</v>
      </c>
      <c r="T39" s="36">
        <v>615541</v>
      </c>
      <c r="U39" s="36"/>
      <c r="V39" s="66">
        <f>+ROUND(T39/D39*100,2)</f>
        <v>4.92</v>
      </c>
      <c r="W39" s="52"/>
      <c r="X39" s="52"/>
      <c r="Y39" s="52"/>
      <c r="AA39" s="21"/>
      <c r="AB39" s="21"/>
      <c r="AC39" s="37"/>
    </row>
    <row r="40" spans="1:29" x14ac:dyDescent="0.25">
      <c r="A40" s="33">
        <v>316</v>
      </c>
      <c r="B40" s="33" t="s">
        <v>291</v>
      </c>
      <c r="D40" s="32">
        <v>3520593.83</v>
      </c>
      <c r="F40" s="32">
        <v>1720389.48007</v>
      </c>
      <c r="H40" s="162">
        <v>61.561904761904771</v>
      </c>
      <c r="J40" s="154">
        <v>16.399999999999999</v>
      </c>
      <c r="L40" s="64">
        <f>+ROUND(D40*N40/100,0)</f>
        <v>84494</v>
      </c>
      <c r="M40" s="54"/>
      <c r="N40" s="76">
        <v>2.4</v>
      </c>
      <c r="P40" s="163">
        <f>F40/D40*100</f>
        <v>48.866457283713409</v>
      </c>
      <c r="R40" s="159">
        <v>10.07</v>
      </c>
      <c r="T40" s="32">
        <v>178769</v>
      </c>
      <c r="U40" s="54"/>
      <c r="V40" s="66">
        <f>+ROUND(T40/D40*100,2)</f>
        <v>5.08</v>
      </c>
      <c r="W40" s="52"/>
      <c r="X40" s="52"/>
      <c r="Y40" s="52"/>
      <c r="AA40" s="21"/>
      <c r="AB40" s="21"/>
      <c r="AC40" s="37"/>
    </row>
    <row r="41" spans="1:29" s="38" customFormat="1" x14ac:dyDescent="0.25">
      <c r="A41" s="38" t="s">
        <v>6</v>
      </c>
      <c r="B41" s="38" t="s">
        <v>50</v>
      </c>
      <c r="D41" s="23">
        <f>+SUBTOTAL(9,D36:D40)</f>
        <v>280765366.16999996</v>
      </c>
      <c r="F41" s="23">
        <f>+SUBTOTAL(9,F36:F40)</f>
        <v>146081406.74408624</v>
      </c>
      <c r="H41" s="162"/>
      <c r="J41" s="165"/>
      <c r="L41" s="83">
        <f>+SUBTOTAL(9,L36:L40)</f>
        <v>7242419</v>
      </c>
      <c r="M41" s="24"/>
      <c r="N41" s="79">
        <f>+ROUND(L41/D41*100,1)</f>
        <v>2.6</v>
      </c>
      <c r="P41" s="163"/>
      <c r="Q41" s="33"/>
      <c r="R41" s="159"/>
      <c r="S41" s="33"/>
      <c r="T41" s="23">
        <f>+SUBTOTAL(9,T36:T40)</f>
        <v>13923886</v>
      </c>
      <c r="U41" s="24"/>
      <c r="V41" s="126">
        <f>+T41/D41*100</f>
        <v>4.9592605348514596</v>
      </c>
      <c r="W41" s="56"/>
      <c r="X41" s="52"/>
      <c r="Y41" s="52"/>
      <c r="AA41" s="21"/>
      <c r="AB41" s="21"/>
      <c r="AC41" s="37"/>
    </row>
    <row r="42" spans="1:29" s="38" customFormat="1" x14ac:dyDescent="0.25">
      <c r="B42" s="38" t="s">
        <v>6</v>
      </c>
      <c r="D42" s="39"/>
      <c r="F42" s="39"/>
      <c r="H42" s="162"/>
      <c r="J42" s="165"/>
      <c r="L42" s="65"/>
      <c r="M42" s="39"/>
      <c r="N42" s="74"/>
      <c r="P42" s="163"/>
      <c r="Q42" s="33"/>
      <c r="R42" s="159"/>
      <c r="S42" s="33"/>
      <c r="T42" s="39"/>
      <c r="U42" s="39"/>
      <c r="V42" s="66"/>
      <c r="W42" s="52"/>
      <c r="X42" s="52"/>
      <c r="Y42" s="52"/>
      <c r="AA42" s="21"/>
      <c r="AB42" s="21"/>
      <c r="AC42" s="37"/>
    </row>
    <row r="43" spans="1:29" s="38" customFormat="1" x14ac:dyDescent="0.25">
      <c r="A43" s="41" t="s">
        <v>179</v>
      </c>
      <c r="D43" s="27">
        <f>+SUBTOTAL(9,D19:D42)</f>
        <v>709649289.56000006</v>
      </c>
      <c r="F43" s="27">
        <f>+SUBTOTAL(9,F19:F42)</f>
        <v>393484981.15210134</v>
      </c>
      <c r="H43" s="162"/>
      <c r="J43" s="165"/>
      <c r="L43" s="121">
        <f>+SUBTOTAL(9,L19:L42)</f>
        <v>17725404</v>
      </c>
      <c r="M43" s="27"/>
      <c r="N43" s="80">
        <f>+ROUND(L43/D43*100,1)</f>
        <v>2.5</v>
      </c>
      <c r="P43" s="163"/>
      <c r="Q43" s="33"/>
      <c r="R43" s="159"/>
      <c r="S43" s="33"/>
      <c r="T43" s="27">
        <f>+SUBTOTAL(9,T19:T42)</f>
        <v>32577270</v>
      </c>
      <c r="U43" s="27"/>
      <c r="V43" s="126">
        <f>+T43/D43*100</f>
        <v>4.5906154602365215</v>
      </c>
      <c r="W43" s="56"/>
      <c r="X43" s="52"/>
      <c r="Y43" s="52"/>
      <c r="AA43" s="21"/>
      <c r="AB43" s="21"/>
      <c r="AC43" s="37"/>
    </row>
    <row r="44" spans="1:29" s="38" customFormat="1" x14ac:dyDescent="0.25">
      <c r="B44" s="38" t="s">
        <v>6</v>
      </c>
      <c r="D44" s="39"/>
      <c r="F44" s="39"/>
      <c r="H44" s="162"/>
      <c r="J44" s="165"/>
      <c r="L44" s="65"/>
      <c r="M44" s="39"/>
      <c r="N44" s="74"/>
      <c r="P44" s="163"/>
      <c r="Q44" s="33"/>
      <c r="R44" s="159"/>
      <c r="S44" s="33"/>
      <c r="T44" s="39"/>
      <c r="U44" s="39"/>
      <c r="V44" s="66"/>
      <c r="W44" s="52"/>
      <c r="X44" s="52"/>
      <c r="Y44" s="52"/>
      <c r="AA44" s="21"/>
      <c r="AB44" s="21"/>
      <c r="AC44" s="37"/>
    </row>
    <row r="45" spans="1:29" s="38" customFormat="1" x14ac:dyDescent="0.25">
      <c r="B45" s="38" t="s">
        <v>6</v>
      </c>
      <c r="D45" s="39"/>
      <c r="F45" s="39"/>
      <c r="H45" s="162"/>
      <c r="J45" s="165"/>
      <c r="L45" s="65"/>
      <c r="M45" s="39"/>
      <c r="N45" s="74"/>
      <c r="P45" s="163"/>
      <c r="Q45" s="33"/>
      <c r="R45" s="159"/>
      <c r="S45" s="33"/>
      <c r="T45" s="39"/>
      <c r="U45" s="39"/>
      <c r="V45" s="66"/>
      <c r="W45" s="52"/>
      <c r="X45" s="52"/>
      <c r="Y45" s="52"/>
      <c r="AA45" s="21"/>
      <c r="AB45" s="21"/>
      <c r="AC45" s="37"/>
    </row>
    <row r="46" spans="1:29" s="38" customFormat="1" x14ac:dyDescent="0.25">
      <c r="A46" s="41" t="s">
        <v>180</v>
      </c>
      <c r="D46" s="39"/>
      <c r="F46" s="39"/>
      <c r="H46" s="162"/>
      <c r="J46" s="165"/>
      <c r="L46" s="65"/>
      <c r="M46" s="39"/>
      <c r="N46" s="74"/>
      <c r="P46" s="163"/>
      <c r="Q46" s="33"/>
      <c r="R46" s="159"/>
      <c r="S46" s="33"/>
      <c r="T46" s="39"/>
      <c r="U46" s="39"/>
      <c r="V46" s="66"/>
      <c r="W46" s="52"/>
      <c r="X46" s="52"/>
      <c r="Y46" s="52"/>
      <c r="AA46" s="21"/>
      <c r="AB46" s="21"/>
      <c r="AC46" s="37"/>
    </row>
    <row r="47" spans="1:29" x14ac:dyDescent="0.25">
      <c r="A47" s="33" t="s">
        <v>6</v>
      </c>
      <c r="B47" s="33" t="s">
        <v>6</v>
      </c>
      <c r="H47" s="162"/>
      <c r="J47" s="154"/>
      <c r="N47" s="75"/>
      <c r="P47" s="163"/>
      <c r="R47" s="159"/>
      <c r="V47" s="66"/>
      <c r="W47" s="52"/>
      <c r="X47" s="52"/>
      <c r="Y47" s="52"/>
      <c r="AA47" s="21"/>
      <c r="AB47" s="21"/>
      <c r="AC47" s="37"/>
    </row>
    <row r="48" spans="1:29" s="38" customFormat="1" x14ac:dyDescent="0.25">
      <c r="A48" s="38" t="s">
        <v>6</v>
      </c>
      <c r="B48" s="38" t="s">
        <v>51</v>
      </c>
      <c r="H48" s="162"/>
      <c r="J48" s="165"/>
      <c r="L48" s="73"/>
      <c r="N48" s="74"/>
      <c r="P48" s="163"/>
      <c r="Q48" s="33"/>
      <c r="R48" s="159"/>
      <c r="S48" s="33"/>
      <c r="V48" s="66"/>
      <c r="W48" s="52"/>
      <c r="X48" s="52"/>
      <c r="Y48" s="52"/>
      <c r="AA48" s="21"/>
      <c r="AB48" s="21"/>
      <c r="AC48" s="37"/>
    </row>
    <row r="49" spans="1:29" x14ac:dyDescent="0.25">
      <c r="A49" s="33">
        <v>311</v>
      </c>
      <c r="B49" s="33" t="s">
        <v>42</v>
      </c>
      <c r="D49" s="36">
        <v>241400701.34999999</v>
      </c>
      <c r="F49" s="36">
        <v>161452115.17160502</v>
      </c>
      <c r="H49" s="162">
        <v>55.87234042553191</v>
      </c>
      <c r="J49" s="154">
        <v>21</v>
      </c>
      <c r="L49" s="63">
        <f>+ROUND(D49*N49/100,0)</f>
        <v>5069415</v>
      </c>
      <c r="M49" s="36"/>
      <c r="N49" s="76">
        <v>2.1</v>
      </c>
      <c r="P49" s="163">
        <f>F49/D49*100</f>
        <v>66.881377837225173</v>
      </c>
      <c r="R49" s="159">
        <v>13.1</v>
      </c>
      <c r="T49" s="36">
        <v>6287221</v>
      </c>
      <c r="U49" s="36"/>
      <c r="V49" s="66">
        <f>+ROUND(T49/D49*100,2)</f>
        <v>2.6</v>
      </c>
      <c r="W49" s="52"/>
      <c r="X49" s="52"/>
      <c r="Y49" s="52"/>
      <c r="AA49" s="21"/>
      <c r="AB49" s="21"/>
      <c r="AC49" s="37"/>
    </row>
    <row r="50" spans="1:29" x14ac:dyDescent="0.25">
      <c r="A50" s="33">
        <v>312</v>
      </c>
      <c r="B50" s="33" t="s">
        <v>43</v>
      </c>
      <c r="D50" s="36">
        <v>7052454.5199999996</v>
      </c>
      <c r="F50" s="36">
        <v>3063360.0129200001</v>
      </c>
      <c r="H50" s="162">
        <v>54.075000000000003</v>
      </c>
      <c r="J50" s="154">
        <v>19.399999999999999</v>
      </c>
      <c r="L50" s="63">
        <f>+ROUND(D50*N50/100,0)</f>
        <v>183364</v>
      </c>
      <c r="M50" s="36"/>
      <c r="N50" s="76">
        <v>2.6</v>
      </c>
      <c r="P50" s="163">
        <f>F50/D50*100</f>
        <v>43.436792172606594</v>
      </c>
      <c r="R50" s="159">
        <v>12.67</v>
      </c>
      <c r="T50" s="36">
        <v>325978</v>
      </c>
      <c r="U50" s="36"/>
      <c r="V50" s="66">
        <f>+ROUND(T50/D50*100,2)</f>
        <v>4.62</v>
      </c>
      <c r="W50" s="52"/>
      <c r="X50" s="52"/>
      <c r="Y50" s="52"/>
      <c r="AA50" s="21"/>
      <c r="AB50" s="21"/>
      <c r="AC50" s="37"/>
    </row>
    <row r="51" spans="1:29" x14ac:dyDescent="0.25">
      <c r="A51" s="33">
        <v>314</v>
      </c>
      <c r="B51" s="33" t="s">
        <v>44</v>
      </c>
      <c r="D51" s="36">
        <v>27411865.75</v>
      </c>
      <c r="F51" s="36">
        <v>15382397.116547497</v>
      </c>
      <c r="H51" s="162">
        <v>50.526315789473678</v>
      </c>
      <c r="J51" s="154">
        <v>18.8</v>
      </c>
      <c r="L51" s="63">
        <f>+ROUND(D51*N51/100,0)</f>
        <v>712709</v>
      </c>
      <c r="M51" s="36"/>
      <c r="N51" s="76">
        <v>2.6</v>
      </c>
      <c r="P51" s="163">
        <f>F51/D51*100</f>
        <v>56.115834131237484</v>
      </c>
      <c r="R51" s="159">
        <v>12.56</v>
      </c>
      <c r="T51" s="36">
        <v>979585</v>
      </c>
      <c r="U51" s="36"/>
      <c r="V51" s="66">
        <f>+ROUND(T51/D51*100,2)</f>
        <v>3.57</v>
      </c>
      <c r="W51" s="52"/>
      <c r="X51" s="52"/>
      <c r="Y51" s="52"/>
      <c r="AA51" s="21"/>
      <c r="AB51" s="21"/>
      <c r="AC51" s="37"/>
    </row>
    <row r="52" spans="1:29" x14ac:dyDescent="0.25">
      <c r="A52" s="33">
        <v>315</v>
      </c>
      <c r="B52" s="33" t="s">
        <v>45</v>
      </c>
      <c r="D52" s="36">
        <v>10271933.77</v>
      </c>
      <c r="F52" s="36">
        <v>5585791.270800001</v>
      </c>
      <c r="H52" s="162">
        <v>57.272727272727273</v>
      </c>
      <c r="J52" s="154">
        <v>20</v>
      </c>
      <c r="L52" s="63">
        <f>+ROUND(D52*N52/100,0)</f>
        <v>246526</v>
      </c>
      <c r="M52" s="36"/>
      <c r="N52" s="76">
        <v>2.4</v>
      </c>
      <c r="P52" s="163">
        <f>F52/D52*100</f>
        <v>54.37915971687579</v>
      </c>
      <c r="R52" s="159">
        <v>12.86</v>
      </c>
      <c r="T52" s="36">
        <v>380372</v>
      </c>
      <c r="U52" s="36"/>
      <c r="V52" s="66">
        <f>+ROUND(T52/D52*100,2)</f>
        <v>3.7</v>
      </c>
      <c r="W52" s="52"/>
      <c r="X52" s="52"/>
      <c r="Y52" s="52"/>
      <c r="AA52" s="21"/>
      <c r="AB52" s="21"/>
      <c r="AC52" s="37"/>
    </row>
    <row r="53" spans="1:29" x14ac:dyDescent="0.25">
      <c r="A53" s="33">
        <v>316</v>
      </c>
      <c r="B53" s="33" t="s">
        <v>291</v>
      </c>
      <c r="D53" s="32">
        <v>3879628.68</v>
      </c>
      <c r="F53" s="32">
        <v>1972391.7705900001</v>
      </c>
      <c r="H53" s="162">
        <v>52.61904761904762</v>
      </c>
      <c r="J53" s="154">
        <v>19.899999999999999</v>
      </c>
      <c r="L53" s="64">
        <f>+ROUND(D53*N53/100,0)</f>
        <v>93111</v>
      </c>
      <c r="M53" s="54"/>
      <c r="N53" s="76">
        <v>2.4</v>
      </c>
      <c r="P53" s="163">
        <f>F53/D53*100</f>
        <v>50.839704860363078</v>
      </c>
      <c r="R53" s="159">
        <v>12.77</v>
      </c>
      <c r="T53" s="32">
        <v>149353</v>
      </c>
      <c r="U53" s="54"/>
      <c r="V53" s="66">
        <f>+ROUND(T53/D53*100,2)</f>
        <v>3.85</v>
      </c>
      <c r="W53" s="52"/>
      <c r="X53" s="52"/>
      <c r="Y53" s="52"/>
      <c r="AA53" s="21"/>
      <c r="AB53" s="21"/>
      <c r="AC53" s="37"/>
    </row>
    <row r="54" spans="1:29" s="38" customFormat="1" x14ac:dyDescent="0.25">
      <c r="A54" s="38" t="s">
        <v>6</v>
      </c>
      <c r="B54" s="38" t="s">
        <v>52</v>
      </c>
      <c r="D54" s="39">
        <f>+SUBTOTAL(9,D49:D53)</f>
        <v>290016584.06999999</v>
      </c>
      <c r="F54" s="65">
        <f>+SUBTOTAL(9,F49:F53)</f>
        <v>187456055.34246251</v>
      </c>
      <c r="H54" s="162"/>
      <c r="J54" s="165"/>
      <c r="L54" s="65">
        <f>+SUBTOTAL(9,L49:L53)</f>
        <v>6305125</v>
      </c>
      <c r="M54" s="39"/>
      <c r="N54" s="79">
        <f>+ROUND(L54/D54*100,1)</f>
        <v>2.2000000000000002</v>
      </c>
      <c r="P54" s="163"/>
      <c r="Q54" s="33"/>
      <c r="R54" s="159"/>
      <c r="S54" s="33"/>
      <c r="T54" s="39">
        <f>+SUBTOTAL(9,T49:T53)</f>
        <v>8122509</v>
      </c>
      <c r="U54" s="39"/>
      <c r="V54" s="126">
        <f>+T54/D54*100</f>
        <v>2.8007050100416002</v>
      </c>
      <c r="W54" s="56"/>
      <c r="X54" s="52"/>
      <c r="Y54" s="52"/>
      <c r="AA54" s="21"/>
      <c r="AB54" s="21"/>
      <c r="AC54" s="37"/>
    </row>
    <row r="55" spans="1:29" x14ac:dyDescent="0.25">
      <c r="A55" s="33" t="s">
        <v>6</v>
      </c>
      <c r="B55" s="33" t="s">
        <v>6</v>
      </c>
      <c r="H55" s="162"/>
      <c r="J55" s="154"/>
      <c r="N55" s="75"/>
      <c r="P55" s="163"/>
      <c r="R55" s="159"/>
      <c r="V55" s="66"/>
      <c r="W55" s="52"/>
      <c r="X55" s="52"/>
      <c r="Y55" s="52"/>
      <c r="AA55" s="21"/>
      <c r="AB55" s="21"/>
      <c r="AC55" s="37"/>
    </row>
    <row r="56" spans="1:29" s="38" customFormat="1" x14ac:dyDescent="0.25">
      <c r="A56" s="38" t="s">
        <v>6</v>
      </c>
      <c r="B56" s="38" t="s">
        <v>53</v>
      </c>
      <c r="H56" s="162"/>
      <c r="J56" s="165"/>
      <c r="L56" s="73"/>
      <c r="N56" s="74"/>
      <c r="P56" s="163"/>
      <c r="Q56" s="33"/>
      <c r="R56" s="159"/>
      <c r="S56" s="33"/>
      <c r="V56" s="66"/>
      <c r="W56" s="52"/>
      <c r="X56" s="52"/>
      <c r="Y56" s="52"/>
      <c r="AA56" s="21"/>
      <c r="AB56" s="21"/>
      <c r="AC56" s="37"/>
    </row>
    <row r="57" spans="1:29" x14ac:dyDescent="0.25">
      <c r="A57" s="33">
        <v>312</v>
      </c>
      <c r="B57" s="33" t="s">
        <v>43</v>
      </c>
      <c r="D57" s="32">
        <v>370941.56</v>
      </c>
      <c r="F57" s="64">
        <v>370941.56</v>
      </c>
      <c r="H57" s="162">
        <v>54.075000000000003</v>
      </c>
      <c r="J57" s="154">
        <v>19.399999999999999</v>
      </c>
      <c r="L57" s="64">
        <f>+ROUND(D57*N57/100,0)</f>
        <v>9644</v>
      </c>
      <c r="M57" s="54"/>
      <c r="N57" s="76">
        <v>2.6</v>
      </c>
      <c r="P57" s="163">
        <f>F57/D57*100</f>
        <v>100</v>
      </c>
      <c r="R57" s="159">
        <v>12.21</v>
      </c>
      <c r="T57" s="32">
        <v>0</v>
      </c>
      <c r="U57" s="54"/>
      <c r="V57" s="66">
        <f>+ROUND(T57/D57*100,2)</f>
        <v>0</v>
      </c>
      <c r="W57" s="52"/>
      <c r="X57" s="52"/>
      <c r="Y57" s="52"/>
      <c r="AA57" s="21"/>
      <c r="AB57" s="21"/>
      <c r="AC57" s="37"/>
    </row>
    <row r="58" spans="1:29" s="38" customFormat="1" x14ac:dyDescent="0.25">
      <c r="A58" s="38" t="s">
        <v>6</v>
      </c>
      <c r="B58" s="38" t="s">
        <v>54</v>
      </c>
      <c r="D58" s="39">
        <f>+SUBTOTAL(9,D57:D57)</f>
        <v>370941.56</v>
      </c>
      <c r="F58" s="39">
        <f>+SUBTOTAL(9,F57:F57)</f>
        <v>370941.56</v>
      </c>
      <c r="H58" s="162"/>
      <c r="J58" s="165"/>
      <c r="L58" s="65">
        <f>+SUBTOTAL(9,L57:L57)</f>
        <v>9644</v>
      </c>
      <c r="M58" s="39"/>
      <c r="N58" s="79">
        <f>+ROUND(L58/D58*100,1)</f>
        <v>2.6</v>
      </c>
      <c r="P58" s="163"/>
      <c r="Q58" s="33"/>
      <c r="R58" s="159"/>
      <c r="S58" s="33"/>
      <c r="T58" s="39">
        <f>+SUBTOTAL(9,T57:T57)</f>
        <v>0</v>
      </c>
      <c r="U58" s="39"/>
      <c r="V58" s="66"/>
      <c r="W58" s="52"/>
      <c r="X58" s="52"/>
      <c r="Y58" s="52"/>
      <c r="AA58" s="21"/>
      <c r="AB58" s="21"/>
      <c r="AC58" s="37"/>
    </row>
    <row r="59" spans="1:29" x14ac:dyDescent="0.25">
      <c r="A59" s="33" t="s">
        <v>6</v>
      </c>
      <c r="B59" s="33" t="s">
        <v>6</v>
      </c>
      <c r="H59" s="162"/>
      <c r="J59" s="154"/>
      <c r="N59" s="75"/>
      <c r="P59" s="163"/>
      <c r="R59" s="159"/>
      <c r="V59" s="66"/>
      <c r="W59" s="52"/>
      <c r="X59" s="52"/>
      <c r="Y59" s="52"/>
      <c r="AA59" s="21"/>
      <c r="AB59" s="21"/>
      <c r="AC59" s="37"/>
    </row>
    <row r="60" spans="1:29" s="38" customFormat="1" x14ac:dyDescent="0.25">
      <c r="A60" s="38" t="s">
        <v>6</v>
      </c>
      <c r="B60" s="38" t="s">
        <v>55</v>
      </c>
      <c r="H60" s="162"/>
      <c r="J60" s="165"/>
      <c r="L60" s="73"/>
      <c r="N60" s="74"/>
      <c r="P60" s="163"/>
      <c r="Q60" s="33"/>
      <c r="R60" s="159"/>
      <c r="S60" s="33"/>
      <c r="V60" s="66"/>
      <c r="W60" s="52"/>
      <c r="X60" s="52"/>
      <c r="Y60" s="52"/>
      <c r="AA60" s="21"/>
      <c r="AB60" s="21"/>
      <c r="AC60" s="37"/>
    </row>
    <row r="61" spans="1:29" x14ac:dyDescent="0.25">
      <c r="A61" s="33">
        <v>311</v>
      </c>
      <c r="B61" s="33" t="s">
        <v>42</v>
      </c>
      <c r="D61" s="36">
        <v>16367428.140000001</v>
      </c>
      <c r="F61" s="36">
        <v>10593608.281450002</v>
      </c>
      <c r="H61" s="162">
        <v>55.87234042553191</v>
      </c>
      <c r="J61" s="154">
        <v>21</v>
      </c>
      <c r="L61" s="63">
        <f>+ROUND(D61*N61/100,0)</f>
        <v>343716</v>
      </c>
      <c r="M61" s="36"/>
      <c r="N61" s="76">
        <v>2.1</v>
      </c>
      <c r="P61" s="163">
        <f>F61/D61*100</f>
        <v>64.723719516815919</v>
      </c>
      <c r="R61" s="159">
        <v>13.09</v>
      </c>
      <c r="T61" s="36">
        <v>453590</v>
      </c>
      <c r="U61" s="36"/>
      <c r="V61" s="66">
        <f>+ROUND(T61/D61*100,2)</f>
        <v>2.77</v>
      </c>
      <c r="W61" s="52"/>
      <c r="X61" s="52"/>
      <c r="Y61" s="52"/>
      <c r="AA61" s="21"/>
      <c r="AB61" s="21"/>
      <c r="AC61" s="37"/>
    </row>
    <row r="62" spans="1:29" x14ac:dyDescent="0.25">
      <c r="A62" s="33">
        <v>312</v>
      </c>
      <c r="B62" s="33" t="s">
        <v>43</v>
      </c>
      <c r="D62" s="36">
        <v>212347650.78</v>
      </c>
      <c r="F62" s="36">
        <v>91195079.782739982</v>
      </c>
      <c r="H62" s="162">
        <v>54.075000000000003</v>
      </c>
      <c r="J62" s="154">
        <v>19.399999999999999</v>
      </c>
      <c r="L62" s="63">
        <f>+ROUND(D62*N62/100,0)</f>
        <v>5521039</v>
      </c>
      <c r="M62" s="36"/>
      <c r="N62" s="76">
        <v>2.6</v>
      </c>
      <c r="P62" s="163">
        <f>F62/D62*100</f>
        <v>42.94612134759214</v>
      </c>
      <c r="R62" s="159">
        <v>12.56</v>
      </c>
      <c r="T62" s="36">
        <v>9984039</v>
      </c>
      <c r="U62" s="36"/>
      <c r="V62" s="66">
        <f>+ROUND(T62/D62*100,2)</f>
        <v>4.7</v>
      </c>
      <c r="W62" s="52"/>
      <c r="X62" s="52"/>
      <c r="Y62" s="52"/>
      <c r="AA62" s="21"/>
      <c r="AB62" s="21"/>
      <c r="AC62" s="37"/>
    </row>
    <row r="63" spans="1:29" x14ac:dyDescent="0.25">
      <c r="A63" s="33">
        <v>314</v>
      </c>
      <c r="B63" s="33" t="s">
        <v>44</v>
      </c>
      <c r="D63" s="36">
        <v>89915729.920000002</v>
      </c>
      <c r="F63" s="36">
        <v>52042195.833830006</v>
      </c>
      <c r="H63" s="162">
        <v>50.526315789473678</v>
      </c>
      <c r="J63" s="154">
        <v>18.8</v>
      </c>
      <c r="L63" s="63">
        <f>+ROUND(D63*N63/100,0)</f>
        <v>2337809</v>
      </c>
      <c r="M63" s="36"/>
      <c r="N63" s="76">
        <v>2.6</v>
      </c>
      <c r="P63" s="163">
        <f>F63/D63*100</f>
        <v>57.878855991196524</v>
      </c>
      <c r="R63" s="159">
        <v>12.57</v>
      </c>
      <c r="T63" s="36">
        <v>3084542</v>
      </c>
      <c r="U63" s="36"/>
      <c r="V63" s="66">
        <f>+ROUND(T63/D63*100,2)</f>
        <v>3.43</v>
      </c>
      <c r="W63" s="52"/>
      <c r="X63" s="52"/>
      <c r="Y63" s="52"/>
      <c r="AA63" s="21"/>
      <c r="AB63" s="21"/>
      <c r="AC63" s="37"/>
    </row>
    <row r="64" spans="1:29" x14ac:dyDescent="0.25">
      <c r="A64" s="33">
        <v>315</v>
      </c>
      <c r="B64" s="33" t="s">
        <v>45</v>
      </c>
      <c r="D64" s="36">
        <v>24335747.449999999</v>
      </c>
      <c r="F64" s="36">
        <v>14796848.534870002</v>
      </c>
      <c r="H64" s="162">
        <v>57.272727272727273</v>
      </c>
      <c r="J64" s="154">
        <v>20</v>
      </c>
      <c r="L64" s="63">
        <f>+ROUND(D64*N64/100,0)</f>
        <v>584058</v>
      </c>
      <c r="M64" s="36"/>
      <c r="N64" s="76">
        <v>2.4</v>
      </c>
      <c r="P64" s="163">
        <f>F64/D64*100</f>
        <v>60.802934305886723</v>
      </c>
      <c r="R64" s="159">
        <v>12.81</v>
      </c>
      <c r="T64" s="36">
        <v>782640</v>
      </c>
      <c r="U64" s="36"/>
      <c r="V64" s="66">
        <f>+ROUND(T64/D64*100,2)</f>
        <v>3.22</v>
      </c>
      <c r="W64" s="52"/>
      <c r="X64" s="52"/>
      <c r="Y64" s="52"/>
      <c r="AA64" s="21"/>
      <c r="AB64" s="21"/>
      <c r="AC64" s="37"/>
    </row>
    <row r="65" spans="1:29" x14ac:dyDescent="0.25">
      <c r="A65" s="33">
        <v>316</v>
      </c>
      <c r="B65" s="33" t="s">
        <v>291</v>
      </c>
      <c r="D65" s="32">
        <v>3586002.99</v>
      </c>
      <c r="F65" s="32">
        <v>1812805.45688</v>
      </c>
      <c r="H65" s="162">
        <v>52.61904761904762</v>
      </c>
      <c r="J65" s="154">
        <v>19.899999999999999</v>
      </c>
      <c r="L65" s="64">
        <f>+ROUND(D65*N65/100,0)</f>
        <v>86064</v>
      </c>
      <c r="M65" s="54"/>
      <c r="N65" s="76">
        <v>2.4</v>
      </c>
      <c r="P65" s="163">
        <f>F65/D65*100</f>
        <v>50.5522572606667</v>
      </c>
      <c r="R65" s="159">
        <v>12.78</v>
      </c>
      <c r="T65" s="32">
        <v>138748</v>
      </c>
      <c r="U65" s="54"/>
      <c r="V65" s="66">
        <f>+ROUND(T65/D65*100,2)</f>
        <v>3.87</v>
      </c>
      <c r="W65" s="52"/>
      <c r="X65" s="52"/>
      <c r="Y65" s="52"/>
      <c r="AA65" s="21"/>
      <c r="AB65" s="21"/>
      <c r="AC65" s="37"/>
    </row>
    <row r="66" spans="1:29" s="38" customFormat="1" x14ac:dyDescent="0.25">
      <c r="A66" s="38" t="s">
        <v>6</v>
      </c>
      <c r="B66" s="38" t="s">
        <v>56</v>
      </c>
      <c r="D66" s="39">
        <f>+SUBTOTAL(9,D61:D65)</f>
        <v>346552559.28000003</v>
      </c>
      <c r="F66" s="39">
        <f>+SUBTOTAL(9,F61:F65)</f>
        <v>170440537.88977</v>
      </c>
      <c r="H66" s="162"/>
      <c r="J66" s="165"/>
      <c r="L66" s="65">
        <f>+SUBTOTAL(9,L61:L65)</f>
        <v>8872686</v>
      </c>
      <c r="M66" s="39"/>
      <c r="N66" s="79">
        <f>+ROUND(L66/D66*100,1)</f>
        <v>2.6</v>
      </c>
      <c r="P66" s="163"/>
      <c r="Q66" s="33"/>
      <c r="R66" s="159"/>
      <c r="S66" s="33"/>
      <c r="T66" s="39">
        <f>+SUBTOTAL(9,T61:T65)</f>
        <v>14443559</v>
      </c>
      <c r="U66" s="39"/>
      <c r="V66" s="126">
        <f>+T66/D66*100</f>
        <v>4.1677831004936277</v>
      </c>
      <c r="W66" s="56"/>
      <c r="X66" s="52"/>
      <c r="Y66" s="52"/>
      <c r="AA66" s="21"/>
      <c r="AB66" s="21"/>
      <c r="AC66" s="37"/>
    </row>
    <row r="67" spans="1:29" x14ac:dyDescent="0.25">
      <c r="A67" s="33" t="s">
        <v>6</v>
      </c>
      <c r="B67" s="33" t="s">
        <v>6</v>
      </c>
      <c r="H67" s="162"/>
      <c r="J67" s="154"/>
      <c r="N67" s="75"/>
      <c r="P67" s="163"/>
      <c r="R67" s="159"/>
      <c r="V67" s="66"/>
      <c r="W67" s="52"/>
      <c r="X67" s="52"/>
      <c r="Y67" s="52"/>
      <c r="AA67" s="21"/>
      <c r="AB67" s="21"/>
      <c r="AC67" s="37"/>
    </row>
    <row r="68" spans="1:29" s="38" customFormat="1" x14ac:dyDescent="0.25">
      <c r="A68" s="38" t="s">
        <v>6</v>
      </c>
      <c r="B68" s="38" t="s">
        <v>57</v>
      </c>
      <c r="H68" s="162"/>
      <c r="J68" s="165"/>
      <c r="L68" s="73"/>
      <c r="N68" s="74"/>
      <c r="P68" s="163"/>
      <c r="Q68" s="33"/>
      <c r="R68" s="159"/>
      <c r="S68" s="33"/>
      <c r="V68" s="66"/>
      <c r="W68" s="52"/>
      <c r="X68" s="52"/>
      <c r="Y68" s="52"/>
      <c r="AA68" s="21"/>
      <c r="AB68" s="21"/>
      <c r="AC68" s="37"/>
    </row>
    <row r="69" spans="1:29" x14ac:dyDescent="0.25">
      <c r="A69" s="33">
        <v>311</v>
      </c>
      <c r="B69" s="33" t="s">
        <v>42</v>
      </c>
      <c r="D69" s="36">
        <v>11241256.67</v>
      </c>
      <c r="F69" s="36">
        <v>7751660.2911624992</v>
      </c>
      <c r="H69" s="162">
        <v>55.87234042553191</v>
      </c>
      <c r="J69" s="154">
        <v>21</v>
      </c>
      <c r="L69" s="63">
        <f>+ROUND(D69*N69/100,0)</f>
        <v>236066</v>
      </c>
      <c r="M69" s="36"/>
      <c r="N69" s="76">
        <v>2.1</v>
      </c>
      <c r="P69" s="163">
        <f>F69/D69*100</f>
        <v>68.957239557118839</v>
      </c>
      <c r="R69" s="159">
        <v>13.05</v>
      </c>
      <c r="T69" s="36">
        <v>276016</v>
      </c>
      <c r="U69" s="36"/>
      <c r="V69" s="66">
        <f>+ROUND(T69/D69*100,2)</f>
        <v>2.46</v>
      </c>
      <c r="W69" s="52"/>
      <c r="X69" s="52"/>
      <c r="Y69" s="52"/>
      <c r="AA69" s="21"/>
      <c r="AB69" s="21"/>
      <c r="AC69" s="37"/>
    </row>
    <row r="70" spans="1:29" x14ac:dyDescent="0.25">
      <c r="A70" s="33">
        <v>312</v>
      </c>
      <c r="B70" s="33" t="s">
        <v>43</v>
      </c>
      <c r="D70" s="36">
        <v>214665917.31999999</v>
      </c>
      <c r="F70" s="36">
        <v>88354501.530029997</v>
      </c>
      <c r="H70" s="162">
        <v>54.075000000000003</v>
      </c>
      <c r="J70" s="154">
        <v>19.399999999999999</v>
      </c>
      <c r="L70" s="63">
        <f>+ROUND(D70*N70/100,0)</f>
        <v>5581314</v>
      </c>
      <c r="M70" s="36"/>
      <c r="N70" s="76">
        <v>2.6</v>
      </c>
      <c r="P70" s="163">
        <f>F70/D70*100</f>
        <v>41.159072960017667</v>
      </c>
      <c r="R70" s="159">
        <v>12.59</v>
      </c>
      <c r="T70" s="36">
        <v>10373688</v>
      </c>
      <c r="U70" s="36"/>
      <c r="V70" s="66">
        <f>+ROUND(T70/D70*100,2)</f>
        <v>4.83</v>
      </c>
      <c r="W70" s="52"/>
      <c r="X70" s="52"/>
      <c r="Y70" s="52"/>
      <c r="AA70" s="21"/>
      <c r="AB70" s="21"/>
      <c r="AC70" s="37"/>
    </row>
    <row r="71" spans="1:29" x14ac:dyDescent="0.25">
      <c r="A71" s="33">
        <v>314</v>
      </c>
      <c r="B71" s="33" t="s">
        <v>44</v>
      </c>
      <c r="D71" s="36">
        <v>82668790.599999994</v>
      </c>
      <c r="F71" s="36">
        <v>31513006.099924996</v>
      </c>
      <c r="H71" s="162">
        <v>50.526315789473678</v>
      </c>
      <c r="J71" s="154">
        <v>18.8</v>
      </c>
      <c r="L71" s="63">
        <f>+ROUND(D71*N71/100,0)</f>
        <v>2149389</v>
      </c>
      <c r="M71" s="36"/>
      <c r="N71" s="76">
        <v>2.6</v>
      </c>
      <c r="P71" s="163">
        <f>F71/D71*100</f>
        <v>38.11959249821782</v>
      </c>
      <c r="R71" s="159">
        <v>12.64</v>
      </c>
      <c r="T71" s="36">
        <v>4112537</v>
      </c>
      <c r="U71" s="36"/>
      <c r="V71" s="66">
        <f>+ROUND(T71/D71*100,2)</f>
        <v>4.97</v>
      </c>
      <c r="W71" s="52"/>
      <c r="X71" s="52"/>
      <c r="Y71" s="52"/>
      <c r="AA71" s="21"/>
      <c r="AB71" s="21"/>
      <c r="AC71" s="37"/>
    </row>
    <row r="72" spans="1:29" x14ac:dyDescent="0.25">
      <c r="A72" s="33">
        <v>315</v>
      </c>
      <c r="B72" s="33" t="s">
        <v>45</v>
      </c>
      <c r="D72" s="36">
        <v>22992822.890000001</v>
      </c>
      <c r="F72" s="36">
        <v>12504334.3903</v>
      </c>
      <c r="H72" s="162">
        <v>57.272727272727273</v>
      </c>
      <c r="J72" s="154">
        <v>20</v>
      </c>
      <c r="L72" s="63">
        <f>+ROUND(D72*N72/100,0)</f>
        <v>551828</v>
      </c>
      <c r="M72" s="36"/>
      <c r="N72" s="76">
        <v>2.4</v>
      </c>
      <c r="P72" s="163">
        <f>F72/D72*100</f>
        <v>54.383641582949629</v>
      </c>
      <c r="R72" s="159">
        <v>12.9</v>
      </c>
      <c r="T72" s="36">
        <v>848709</v>
      </c>
      <c r="U72" s="36"/>
      <c r="V72" s="66">
        <f>+ROUND(T72/D72*100,2)</f>
        <v>3.69</v>
      </c>
      <c r="W72" s="52"/>
      <c r="X72" s="52"/>
      <c r="Y72" s="52"/>
      <c r="AA72" s="21"/>
      <c r="AB72" s="21"/>
      <c r="AC72" s="37"/>
    </row>
    <row r="73" spans="1:29" x14ac:dyDescent="0.25">
      <c r="A73" s="33">
        <v>316</v>
      </c>
      <c r="B73" s="33" t="s">
        <v>291</v>
      </c>
      <c r="D73" s="32">
        <v>3273365.34</v>
      </c>
      <c r="F73" s="36">
        <v>1424240.87145</v>
      </c>
      <c r="H73" s="162">
        <v>52.61904761904762</v>
      </c>
      <c r="J73" s="154">
        <v>19.899999999999999</v>
      </c>
      <c r="L73" s="64">
        <f>+ROUND(D73*N73/100,0)</f>
        <v>78561</v>
      </c>
      <c r="M73" s="54"/>
      <c r="N73" s="76">
        <v>2.4</v>
      </c>
      <c r="P73" s="163">
        <f>F73/D73*100</f>
        <v>43.509988147244208</v>
      </c>
      <c r="R73" s="159">
        <v>12.81</v>
      </c>
      <c r="T73" s="32">
        <v>144350</v>
      </c>
      <c r="U73" s="54"/>
      <c r="V73" s="66">
        <f>+ROUND(T73/D73*100,2)</f>
        <v>4.41</v>
      </c>
      <c r="W73" s="52"/>
      <c r="X73" s="52"/>
      <c r="Y73" s="52"/>
      <c r="AA73" s="21"/>
      <c r="AB73" s="21"/>
      <c r="AC73" s="37"/>
    </row>
    <row r="74" spans="1:29" s="38" customFormat="1" x14ac:dyDescent="0.25">
      <c r="A74" s="38" t="s">
        <v>6</v>
      </c>
      <c r="B74" s="38" t="s">
        <v>58</v>
      </c>
      <c r="D74" s="23">
        <f>+SUBTOTAL(9,D69:D73)</f>
        <v>334842152.81999993</v>
      </c>
      <c r="F74" s="23">
        <f>+SUBTOTAL(9,F69:F73)</f>
        <v>141547743.1828675</v>
      </c>
      <c r="H74" s="162"/>
      <c r="J74" s="165"/>
      <c r="L74" s="83">
        <f>+SUBTOTAL(9,L69:L73)</f>
        <v>8597158</v>
      </c>
      <c r="M74" s="24"/>
      <c r="N74" s="79">
        <f>+ROUND(L74/D74*100,1)</f>
        <v>2.6</v>
      </c>
      <c r="P74" s="163"/>
      <c r="Q74" s="33"/>
      <c r="R74" s="159"/>
      <c r="S74" s="33"/>
      <c r="T74" s="23">
        <f>+SUBTOTAL(9,T69:T73)</f>
        <v>15755300</v>
      </c>
      <c r="U74" s="24"/>
      <c r="V74" s="126">
        <f>+T74/D74*100</f>
        <v>4.7052916926112136</v>
      </c>
      <c r="W74" s="56"/>
      <c r="X74" s="52"/>
      <c r="Y74" s="52"/>
      <c r="AA74" s="21"/>
      <c r="AB74" s="21"/>
      <c r="AC74" s="37"/>
    </row>
    <row r="75" spans="1:29" s="38" customFormat="1" x14ac:dyDescent="0.25">
      <c r="B75" s="38" t="s">
        <v>6</v>
      </c>
      <c r="D75" s="39"/>
      <c r="F75" s="39"/>
      <c r="H75" s="162"/>
      <c r="J75" s="165"/>
      <c r="L75" s="65"/>
      <c r="M75" s="39"/>
      <c r="N75" s="74"/>
      <c r="P75" s="163"/>
      <c r="Q75" s="33"/>
      <c r="R75" s="159"/>
      <c r="S75" s="33"/>
      <c r="T75" s="39"/>
      <c r="U75" s="39"/>
      <c r="V75" s="66"/>
      <c r="W75" s="52"/>
      <c r="X75" s="52"/>
      <c r="Y75" s="52"/>
      <c r="AA75" s="21"/>
      <c r="AB75" s="21"/>
      <c r="AC75" s="37"/>
    </row>
    <row r="76" spans="1:29" s="38" customFormat="1" x14ac:dyDescent="0.25">
      <c r="A76" s="41" t="s">
        <v>181</v>
      </c>
      <c r="D76" s="27">
        <f>+SUBTOTAL(9,D48:D75)</f>
        <v>971782237.7299999</v>
      </c>
      <c r="F76" s="27">
        <f>+SUBTOTAL(9,F48:F75)</f>
        <v>499815277.97509998</v>
      </c>
      <c r="H76" s="162"/>
      <c r="J76" s="165"/>
      <c r="L76" s="121">
        <f>+SUBTOTAL(9,L48:L75)</f>
        <v>23784613</v>
      </c>
      <c r="M76" s="27"/>
      <c r="N76" s="80">
        <f>+ROUND(L76/D76*100,1)</f>
        <v>2.4</v>
      </c>
      <c r="P76" s="163"/>
      <c r="Q76" s="33"/>
      <c r="R76" s="159"/>
      <c r="S76" s="33"/>
      <c r="T76" s="27">
        <f>+SUBTOTAL(9,T48:T75)</f>
        <v>38321368</v>
      </c>
      <c r="U76" s="27"/>
      <c r="V76" s="116">
        <f>+T76/D76*100</f>
        <v>3.9434110351219664</v>
      </c>
      <c r="W76" s="57"/>
      <c r="X76" s="52"/>
      <c r="Y76" s="52"/>
      <c r="AA76" s="21"/>
      <c r="AB76" s="21"/>
      <c r="AC76" s="37"/>
    </row>
    <row r="77" spans="1:29" s="38" customFormat="1" x14ac:dyDescent="0.25">
      <c r="A77" s="41"/>
      <c r="B77" s="38" t="s">
        <v>6</v>
      </c>
      <c r="D77" s="39"/>
      <c r="F77" s="39"/>
      <c r="H77" s="162"/>
      <c r="J77" s="165"/>
      <c r="L77" s="65"/>
      <c r="M77" s="39"/>
      <c r="N77" s="74"/>
      <c r="P77" s="163"/>
      <c r="Q77" s="33"/>
      <c r="R77" s="159"/>
      <c r="S77" s="33"/>
      <c r="T77" s="39"/>
      <c r="U77" s="39"/>
      <c r="V77" s="66"/>
      <c r="W77" s="52"/>
      <c r="X77" s="52"/>
      <c r="Y77" s="52"/>
      <c r="AA77" s="21"/>
      <c r="AB77" s="21"/>
      <c r="AC77" s="37"/>
    </row>
    <row r="78" spans="1:29" s="38" customFormat="1" x14ac:dyDescent="0.25">
      <c r="A78" s="41"/>
      <c r="B78" s="38" t="s">
        <v>6</v>
      </c>
      <c r="D78" s="39"/>
      <c r="F78" s="39"/>
      <c r="H78" s="162"/>
      <c r="J78" s="165"/>
      <c r="L78" s="65"/>
      <c r="M78" s="39"/>
      <c r="N78" s="74"/>
      <c r="P78" s="163"/>
      <c r="Q78" s="33"/>
      <c r="R78" s="159"/>
      <c r="S78" s="33"/>
      <c r="T78" s="39"/>
      <c r="U78" s="39"/>
      <c r="V78" s="66"/>
      <c r="W78" s="52"/>
      <c r="X78" s="52"/>
      <c r="Y78" s="52"/>
      <c r="AA78" s="21"/>
      <c r="AB78" s="21"/>
      <c r="AC78" s="37"/>
    </row>
    <row r="79" spans="1:29" s="38" customFormat="1" x14ac:dyDescent="0.25">
      <c r="A79" s="41" t="s">
        <v>182</v>
      </c>
      <c r="D79" s="39"/>
      <c r="F79" s="39"/>
      <c r="H79" s="162"/>
      <c r="J79" s="165"/>
      <c r="L79" s="65"/>
      <c r="M79" s="39"/>
      <c r="N79" s="74"/>
      <c r="P79" s="163"/>
      <c r="Q79" s="33"/>
      <c r="R79" s="159"/>
      <c r="S79" s="33"/>
      <c r="T79" s="39"/>
      <c r="U79" s="39"/>
      <c r="V79" s="66"/>
      <c r="W79" s="52"/>
      <c r="X79" s="52"/>
      <c r="Y79" s="52"/>
      <c r="AA79" s="21"/>
      <c r="AB79" s="21"/>
      <c r="AC79" s="37"/>
    </row>
    <row r="80" spans="1:29" x14ac:dyDescent="0.25">
      <c r="A80" s="33" t="s">
        <v>6</v>
      </c>
      <c r="B80" s="33" t="s">
        <v>6</v>
      </c>
      <c r="H80" s="162"/>
      <c r="J80" s="154"/>
      <c r="N80" s="75"/>
      <c r="P80" s="163"/>
      <c r="R80" s="159"/>
      <c r="V80" s="66"/>
      <c r="W80" s="52"/>
      <c r="X80" s="52"/>
      <c r="Y80" s="52"/>
      <c r="AA80" s="21"/>
      <c r="AB80" s="21"/>
      <c r="AC80" s="37"/>
    </row>
    <row r="81" spans="1:29" s="38" customFormat="1" x14ac:dyDescent="0.25">
      <c r="A81" s="38" t="s">
        <v>6</v>
      </c>
      <c r="B81" s="38" t="s">
        <v>59</v>
      </c>
      <c r="H81" s="162"/>
      <c r="J81" s="165"/>
      <c r="L81" s="73"/>
      <c r="N81" s="74"/>
      <c r="P81" s="163"/>
      <c r="Q81" s="33"/>
      <c r="R81" s="159"/>
      <c r="S81" s="33"/>
      <c r="V81" s="66"/>
      <c r="W81" s="52"/>
      <c r="X81" s="52"/>
      <c r="Y81" s="52"/>
      <c r="AA81" s="21"/>
      <c r="AB81" s="21"/>
      <c r="AC81" s="37"/>
    </row>
    <row r="82" spans="1:29" x14ac:dyDescent="0.25">
      <c r="A82" s="33">
        <v>312</v>
      </c>
      <c r="B82" s="33" t="s">
        <v>43</v>
      </c>
      <c r="D82" s="32">
        <v>33149442.199999999</v>
      </c>
      <c r="F82" s="32">
        <v>33149442.199999999</v>
      </c>
      <c r="H82" s="162">
        <v>36.75</v>
      </c>
      <c r="J82" s="154">
        <v>26</v>
      </c>
      <c r="L82" s="64">
        <f>+ROUND(D82*N82/100,0)</f>
        <v>861885</v>
      </c>
      <c r="M82" s="54"/>
      <c r="N82" s="76">
        <v>2.6</v>
      </c>
      <c r="P82" s="163">
        <f>F82/D82*100</f>
        <v>100</v>
      </c>
      <c r="R82" s="159">
        <v>18.45</v>
      </c>
      <c r="T82" s="32">
        <v>0</v>
      </c>
      <c r="U82" s="54"/>
      <c r="V82" s="66">
        <f>+ROUND(T82/D82*100,2)</f>
        <v>0</v>
      </c>
      <c r="W82" s="52"/>
      <c r="X82" s="52"/>
      <c r="Y82" s="52"/>
      <c r="AA82" s="21"/>
      <c r="AB82" s="21"/>
      <c r="AC82" s="37"/>
    </row>
    <row r="83" spans="1:29" s="38" customFormat="1" x14ac:dyDescent="0.25">
      <c r="A83" s="38" t="s">
        <v>6</v>
      </c>
      <c r="B83" s="38" t="s">
        <v>60</v>
      </c>
      <c r="D83" s="39">
        <f>+SUBTOTAL(9,D82:D82)</f>
        <v>33149442.199999999</v>
      </c>
      <c r="F83" s="39">
        <f>+SUBTOTAL(9,F82:F82)</f>
        <v>33149442.199999999</v>
      </c>
      <c r="H83" s="162"/>
      <c r="J83" s="165"/>
      <c r="L83" s="65">
        <f>+SUBTOTAL(9,L82:L82)</f>
        <v>861885</v>
      </c>
      <c r="M83" s="39"/>
      <c r="N83" s="79">
        <f>+ROUND(L83/D83*100,1)</f>
        <v>2.6</v>
      </c>
      <c r="P83" s="163"/>
      <c r="Q83" s="33"/>
      <c r="R83" s="159"/>
      <c r="S83" s="33"/>
      <c r="T83" s="39">
        <f>+SUBTOTAL(9,T82:T82)</f>
        <v>0</v>
      </c>
      <c r="U83" s="39"/>
      <c r="V83" s="126">
        <f>+T83/D83*100</f>
        <v>0</v>
      </c>
      <c r="W83" s="56"/>
      <c r="X83" s="52"/>
      <c r="Y83" s="52"/>
      <c r="AA83" s="21"/>
      <c r="AB83" s="21"/>
      <c r="AC83" s="37"/>
    </row>
    <row r="84" spans="1:29" x14ac:dyDescent="0.25">
      <c r="A84" s="33" t="s">
        <v>6</v>
      </c>
      <c r="B84" s="33" t="s">
        <v>6</v>
      </c>
      <c r="H84" s="162"/>
      <c r="J84" s="154"/>
      <c r="N84" s="75"/>
      <c r="P84" s="163"/>
      <c r="R84" s="159"/>
      <c r="V84" s="66"/>
      <c r="W84" s="52"/>
      <c r="X84" s="52"/>
      <c r="Y84" s="52"/>
      <c r="AA84" s="21"/>
      <c r="AB84" s="21"/>
      <c r="AC84" s="37"/>
    </row>
    <row r="85" spans="1:29" s="38" customFormat="1" x14ac:dyDescent="0.25">
      <c r="A85" s="38" t="s">
        <v>6</v>
      </c>
      <c r="B85" s="38" t="s">
        <v>61</v>
      </c>
      <c r="H85" s="162"/>
      <c r="J85" s="165"/>
      <c r="L85" s="73"/>
      <c r="N85" s="74"/>
      <c r="P85" s="163"/>
      <c r="Q85" s="33"/>
      <c r="R85" s="159"/>
      <c r="S85" s="33"/>
      <c r="V85" s="66"/>
      <c r="W85" s="52"/>
      <c r="X85" s="52"/>
      <c r="Y85" s="52"/>
      <c r="AA85" s="21"/>
      <c r="AB85" s="21"/>
      <c r="AC85" s="37"/>
    </row>
    <row r="86" spans="1:29" x14ac:dyDescent="0.25">
      <c r="A86" s="33">
        <v>311</v>
      </c>
      <c r="B86" s="33" t="s">
        <v>42</v>
      </c>
      <c r="D86" s="36">
        <v>40048942.609999999</v>
      </c>
      <c r="F86" s="36">
        <v>21435438.487260003</v>
      </c>
      <c r="H86" s="162">
        <v>40.829787234042549</v>
      </c>
      <c r="J86" s="154">
        <v>28</v>
      </c>
      <c r="L86" s="63">
        <f>+ROUND(D86*N86/100,0)</f>
        <v>841028</v>
      </c>
      <c r="M86" s="36"/>
      <c r="N86" s="76">
        <v>2.1</v>
      </c>
      <c r="P86" s="163">
        <f>F86/D86*100</f>
        <v>53.523107204103034</v>
      </c>
      <c r="R86" s="159">
        <v>20.68</v>
      </c>
      <c r="T86" s="36">
        <v>919439</v>
      </c>
      <c r="U86" s="36"/>
      <c r="V86" s="66">
        <f>+ROUND(T86/D86*100,2)</f>
        <v>2.2999999999999998</v>
      </c>
      <c r="W86" s="52"/>
      <c r="X86" s="52"/>
      <c r="Y86" s="52"/>
      <c r="AA86" s="21"/>
      <c r="AB86" s="21"/>
      <c r="AC86" s="37"/>
    </row>
    <row r="87" spans="1:29" x14ac:dyDescent="0.25">
      <c r="A87" s="33">
        <v>312</v>
      </c>
      <c r="B87" s="33" t="s">
        <v>43</v>
      </c>
      <c r="D87" s="36">
        <v>26275279.309999999</v>
      </c>
      <c r="F87" s="36">
        <v>12672089.538967501</v>
      </c>
      <c r="H87" s="162">
        <v>36.75</v>
      </c>
      <c r="J87" s="154">
        <v>26</v>
      </c>
      <c r="L87" s="63">
        <f>+ROUND(D87*N87/100,0)</f>
        <v>683157</v>
      </c>
      <c r="M87" s="36"/>
      <c r="N87" s="76">
        <v>2.6</v>
      </c>
      <c r="P87" s="163">
        <f>F87/D87*100</f>
        <v>48.22818204693521</v>
      </c>
      <c r="R87" s="159">
        <v>18.59</v>
      </c>
      <c r="T87" s="36">
        <v>788284</v>
      </c>
      <c r="U87" s="36"/>
      <c r="V87" s="66">
        <f>+ROUND(T87/D87*100,2)</f>
        <v>3</v>
      </c>
      <c r="W87" s="52"/>
      <c r="X87" s="52"/>
      <c r="Y87" s="52"/>
      <c r="AA87" s="21"/>
      <c r="AB87" s="21"/>
      <c r="AC87" s="37"/>
    </row>
    <row r="88" spans="1:29" x14ac:dyDescent="0.25">
      <c r="A88" s="33">
        <v>314</v>
      </c>
      <c r="B88" s="33" t="s">
        <v>44</v>
      </c>
      <c r="D88" s="36">
        <v>4409078.75</v>
      </c>
      <c r="F88" s="36">
        <v>1937291.3497349999</v>
      </c>
      <c r="H88" s="162">
        <v>34.210526315789465</v>
      </c>
      <c r="J88" s="154">
        <v>25</v>
      </c>
      <c r="L88" s="63">
        <f>+ROUND(D88*N88/100,0)</f>
        <v>114636</v>
      </c>
      <c r="M88" s="36"/>
      <c r="N88" s="76">
        <v>2.6</v>
      </c>
      <c r="P88" s="163">
        <f>F88/D88*100</f>
        <v>43.93868786614437</v>
      </c>
      <c r="R88" s="159">
        <v>19.12</v>
      </c>
      <c r="T88" s="36">
        <v>131584</v>
      </c>
      <c r="U88" s="36"/>
      <c r="V88" s="66">
        <f>+ROUND(T88/D88*100,2)</f>
        <v>2.98</v>
      </c>
      <c r="W88" s="52"/>
      <c r="X88" s="52"/>
      <c r="Y88" s="52"/>
      <c r="AA88" s="21"/>
      <c r="AB88" s="21"/>
      <c r="AC88" s="37"/>
    </row>
    <row r="89" spans="1:29" x14ac:dyDescent="0.25">
      <c r="A89" s="33">
        <v>315</v>
      </c>
      <c r="B89" s="33" t="s">
        <v>45</v>
      </c>
      <c r="D89" s="36">
        <v>1246717.6399999999</v>
      </c>
      <c r="F89" s="36">
        <v>704489.44840000011</v>
      </c>
      <c r="H89" s="162">
        <v>40.18181818181818</v>
      </c>
      <c r="J89" s="154">
        <v>27</v>
      </c>
      <c r="L89" s="63">
        <f>+ROUND(D89*N89/100,0)</f>
        <v>29921</v>
      </c>
      <c r="M89" s="36"/>
      <c r="N89" s="76">
        <v>2.4</v>
      </c>
      <c r="P89" s="163">
        <f>F89/D89*100</f>
        <v>56.507538338833498</v>
      </c>
      <c r="R89" s="159">
        <v>19.420000000000002</v>
      </c>
      <c r="T89" s="36">
        <v>29847</v>
      </c>
      <c r="U89" s="36"/>
      <c r="V89" s="66">
        <f>+ROUND(T89/D89*100,2)</f>
        <v>2.39</v>
      </c>
      <c r="W89" s="52"/>
      <c r="X89" s="52"/>
      <c r="Y89" s="52"/>
      <c r="AA89" s="21"/>
      <c r="AB89" s="21"/>
      <c r="AC89" s="37"/>
    </row>
    <row r="90" spans="1:29" x14ac:dyDescent="0.25">
      <c r="A90" s="33">
        <v>316</v>
      </c>
      <c r="B90" s="33" t="s">
        <v>291</v>
      </c>
      <c r="D90" s="32">
        <v>3720891.68</v>
      </c>
      <c r="F90" s="32">
        <v>1817682.1399300003</v>
      </c>
      <c r="H90" s="162">
        <v>36.071428571428569</v>
      </c>
      <c r="J90" s="154">
        <v>27</v>
      </c>
      <c r="L90" s="64">
        <f>+ROUND(D90*N90/100,0)</f>
        <v>89301</v>
      </c>
      <c r="M90" s="54"/>
      <c r="N90" s="76">
        <v>2.4</v>
      </c>
      <c r="P90" s="163">
        <f>F90/D90*100</f>
        <v>48.850713652862915</v>
      </c>
      <c r="R90" s="159">
        <v>19.66</v>
      </c>
      <c r="T90" s="32">
        <v>98699</v>
      </c>
      <c r="U90" s="54"/>
      <c r="V90" s="66">
        <f>+ROUND(T90/D90*100,2)</f>
        <v>2.65</v>
      </c>
      <c r="W90" s="52"/>
      <c r="X90" s="52"/>
      <c r="Y90" s="52"/>
      <c r="AA90" s="21"/>
      <c r="AB90" s="21"/>
      <c r="AC90" s="37"/>
    </row>
    <row r="91" spans="1:29" s="38" customFormat="1" x14ac:dyDescent="0.25">
      <c r="A91" s="38" t="s">
        <v>6</v>
      </c>
      <c r="B91" s="38" t="s">
        <v>62</v>
      </c>
      <c r="D91" s="39">
        <f>+SUBTOTAL(9,D86:D90)</f>
        <v>75700909.99000001</v>
      </c>
      <c r="F91" s="39">
        <f>+SUBTOTAL(9,F86:F90)</f>
        <v>38566990.964292504</v>
      </c>
      <c r="H91" s="162"/>
      <c r="J91" s="165"/>
      <c r="L91" s="65">
        <f>+SUBTOTAL(9,L86:L90)</f>
        <v>1758043</v>
      </c>
      <c r="M91" s="39"/>
      <c r="N91" s="79">
        <f>+ROUND(L91/D91*100,1)</f>
        <v>2.2999999999999998</v>
      </c>
      <c r="P91" s="163"/>
      <c r="Q91" s="33"/>
      <c r="R91" s="159"/>
      <c r="S91" s="33"/>
      <c r="T91" s="39">
        <f>+SUBTOTAL(9,T86:T90)</f>
        <v>1967853</v>
      </c>
      <c r="U91" s="39"/>
      <c r="V91" s="126">
        <f>+T91/D91*100</f>
        <v>2.5995103629004603</v>
      </c>
      <c r="W91" s="56"/>
      <c r="X91" s="52"/>
      <c r="Y91" s="52"/>
      <c r="AA91" s="21"/>
      <c r="AB91" s="21"/>
      <c r="AC91" s="37"/>
    </row>
    <row r="92" spans="1:29" x14ac:dyDescent="0.25">
      <c r="A92" s="33" t="s">
        <v>6</v>
      </c>
      <c r="B92" s="33" t="s">
        <v>6</v>
      </c>
      <c r="H92" s="162"/>
      <c r="J92" s="154"/>
      <c r="N92" s="75"/>
      <c r="P92" s="163"/>
      <c r="R92" s="159"/>
      <c r="V92" s="66"/>
      <c r="W92" s="52"/>
      <c r="X92" s="52"/>
      <c r="Y92" s="52"/>
      <c r="AA92" s="21"/>
      <c r="AB92" s="21"/>
      <c r="AC92" s="37"/>
    </row>
    <row r="93" spans="1:29" s="38" customFormat="1" x14ac:dyDescent="0.25">
      <c r="A93" s="38" t="s">
        <v>6</v>
      </c>
      <c r="B93" s="38" t="s">
        <v>293</v>
      </c>
      <c r="H93" s="162"/>
      <c r="J93" s="165"/>
      <c r="L93" s="73"/>
      <c r="N93" s="74"/>
      <c r="P93" s="163"/>
      <c r="Q93" s="33"/>
      <c r="R93" s="159"/>
      <c r="S93" s="33"/>
      <c r="V93" s="66"/>
      <c r="W93" s="52"/>
      <c r="X93" s="52"/>
      <c r="Y93" s="52"/>
      <c r="AA93" s="21"/>
      <c r="AB93" s="21"/>
      <c r="AC93" s="37"/>
    </row>
    <row r="94" spans="1:29" x14ac:dyDescent="0.25">
      <c r="A94" s="33">
        <v>311</v>
      </c>
      <c r="B94" s="33" t="s">
        <v>42</v>
      </c>
      <c r="D94" s="36">
        <v>3049496.26</v>
      </c>
      <c r="F94" s="36">
        <v>1704572.5490649999</v>
      </c>
      <c r="H94" s="162">
        <v>41.234042553191493</v>
      </c>
      <c r="J94" s="154">
        <v>28</v>
      </c>
      <c r="L94" s="63">
        <f>+ROUND(D94*N94/100,0)</f>
        <v>67089</v>
      </c>
      <c r="M94" s="36"/>
      <c r="N94" s="76">
        <v>2.2000000000000002</v>
      </c>
      <c r="P94" s="163">
        <f>F94/D94*100</f>
        <v>55.896856520984883</v>
      </c>
      <c r="R94" s="159">
        <v>20.64</v>
      </c>
      <c r="T94" s="36">
        <v>66639</v>
      </c>
      <c r="U94" s="36"/>
      <c r="V94" s="66">
        <f>+ROUND(T94/D94*100,2)</f>
        <v>2.19</v>
      </c>
      <c r="W94" s="52"/>
      <c r="X94" s="52"/>
      <c r="Y94" s="52"/>
      <c r="AA94" s="21"/>
      <c r="AB94" s="21"/>
      <c r="AC94" s="37"/>
    </row>
    <row r="95" spans="1:29" x14ac:dyDescent="0.25">
      <c r="A95" s="33">
        <v>312</v>
      </c>
      <c r="B95" s="33" t="s">
        <v>43</v>
      </c>
      <c r="D95" s="36">
        <v>22708657.52</v>
      </c>
      <c r="F95" s="36">
        <v>10156497.57824125</v>
      </c>
      <c r="H95" s="162">
        <v>37.100000000000009</v>
      </c>
      <c r="J95" s="154">
        <v>26</v>
      </c>
      <c r="L95" s="63">
        <f>+ROUND(D95*N95/100,0)</f>
        <v>613134</v>
      </c>
      <c r="M95" s="36"/>
      <c r="N95" s="76">
        <v>2.7</v>
      </c>
      <c r="P95" s="163">
        <f>F95/D95*100</f>
        <v>44.725222392808583</v>
      </c>
      <c r="R95" s="159">
        <v>18.809999999999999</v>
      </c>
      <c r="T95" s="36">
        <v>715604</v>
      </c>
      <c r="U95" s="36"/>
      <c r="V95" s="66">
        <f>+ROUND(T95/D95*100,2)</f>
        <v>3.15</v>
      </c>
      <c r="W95" s="52"/>
      <c r="X95" s="52"/>
      <c r="Y95" s="52"/>
      <c r="AA95" s="21"/>
      <c r="AB95" s="21"/>
      <c r="AC95" s="37"/>
    </row>
    <row r="96" spans="1:29" x14ac:dyDescent="0.25">
      <c r="A96" s="33">
        <v>314</v>
      </c>
      <c r="B96" s="33" t="s">
        <v>44</v>
      </c>
      <c r="D96" s="36">
        <v>2878397.99</v>
      </c>
      <c r="F96" s="36">
        <v>294184.24463000003</v>
      </c>
      <c r="H96" s="162">
        <v>34.210526315789465</v>
      </c>
      <c r="J96" s="154">
        <v>25</v>
      </c>
      <c r="L96" s="63">
        <f>+ROUND(D96*N96/100,0)</f>
        <v>74838</v>
      </c>
      <c r="M96" s="36"/>
      <c r="N96" s="76">
        <v>2.6</v>
      </c>
      <c r="P96" s="163">
        <f>F96/D96*100</f>
        <v>10.220415858128083</v>
      </c>
      <c r="R96" s="159">
        <v>19.7</v>
      </c>
      <c r="T96" s="36">
        <v>132639</v>
      </c>
      <c r="U96" s="36"/>
      <c r="V96" s="66">
        <f>+ROUND(T96/D96*100,2)</f>
        <v>4.6100000000000003</v>
      </c>
      <c r="W96" s="52"/>
      <c r="X96" s="52"/>
      <c r="Y96" s="52"/>
      <c r="AA96" s="21"/>
      <c r="AB96" s="21"/>
      <c r="AC96" s="37"/>
    </row>
    <row r="97" spans="1:29" x14ac:dyDescent="0.25">
      <c r="A97" s="33">
        <v>315</v>
      </c>
      <c r="B97" s="33" t="s">
        <v>45</v>
      </c>
      <c r="D97" s="32">
        <v>2865604.55</v>
      </c>
      <c r="F97" s="32">
        <v>303886.83860000002</v>
      </c>
      <c r="H97" s="162">
        <v>40.568181818181827</v>
      </c>
      <c r="J97" s="154">
        <v>27</v>
      </c>
      <c r="L97" s="64">
        <f>+ROUND(D97*N97/100,0)</f>
        <v>68775</v>
      </c>
      <c r="M97" s="54"/>
      <c r="N97" s="76">
        <v>2.4</v>
      </c>
      <c r="P97" s="163">
        <f>F97/D97*100</f>
        <v>10.604632750181809</v>
      </c>
      <c r="R97" s="159">
        <v>20.52</v>
      </c>
      <c r="T97" s="32">
        <v>129030</v>
      </c>
      <c r="U97" s="54"/>
      <c r="V97" s="66">
        <f>+ROUND(T97/D97*100,2)</f>
        <v>4.5</v>
      </c>
      <c r="W97" s="52"/>
      <c r="X97" s="52"/>
      <c r="Y97" s="52"/>
      <c r="AA97" s="21"/>
      <c r="AB97" s="21"/>
      <c r="AC97" s="37"/>
    </row>
    <row r="98" spans="1:29" s="38" customFormat="1" x14ac:dyDescent="0.25">
      <c r="A98" s="38" t="s">
        <v>6</v>
      </c>
      <c r="B98" s="38" t="s">
        <v>292</v>
      </c>
      <c r="D98" s="39">
        <f>+SUBTOTAL(9,D94:D97)</f>
        <v>31502156.320000004</v>
      </c>
      <c r="F98" s="39">
        <f>+SUBTOTAL(9,F94:F97)</f>
        <v>12459141.210536249</v>
      </c>
      <c r="H98" s="162"/>
      <c r="J98" s="165"/>
      <c r="L98" s="65">
        <f>+SUBTOTAL(9,L94:L97)</f>
        <v>823836</v>
      </c>
      <c r="M98" s="39"/>
      <c r="N98" s="79">
        <f>+ROUND(L98/D98*100,1)</f>
        <v>2.6</v>
      </c>
      <c r="P98" s="163"/>
      <c r="Q98" s="33"/>
      <c r="R98" s="159"/>
      <c r="S98" s="33"/>
      <c r="T98" s="39">
        <f>+SUBTOTAL(9,T94:T97)</f>
        <v>1043912</v>
      </c>
      <c r="U98" s="39"/>
      <c r="V98" s="126">
        <f>+T98/D98*100</f>
        <v>3.3137795057452748</v>
      </c>
      <c r="W98" s="56"/>
      <c r="X98" s="52"/>
      <c r="Y98" s="52"/>
      <c r="AA98" s="21"/>
      <c r="AB98" s="21"/>
      <c r="AC98" s="37"/>
    </row>
    <row r="99" spans="1:29" x14ac:dyDescent="0.25">
      <c r="A99" s="33" t="s">
        <v>6</v>
      </c>
      <c r="B99" s="33" t="s">
        <v>6</v>
      </c>
      <c r="H99" s="162"/>
      <c r="J99" s="154"/>
      <c r="N99" s="75"/>
      <c r="P99" s="163"/>
      <c r="R99" s="159"/>
      <c r="V99" s="66"/>
      <c r="W99" s="52"/>
      <c r="X99" s="52"/>
      <c r="Y99" s="52"/>
      <c r="AA99" s="21"/>
      <c r="AB99" s="21"/>
      <c r="AC99" s="37"/>
    </row>
    <row r="100" spans="1:29" s="38" customFormat="1" x14ac:dyDescent="0.25">
      <c r="A100" s="38" t="s">
        <v>6</v>
      </c>
      <c r="B100" s="38" t="s">
        <v>63</v>
      </c>
      <c r="H100" s="162"/>
      <c r="J100" s="165"/>
      <c r="L100" s="73"/>
      <c r="N100" s="74"/>
      <c r="P100" s="163"/>
      <c r="Q100" s="33"/>
      <c r="R100" s="159"/>
      <c r="S100" s="33"/>
      <c r="V100" s="66"/>
      <c r="W100" s="52"/>
      <c r="X100" s="52"/>
      <c r="Y100" s="52"/>
      <c r="AA100" s="21"/>
      <c r="AB100" s="21"/>
      <c r="AC100" s="37"/>
    </row>
    <row r="101" spans="1:29" x14ac:dyDescent="0.25">
      <c r="A101" s="33">
        <v>311</v>
      </c>
      <c r="B101" s="33" t="s">
        <v>42</v>
      </c>
      <c r="D101" s="36">
        <v>161759187.53</v>
      </c>
      <c r="F101" s="54">
        <v>42338154.112153754</v>
      </c>
      <c r="H101" s="162">
        <v>40.829787234042549</v>
      </c>
      <c r="J101" s="154">
        <v>28</v>
      </c>
      <c r="L101" s="63">
        <f>+ROUND(D101*N101/100,0)</f>
        <v>3396943</v>
      </c>
      <c r="M101" s="36"/>
      <c r="N101" s="76">
        <v>2.1</v>
      </c>
      <c r="P101" s="163">
        <f>F101/D101*100</f>
        <v>26.17356995830712</v>
      </c>
      <c r="R101" s="159">
        <v>20.93</v>
      </c>
      <c r="T101" s="36">
        <v>5783021</v>
      </c>
      <c r="U101" s="36"/>
      <c r="V101" s="66">
        <f>+ROUND(T101/D101*100,2)</f>
        <v>3.58</v>
      </c>
      <c r="W101" s="52"/>
      <c r="X101" s="52"/>
      <c r="Y101" s="52"/>
      <c r="AA101" s="21"/>
      <c r="AB101" s="21"/>
      <c r="AC101" s="37"/>
    </row>
    <row r="102" spans="1:29" x14ac:dyDescent="0.25">
      <c r="A102" s="33">
        <v>312</v>
      </c>
      <c r="B102" s="33" t="s">
        <v>43</v>
      </c>
      <c r="D102" s="36">
        <v>682720321.07000005</v>
      </c>
      <c r="F102" s="54">
        <v>193672542.08437496</v>
      </c>
      <c r="H102" s="162">
        <v>36.75</v>
      </c>
      <c r="J102" s="154">
        <v>26</v>
      </c>
      <c r="L102" s="63">
        <f>+ROUND(D102*N102/100,0)</f>
        <v>17750728</v>
      </c>
      <c r="M102" s="36"/>
      <c r="N102" s="76">
        <v>2.6</v>
      </c>
      <c r="P102" s="163">
        <f>F102/D102*100</f>
        <v>28.367771707870038</v>
      </c>
      <c r="R102" s="159">
        <v>19.309999999999999</v>
      </c>
      <c r="T102" s="36">
        <v>26740372</v>
      </c>
      <c r="U102" s="36"/>
      <c r="V102" s="66">
        <f>+ROUND(T102/D102*100,2)</f>
        <v>3.92</v>
      </c>
      <c r="W102" s="52"/>
      <c r="X102" s="52"/>
      <c r="Y102" s="52"/>
      <c r="AA102" s="21"/>
      <c r="AB102" s="21"/>
      <c r="AC102" s="37"/>
    </row>
    <row r="103" spans="1:29" x14ac:dyDescent="0.25">
      <c r="A103" s="33">
        <v>314</v>
      </c>
      <c r="B103" s="33" t="s">
        <v>44</v>
      </c>
      <c r="D103" s="36">
        <v>124903380.64</v>
      </c>
      <c r="F103" s="54">
        <v>61685842.934350006</v>
      </c>
      <c r="H103" s="162">
        <v>34.210526315789465</v>
      </c>
      <c r="J103" s="154">
        <v>25</v>
      </c>
      <c r="L103" s="63">
        <f>+ROUND(D103*N103/100,0)</f>
        <v>3247488</v>
      </c>
      <c r="M103" s="36"/>
      <c r="N103" s="76">
        <v>2.6</v>
      </c>
      <c r="P103" s="163">
        <f>F103/D103*100</f>
        <v>49.386848152767506</v>
      </c>
      <c r="R103" s="159">
        <v>19.09</v>
      </c>
      <c r="T103" s="36">
        <v>3376981</v>
      </c>
      <c r="U103" s="36"/>
      <c r="V103" s="66">
        <f>+ROUND(T103/D103*100,2)</f>
        <v>2.7</v>
      </c>
      <c r="W103" s="52"/>
      <c r="X103" s="52"/>
      <c r="Y103" s="52"/>
      <c r="AA103" s="21"/>
      <c r="AB103" s="21"/>
      <c r="AC103" s="37"/>
    </row>
    <row r="104" spans="1:29" x14ac:dyDescent="0.25">
      <c r="A104" s="33">
        <v>315</v>
      </c>
      <c r="B104" s="33" t="s">
        <v>45</v>
      </c>
      <c r="D104" s="36">
        <v>50198263.530000001</v>
      </c>
      <c r="F104" s="54">
        <v>15152820.545919999</v>
      </c>
      <c r="H104" s="162">
        <v>40.18181818181818</v>
      </c>
      <c r="J104" s="154">
        <v>27</v>
      </c>
      <c r="L104" s="63">
        <f>+ROUND(D104*N104/100,0)</f>
        <v>1204758</v>
      </c>
      <c r="M104" s="36"/>
      <c r="N104" s="76">
        <v>2.4</v>
      </c>
      <c r="P104" s="163">
        <f>F104/D104*100</f>
        <v>30.18594564902472</v>
      </c>
      <c r="R104" s="159">
        <v>20.07</v>
      </c>
      <c r="T104" s="36">
        <v>1821195</v>
      </c>
      <c r="U104" s="36"/>
      <c r="V104" s="66">
        <f>+ROUND(T104/D104*100,2)</f>
        <v>3.63</v>
      </c>
      <c r="W104" s="52"/>
      <c r="X104" s="52"/>
      <c r="Y104" s="52"/>
      <c r="AA104" s="21"/>
      <c r="AB104" s="21"/>
      <c r="AC104" s="37"/>
    </row>
    <row r="105" spans="1:29" x14ac:dyDescent="0.25">
      <c r="A105" s="33">
        <v>316</v>
      </c>
      <c r="B105" s="33" t="s">
        <v>291</v>
      </c>
      <c r="D105" s="32">
        <v>5202651.3499999996</v>
      </c>
      <c r="F105" s="32">
        <v>2391381.31544</v>
      </c>
      <c r="H105" s="162">
        <v>36.071428571428569</v>
      </c>
      <c r="J105" s="154">
        <v>27</v>
      </c>
      <c r="L105" s="64">
        <f>+ROUND(D105*N105/100,0)</f>
        <v>124864</v>
      </c>
      <c r="M105" s="54"/>
      <c r="N105" s="76">
        <v>2.4</v>
      </c>
      <c r="P105" s="163">
        <f>F105/D105*100</f>
        <v>45.964665985930424</v>
      </c>
      <c r="R105" s="159">
        <v>19.78</v>
      </c>
      <c r="T105" s="32">
        <v>144757</v>
      </c>
      <c r="U105" s="54"/>
      <c r="V105" s="66">
        <f>+ROUND(T105/D105*100,2)</f>
        <v>2.78</v>
      </c>
      <c r="W105" s="52"/>
      <c r="X105" s="52"/>
      <c r="Y105" s="52"/>
      <c r="AA105" s="21"/>
      <c r="AB105" s="21"/>
      <c r="AC105" s="37"/>
    </row>
    <row r="106" spans="1:29" s="38" customFormat="1" x14ac:dyDescent="0.25">
      <c r="A106" s="38" t="s">
        <v>6</v>
      </c>
      <c r="B106" s="38" t="s">
        <v>64</v>
      </c>
      <c r="D106" s="23">
        <f>+SUBTOTAL(9,D101:D105)</f>
        <v>1024783804.12</v>
      </c>
      <c r="F106" s="23">
        <f>+SUBTOTAL(9,F101:F105)</f>
        <v>315240740.99223876</v>
      </c>
      <c r="H106" s="162"/>
      <c r="J106" s="165"/>
      <c r="L106" s="83">
        <f>+SUBTOTAL(9,L101:L105)</f>
        <v>25724781</v>
      </c>
      <c r="M106" s="24"/>
      <c r="N106" s="79">
        <f>+ROUND(L106/D106*100,1)</f>
        <v>2.5</v>
      </c>
      <c r="P106" s="163"/>
      <c r="Q106" s="33"/>
      <c r="R106" s="159"/>
      <c r="S106" s="33"/>
      <c r="T106" s="23">
        <f>+SUBTOTAL(9,T101:T105)</f>
        <v>37866326</v>
      </c>
      <c r="U106" s="24"/>
      <c r="V106" s="126">
        <f>+T106/D106*100</f>
        <v>3.6950550787164795</v>
      </c>
      <c r="W106" s="56"/>
      <c r="X106" s="52"/>
      <c r="Y106" s="52"/>
      <c r="AA106" s="21"/>
      <c r="AB106" s="21"/>
      <c r="AC106" s="37"/>
    </row>
    <row r="107" spans="1:29" s="38" customFormat="1" x14ac:dyDescent="0.25">
      <c r="B107" s="38" t="s">
        <v>6</v>
      </c>
      <c r="D107" s="39"/>
      <c r="F107" s="39"/>
      <c r="H107" s="162"/>
      <c r="J107" s="165"/>
      <c r="L107" s="65"/>
      <c r="M107" s="39"/>
      <c r="N107" s="74"/>
      <c r="P107" s="163"/>
      <c r="Q107" s="33"/>
      <c r="R107" s="159"/>
      <c r="S107" s="33"/>
      <c r="T107" s="39"/>
      <c r="U107" s="39"/>
      <c r="V107" s="66"/>
      <c r="W107" s="52"/>
      <c r="X107" s="52"/>
      <c r="Y107" s="52"/>
      <c r="AA107" s="21"/>
      <c r="AB107" s="21"/>
      <c r="AC107" s="37"/>
    </row>
    <row r="108" spans="1:29" s="38" customFormat="1" x14ac:dyDescent="0.25">
      <c r="A108" s="41" t="s">
        <v>183</v>
      </c>
      <c r="D108" s="27">
        <f>+SUBTOTAL(9,D80:D107)</f>
        <v>1165136312.6300001</v>
      </c>
      <c r="F108" s="27">
        <f>+SUBTOTAL(9,F80:F107)</f>
        <v>399416315.36706752</v>
      </c>
      <c r="H108" s="162"/>
      <c r="J108" s="165"/>
      <c r="L108" s="121">
        <f>+SUBTOTAL(9,L80:L107)</f>
        <v>29168545</v>
      </c>
      <c r="M108" s="27"/>
      <c r="N108" s="80">
        <f>+ROUND(L108/D108*100,1)</f>
        <v>2.5</v>
      </c>
      <c r="P108" s="163"/>
      <c r="Q108" s="33"/>
      <c r="R108" s="159"/>
      <c r="S108" s="33"/>
      <c r="T108" s="27">
        <f>+SUBTOTAL(9,T80:T107)</f>
        <v>40878091</v>
      </c>
      <c r="U108" s="27"/>
      <c r="V108" s="116">
        <f>+T108/D108*100</f>
        <v>3.5084385025927194</v>
      </c>
      <c r="W108" s="57"/>
      <c r="X108" s="52"/>
      <c r="Y108" s="52"/>
      <c r="AA108" s="21"/>
      <c r="AB108" s="21"/>
      <c r="AC108" s="37"/>
    </row>
    <row r="109" spans="1:29" s="38" customFormat="1" x14ac:dyDescent="0.25">
      <c r="B109" s="38" t="s">
        <v>6</v>
      </c>
      <c r="D109" s="39"/>
      <c r="F109" s="39"/>
      <c r="H109" s="162"/>
      <c r="J109" s="165"/>
      <c r="L109" s="65"/>
      <c r="M109" s="39"/>
      <c r="N109" s="74"/>
      <c r="P109" s="163"/>
      <c r="Q109" s="33"/>
      <c r="R109" s="159"/>
      <c r="S109" s="33"/>
      <c r="T109" s="39"/>
      <c r="U109" s="39"/>
      <c r="V109" s="66"/>
      <c r="W109" s="52"/>
      <c r="X109" s="52"/>
      <c r="Y109" s="52"/>
      <c r="AA109" s="21"/>
      <c r="AB109" s="21"/>
      <c r="AC109" s="37"/>
    </row>
    <row r="110" spans="1:29" s="38" customFormat="1" x14ac:dyDescent="0.25">
      <c r="B110" s="38" t="s">
        <v>6</v>
      </c>
      <c r="D110" s="39"/>
      <c r="F110" s="39"/>
      <c r="H110" s="162"/>
      <c r="J110" s="165"/>
      <c r="L110" s="65"/>
      <c r="M110" s="39"/>
      <c r="N110" s="74"/>
      <c r="P110" s="163"/>
      <c r="Q110" s="33"/>
      <c r="R110" s="159"/>
      <c r="S110" s="33"/>
      <c r="T110" s="39"/>
      <c r="U110" s="39"/>
      <c r="V110" s="66"/>
      <c r="W110" s="52"/>
      <c r="X110" s="52"/>
      <c r="Y110" s="52"/>
      <c r="AA110" s="21"/>
      <c r="AB110" s="21"/>
      <c r="AC110" s="37"/>
    </row>
    <row r="111" spans="1:29" s="38" customFormat="1" x14ac:dyDescent="0.25">
      <c r="A111" s="41" t="s">
        <v>184</v>
      </c>
      <c r="D111" s="39"/>
      <c r="F111" s="39"/>
      <c r="H111" s="162"/>
      <c r="J111" s="165"/>
      <c r="L111" s="65"/>
      <c r="M111" s="39"/>
      <c r="N111" s="74"/>
      <c r="P111" s="163"/>
      <c r="Q111" s="33"/>
      <c r="R111" s="159"/>
      <c r="S111" s="33"/>
      <c r="T111" s="39"/>
      <c r="U111" s="39"/>
      <c r="V111" s="66"/>
      <c r="W111" s="52"/>
      <c r="X111" s="52"/>
      <c r="Y111" s="52"/>
      <c r="AA111" s="21"/>
      <c r="AB111" s="21"/>
      <c r="AC111" s="37"/>
    </row>
    <row r="112" spans="1:29" x14ac:dyDescent="0.25">
      <c r="A112" s="33" t="s">
        <v>6</v>
      </c>
      <c r="B112" s="33" t="s">
        <v>6</v>
      </c>
      <c r="H112" s="162"/>
      <c r="J112" s="154"/>
      <c r="N112" s="75"/>
      <c r="P112" s="163"/>
      <c r="R112" s="159"/>
      <c r="V112" s="66"/>
      <c r="W112" s="52"/>
      <c r="X112" s="52"/>
      <c r="Y112" s="52"/>
      <c r="AA112" s="21"/>
      <c r="AB112" s="21"/>
      <c r="AC112" s="37"/>
    </row>
    <row r="113" spans="1:29" s="38" customFormat="1" x14ac:dyDescent="0.25">
      <c r="A113" s="38" t="s">
        <v>6</v>
      </c>
      <c r="B113" s="38" t="s">
        <v>304</v>
      </c>
      <c r="H113" s="162"/>
      <c r="J113" s="165"/>
      <c r="L113" s="73"/>
      <c r="N113" s="74"/>
      <c r="P113" s="163"/>
      <c r="Q113" s="33"/>
      <c r="R113" s="159"/>
      <c r="S113" s="33"/>
      <c r="V113" s="66"/>
      <c r="W113" s="52"/>
      <c r="X113" s="52"/>
      <c r="Y113" s="52"/>
      <c r="AA113" s="21"/>
      <c r="AB113" s="21"/>
      <c r="AC113" s="37"/>
    </row>
    <row r="114" spans="1:29" x14ac:dyDescent="0.25">
      <c r="A114" s="33">
        <v>311</v>
      </c>
      <c r="B114" s="33" t="s">
        <v>42</v>
      </c>
      <c r="D114" s="36">
        <v>3538785.86</v>
      </c>
      <c r="F114" s="36">
        <v>1868163.03</v>
      </c>
      <c r="H114" s="162">
        <v>40.829787234042549</v>
      </c>
      <c r="J114" s="154">
        <v>28</v>
      </c>
      <c r="L114" s="63">
        <f>+ROUND(D114*N114/100,0)</f>
        <v>74315</v>
      </c>
      <c r="M114" s="36"/>
      <c r="N114" s="76">
        <v>2.1</v>
      </c>
      <c r="P114" s="163">
        <f>F114/D114*100</f>
        <v>52.791073094205252</v>
      </c>
      <c r="R114" s="159">
        <v>19.55</v>
      </c>
      <c r="T114" s="36">
        <v>87264</v>
      </c>
      <c r="U114" s="36"/>
      <c r="V114" s="66">
        <f>+ROUND(T114/D114*100,2)</f>
        <v>2.4700000000000002</v>
      </c>
      <c r="W114" s="52"/>
      <c r="X114" s="52"/>
      <c r="Y114" s="52"/>
      <c r="AA114" s="21"/>
      <c r="AB114" s="21"/>
      <c r="AC114" s="37"/>
    </row>
    <row r="115" spans="1:29" x14ac:dyDescent="0.25">
      <c r="A115" s="33">
        <v>312</v>
      </c>
      <c r="B115" s="33" t="s">
        <v>43</v>
      </c>
      <c r="D115" s="36">
        <v>30678751.75</v>
      </c>
      <c r="F115" s="36">
        <v>15854784.620000001</v>
      </c>
      <c r="H115" s="162">
        <v>36.75</v>
      </c>
      <c r="J115" s="154">
        <v>26</v>
      </c>
      <c r="L115" s="63">
        <f>+ROUND(D115*N115/100,0)</f>
        <v>797648</v>
      </c>
      <c r="M115" s="36"/>
      <c r="N115" s="76">
        <v>2.6</v>
      </c>
      <c r="P115" s="163">
        <f>F115/D115*100</f>
        <v>51.680018630484213</v>
      </c>
      <c r="R115" s="159">
        <v>17.23</v>
      </c>
      <c r="T115" s="36">
        <v>931580</v>
      </c>
      <c r="U115" s="36"/>
      <c r="V115" s="66">
        <f>+ROUND(T115/D115*100,2)</f>
        <v>3.04</v>
      </c>
      <c r="W115" s="52"/>
      <c r="X115" s="52"/>
      <c r="Y115" s="52"/>
      <c r="AA115" s="21"/>
      <c r="AB115" s="21"/>
      <c r="AC115" s="37"/>
    </row>
    <row r="116" spans="1:29" x14ac:dyDescent="0.25">
      <c r="A116" s="33">
        <v>315</v>
      </c>
      <c r="B116" s="33" t="s">
        <v>45</v>
      </c>
      <c r="D116" s="36">
        <v>3748249.87</v>
      </c>
      <c r="F116" s="36">
        <v>2207826.06</v>
      </c>
      <c r="H116" s="162">
        <v>40.18181818181818</v>
      </c>
      <c r="J116" s="154">
        <v>27</v>
      </c>
      <c r="L116" s="63">
        <f>+ROUND(D116*N116/100,0)</f>
        <v>89958</v>
      </c>
      <c r="M116" s="36"/>
      <c r="N116" s="76">
        <v>2.4</v>
      </c>
      <c r="P116" s="163">
        <f>F116/D116*100</f>
        <v>58.902851639397248</v>
      </c>
      <c r="R116" s="159">
        <v>18.350000000000001</v>
      </c>
      <c r="T116" s="36">
        <v>90075</v>
      </c>
      <c r="U116" s="36"/>
      <c r="V116" s="66">
        <f>+ROUND(T116/D116*100,2)</f>
        <v>2.4</v>
      </c>
      <c r="W116" s="52"/>
      <c r="X116" s="52"/>
      <c r="Y116" s="52"/>
      <c r="AA116" s="21"/>
      <c r="AB116" s="21"/>
      <c r="AC116" s="37"/>
    </row>
    <row r="117" spans="1:29" x14ac:dyDescent="0.25">
      <c r="A117" s="33">
        <v>316</v>
      </c>
      <c r="B117" s="33" t="s">
        <v>291</v>
      </c>
      <c r="D117" s="32">
        <v>298312.17</v>
      </c>
      <c r="F117" s="32">
        <v>167024.57</v>
      </c>
      <c r="H117" s="162">
        <v>36.071428571428569</v>
      </c>
      <c r="J117" s="154">
        <v>27</v>
      </c>
      <c r="L117" s="64">
        <f>+ROUND(D117*N117/100,0)</f>
        <v>7159</v>
      </c>
      <c r="M117" s="54"/>
      <c r="N117" s="76">
        <v>2.4</v>
      </c>
      <c r="P117" s="163">
        <f>F117/D117*100</f>
        <v>55.989861224904104</v>
      </c>
      <c r="R117" s="159">
        <v>18.5</v>
      </c>
      <c r="T117" s="32">
        <v>7258</v>
      </c>
      <c r="U117" s="54"/>
      <c r="V117" s="66">
        <f>+ROUND(T117/D117*100,2)</f>
        <v>2.4300000000000002</v>
      </c>
      <c r="W117" s="52"/>
      <c r="X117" s="52"/>
      <c r="Y117" s="52"/>
      <c r="AA117" s="21"/>
      <c r="AB117" s="21"/>
      <c r="AC117" s="37"/>
    </row>
    <row r="118" spans="1:29" s="38" customFormat="1" x14ac:dyDescent="0.25">
      <c r="A118" s="38" t="s">
        <v>6</v>
      </c>
      <c r="B118" s="38" t="s">
        <v>305</v>
      </c>
      <c r="D118" s="39">
        <f>+SUBTOTAL(9,D114:D117)</f>
        <v>38264099.649999999</v>
      </c>
      <c r="F118" s="39">
        <f>+SUBTOTAL(9,F114:F117)</f>
        <v>20097798.280000001</v>
      </c>
      <c r="H118" s="162"/>
      <c r="J118" s="165"/>
      <c r="L118" s="65">
        <f>+SUBTOTAL(9,L114:L117)</f>
        <v>969080</v>
      </c>
      <c r="M118" s="39"/>
      <c r="N118" s="79">
        <f>+ROUND(L118/D118*100,1)</f>
        <v>2.5</v>
      </c>
      <c r="P118" s="163"/>
      <c r="Q118" s="33"/>
      <c r="R118" s="159"/>
      <c r="S118" s="33"/>
      <c r="T118" s="39">
        <f>+SUBTOTAL(9,T114:T117)</f>
        <v>1116177</v>
      </c>
      <c r="U118" s="39"/>
      <c r="V118" s="126">
        <f>+T118/D118*100</f>
        <v>2.9170345316095787</v>
      </c>
      <c r="W118" s="56"/>
      <c r="X118" s="52"/>
      <c r="Y118" s="52"/>
      <c r="AA118" s="21"/>
      <c r="AB118" s="21"/>
      <c r="AC118" s="37"/>
    </row>
    <row r="119" spans="1:29" x14ac:dyDescent="0.25">
      <c r="A119" s="33" t="s">
        <v>6</v>
      </c>
      <c r="B119" s="33" t="s">
        <v>6</v>
      </c>
      <c r="H119" s="162"/>
      <c r="J119" s="154"/>
      <c r="N119" s="75"/>
      <c r="P119" s="163"/>
      <c r="R119" s="159"/>
      <c r="V119" s="66"/>
      <c r="W119" s="52"/>
      <c r="X119" s="52"/>
      <c r="Y119" s="52"/>
      <c r="AA119" s="21"/>
      <c r="AB119" s="21"/>
      <c r="AC119" s="37"/>
    </row>
    <row r="120" spans="1:29" s="38" customFormat="1" x14ac:dyDescent="0.25">
      <c r="A120" s="38" t="s">
        <v>6</v>
      </c>
      <c r="B120" s="38" t="s">
        <v>65</v>
      </c>
      <c r="H120" s="162"/>
      <c r="J120" s="165"/>
      <c r="L120" s="73"/>
      <c r="N120" s="74"/>
      <c r="P120" s="163"/>
      <c r="Q120" s="33"/>
      <c r="R120" s="159"/>
      <c r="S120" s="33"/>
      <c r="V120" s="66"/>
      <c r="W120" s="52"/>
      <c r="X120" s="52"/>
      <c r="Y120" s="52"/>
      <c r="AA120" s="21"/>
      <c r="AB120" s="21"/>
      <c r="AC120" s="37"/>
    </row>
    <row r="121" spans="1:29" x14ac:dyDescent="0.25">
      <c r="A121" s="33">
        <v>312</v>
      </c>
      <c r="B121" s="33" t="s">
        <v>43</v>
      </c>
      <c r="D121" s="32">
        <v>52104.91</v>
      </c>
      <c r="F121" s="32">
        <v>52104.93</v>
      </c>
      <c r="H121" s="162">
        <v>36.75</v>
      </c>
      <c r="J121" s="154">
        <v>26</v>
      </c>
      <c r="L121" s="64">
        <f>+ROUND(D121*N121/100,0)</f>
        <v>1355</v>
      </c>
      <c r="M121" s="54"/>
      <c r="N121" s="76">
        <v>2.6</v>
      </c>
      <c r="P121" s="163">
        <f>F121/D121*100</f>
        <v>100.00003838409854</v>
      </c>
      <c r="R121" s="159">
        <v>17.100000000000001</v>
      </c>
      <c r="T121" s="32">
        <v>0</v>
      </c>
      <c r="U121" s="54"/>
      <c r="V121" s="66">
        <f>+ROUND(T121/D121*100,2)</f>
        <v>0</v>
      </c>
      <c r="W121" s="52"/>
      <c r="X121" s="52"/>
      <c r="Y121" s="52"/>
      <c r="AA121" s="21"/>
      <c r="AB121" s="21"/>
      <c r="AC121" s="37"/>
    </row>
    <row r="122" spans="1:29" s="38" customFormat="1" x14ac:dyDescent="0.25">
      <c r="A122" s="38" t="s">
        <v>6</v>
      </c>
      <c r="B122" s="38" t="s">
        <v>66</v>
      </c>
      <c r="D122" s="39">
        <f>+SUBTOTAL(9,D121:D121)</f>
        <v>52104.91</v>
      </c>
      <c r="F122" s="39">
        <f>+SUBTOTAL(9,F121:F121)</f>
        <v>52104.93</v>
      </c>
      <c r="H122" s="162"/>
      <c r="J122" s="165"/>
      <c r="L122" s="65">
        <f>+SUBTOTAL(9,L121:L121)</f>
        <v>1355</v>
      </c>
      <c r="M122" s="39"/>
      <c r="N122" s="79">
        <f>+ROUND(L122/D122*100,1)</f>
        <v>2.6</v>
      </c>
      <c r="P122" s="163"/>
      <c r="Q122" s="33"/>
      <c r="R122" s="159"/>
      <c r="S122" s="33"/>
      <c r="T122" s="39">
        <f>+SUBTOTAL(9,T121:T121)</f>
        <v>0</v>
      </c>
      <c r="U122" s="39"/>
      <c r="V122" s="126">
        <f>+T122/D122*100</f>
        <v>0</v>
      </c>
      <c r="W122" s="56"/>
      <c r="X122" s="52"/>
      <c r="Y122" s="52"/>
      <c r="AA122" s="21"/>
      <c r="AB122" s="21"/>
      <c r="AC122" s="37"/>
    </row>
    <row r="123" spans="1:29" x14ac:dyDescent="0.25">
      <c r="A123" s="33" t="s">
        <v>6</v>
      </c>
      <c r="B123" s="33" t="s">
        <v>6</v>
      </c>
      <c r="H123" s="162"/>
      <c r="J123" s="154"/>
      <c r="N123" s="75"/>
      <c r="P123" s="163"/>
      <c r="R123" s="159"/>
      <c r="V123" s="66"/>
      <c r="W123" s="52"/>
      <c r="X123" s="52"/>
      <c r="Y123" s="52"/>
      <c r="AA123" s="21"/>
      <c r="AB123" s="21"/>
      <c r="AC123" s="37"/>
    </row>
    <row r="124" spans="1:29" s="38" customFormat="1" x14ac:dyDescent="0.25">
      <c r="A124" s="38" t="s">
        <v>6</v>
      </c>
      <c r="B124" s="38" t="s">
        <v>67</v>
      </c>
      <c r="H124" s="162"/>
      <c r="J124" s="165"/>
      <c r="L124" s="73"/>
      <c r="N124" s="74"/>
      <c r="P124" s="163"/>
      <c r="Q124" s="33"/>
      <c r="R124" s="159"/>
      <c r="S124" s="33"/>
      <c r="V124" s="66"/>
      <c r="W124" s="52"/>
      <c r="X124" s="52"/>
      <c r="Y124" s="52"/>
      <c r="AA124" s="21"/>
      <c r="AB124" s="21"/>
      <c r="AC124" s="37"/>
    </row>
    <row r="125" spans="1:29" x14ac:dyDescent="0.25">
      <c r="A125" s="33">
        <v>311</v>
      </c>
      <c r="B125" s="33" t="s">
        <v>42</v>
      </c>
      <c r="D125" s="36">
        <v>33324990.640000001</v>
      </c>
      <c r="F125" s="36">
        <v>22656891.84508625</v>
      </c>
      <c r="H125" s="162">
        <v>42.978723404255319</v>
      </c>
      <c r="J125" s="154">
        <v>27</v>
      </c>
      <c r="L125" s="63">
        <f>+ROUND(D125*N125/100,0)</f>
        <v>699825</v>
      </c>
      <c r="M125" s="36"/>
      <c r="N125" s="76">
        <v>2.1</v>
      </c>
      <c r="P125" s="163">
        <f>F125/D125*100</f>
        <v>67.987691549089817</v>
      </c>
      <c r="R125" s="159">
        <v>19.62</v>
      </c>
      <c r="T125" s="36">
        <v>560721</v>
      </c>
      <c r="U125" s="36"/>
      <c r="V125" s="66">
        <f>+ROUND(T125/D125*100,2)</f>
        <v>1.68</v>
      </c>
      <c r="W125" s="52"/>
      <c r="X125" s="52"/>
      <c r="Y125" s="52"/>
      <c r="AA125" s="21"/>
      <c r="AB125" s="21"/>
      <c r="AC125" s="37"/>
    </row>
    <row r="126" spans="1:29" x14ac:dyDescent="0.25">
      <c r="A126" s="33">
        <v>312</v>
      </c>
      <c r="B126" s="33" t="s">
        <v>43</v>
      </c>
      <c r="D126" s="36">
        <v>3714735.93</v>
      </c>
      <c r="F126" s="36">
        <v>2636058.3761575003</v>
      </c>
      <c r="H126" s="162">
        <v>39.375</v>
      </c>
      <c r="J126" s="154">
        <v>25</v>
      </c>
      <c r="L126" s="63">
        <f>+ROUND(D126*N126/100,0)</f>
        <v>96583</v>
      </c>
      <c r="M126" s="36"/>
      <c r="N126" s="76">
        <v>2.6</v>
      </c>
      <c r="P126" s="163">
        <f>F126/D126*100</f>
        <v>70.962200970164261</v>
      </c>
      <c r="R126" s="159">
        <v>17.48</v>
      </c>
      <c r="T126" s="36">
        <v>70210</v>
      </c>
      <c r="U126" s="36"/>
      <c r="V126" s="66">
        <f>+ROUND(T126/D126*100,2)</f>
        <v>1.89</v>
      </c>
      <c r="W126" s="52"/>
      <c r="X126" s="52"/>
      <c r="Y126" s="52"/>
      <c r="AA126" s="21"/>
      <c r="AB126" s="21"/>
      <c r="AC126" s="37"/>
    </row>
    <row r="127" spans="1:29" x14ac:dyDescent="0.25">
      <c r="A127" s="33">
        <v>314</v>
      </c>
      <c r="B127" s="33" t="s">
        <v>44</v>
      </c>
      <c r="D127" s="36">
        <v>2511326.3199999998</v>
      </c>
      <c r="F127" s="36">
        <v>1735625.5175175003</v>
      </c>
      <c r="H127" s="162">
        <v>36.84210526315789</v>
      </c>
      <c r="J127" s="154">
        <v>24</v>
      </c>
      <c r="L127" s="63">
        <f>+ROUND(D127*N127/100,0)</f>
        <v>65294</v>
      </c>
      <c r="M127" s="36"/>
      <c r="N127" s="76">
        <v>2.6</v>
      </c>
      <c r="P127" s="163">
        <f>F127/D127*100</f>
        <v>69.111907269681325</v>
      </c>
      <c r="R127" s="159">
        <v>17.97</v>
      </c>
      <c r="T127" s="36">
        <v>44564</v>
      </c>
      <c r="U127" s="36"/>
      <c r="V127" s="66">
        <f>+ROUND(T127/D127*100,2)</f>
        <v>1.77</v>
      </c>
      <c r="W127" s="52"/>
      <c r="X127" s="52"/>
      <c r="Y127" s="52"/>
      <c r="AA127" s="21"/>
      <c r="AB127" s="21"/>
      <c r="AC127" s="37"/>
    </row>
    <row r="128" spans="1:29" x14ac:dyDescent="0.25">
      <c r="A128" s="33">
        <v>315</v>
      </c>
      <c r="B128" s="33" t="s">
        <v>45</v>
      </c>
      <c r="D128" s="36">
        <v>5865106.7999999998</v>
      </c>
      <c r="F128" s="36">
        <v>4091638.2254600008</v>
      </c>
      <c r="H128" s="162">
        <v>42.54545454545454</v>
      </c>
      <c r="J128" s="154">
        <v>26</v>
      </c>
      <c r="L128" s="63">
        <f>+ROUND(D128*N128/100,0)</f>
        <v>140763</v>
      </c>
      <c r="M128" s="36"/>
      <c r="N128" s="76">
        <v>2.4</v>
      </c>
      <c r="P128" s="163">
        <f>F128/D128*100</f>
        <v>69.762382254659045</v>
      </c>
      <c r="R128" s="159">
        <v>18.46</v>
      </c>
      <c r="T128" s="36">
        <v>105602</v>
      </c>
      <c r="U128" s="36"/>
      <c r="V128" s="66">
        <f>+ROUND(T128/D128*100,2)</f>
        <v>1.8</v>
      </c>
      <c r="W128" s="52"/>
      <c r="X128" s="52"/>
      <c r="Y128" s="52"/>
      <c r="AA128" s="21"/>
      <c r="AB128" s="21"/>
      <c r="AC128" s="37"/>
    </row>
    <row r="129" spans="1:29" x14ac:dyDescent="0.25">
      <c r="A129" s="33">
        <v>316</v>
      </c>
      <c r="B129" s="33" t="s">
        <v>291</v>
      </c>
      <c r="D129" s="32">
        <v>1607470.4</v>
      </c>
      <c r="F129" s="32">
        <v>1035942.652</v>
      </c>
      <c r="H129" s="162">
        <v>38.476190476190482</v>
      </c>
      <c r="J129" s="154">
        <v>26</v>
      </c>
      <c r="L129" s="64">
        <f>+ROUND(D129*N129/100,0)</f>
        <v>38579</v>
      </c>
      <c r="M129" s="54"/>
      <c r="N129" s="76">
        <v>2.4</v>
      </c>
      <c r="P129" s="163">
        <f>F129/D129*100</f>
        <v>64.445519618899354</v>
      </c>
      <c r="R129" s="159">
        <v>18.68</v>
      </c>
      <c r="T129" s="32">
        <v>31456</v>
      </c>
      <c r="U129" s="54"/>
      <c r="V129" s="66">
        <f>+ROUND(T129/D129*100,2)</f>
        <v>1.96</v>
      </c>
      <c r="W129" s="52"/>
      <c r="X129" s="52"/>
      <c r="Y129" s="52"/>
      <c r="AA129" s="21"/>
      <c r="AB129" s="21"/>
      <c r="AC129" s="37"/>
    </row>
    <row r="130" spans="1:29" s="38" customFormat="1" x14ac:dyDescent="0.25">
      <c r="A130" s="38" t="s">
        <v>6</v>
      </c>
      <c r="B130" s="38" t="s">
        <v>68</v>
      </c>
      <c r="D130" s="39">
        <f>+SUBTOTAL(9,D125:D129)</f>
        <v>47023630.089999996</v>
      </c>
      <c r="F130" s="39">
        <f>+SUBTOTAL(9,F125:F129)</f>
        <v>32156156.616221249</v>
      </c>
      <c r="H130" s="162"/>
      <c r="J130" s="165"/>
      <c r="L130" s="65">
        <f>+SUBTOTAL(9,L125:L129)</f>
        <v>1041044</v>
      </c>
      <c r="M130" s="39"/>
      <c r="N130" s="79">
        <f>+ROUND(L130/D130*100,1)</f>
        <v>2.2000000000000002</v>
      </c>
      <c r="P130" s="163"/>
      <c r="Q130" s="33"/>
      <c r="R130" s="159"/>
      <c r="S130" s="33"/>
      <c r="T130" s="39">
        <f>+SUBTOTAL(9,T125:T129)</f>
        <v>812553</v>
      </c>
      <c r="U130" s="39"/>
      <c r="V130" s="126">
        <f>+T130/D130*100</f>
        <v>1.7279674037177253</v>
      </c>
      <c r="W130" s="56"/>
      <c r="X130" s="52"/>
      <c r="Y130" s="52"/>
      <c r="AA130" s="21"/>
      <c r="AB130" s="21"/>
      <c r="AC130" s="37"/>
    </row>
    <row r="131" spans="1:29" x14ac:dyDescent="0.25">
      <c r="A131" s="33" t="s">
        <v>6</v>
      </c>
      <c r="B131" s="33" t="s">
        <v>6</v>
      </c>
      <c r="H131" s="162"/>
      <c r="J131" s="154"/>
      <c r="N131" s="75"/>
      <c r="P131" s="163"/>
      <c r="R131" s="159"/>
      <c r="V131" s="66"/>
      <c r="W131" s="52"/>
      <c r="X131" s="52"/>
      <c r="Y131" s="52"/>
      <c r="AA131" s="21"/>
      <c r="AB131" s="21"/>
      <c r="AC131" s="37"/>
    </row>
    <row r="132" spans="1:29" s="38" customFormat="1" x14ac:dyDescent="0.25">
      <c r="A132" s="38" t="s">
        <v>6</v>
      </c>
      <c r="B132" s="38" t="s">
        <v>306</v>
      </c>
      <c r="H132" s="162"/>
      <c r="J132" s="165"/>
      <c r="L132" s="73"/>
      <c r="N132" s="74"/>
      <c r="P132" s="163"/>
      <c r="Q132" s="33"/>
      <c r="R132" s="159"/>
      <c r="S132" s="33"/>
      <c r="V132" s="66"/>
      <c r="W132" s="52"/>
      <c r="X132" s="52"/>
      <c r="Y132" s="52"/>
      <c r="AA132" s="21"/>
      <c r="AB132" s="21"/>
      <c r="AC132" s="37"/>
    </row>
    <row r="133" spans="1:29" x14ac:dyDescent="0.25">
      <c r="A133" s="33">
        <v>311</v>
      </c>
      <c r="B133" s="33" t="s">
        <v>42</v>
      </c>
      <c r="D133" s="36">
        <v>2158590.42</v>
      </c>
      <c r="F133" s="36">
        <v>1153359.8499999999</v>
      </c>
      <c r="H133" s="162">
        <v>42.978723404255319</v>
      </c>
      <c r="J133" s="154">
        <v>27</v>
      </c>
      <c r="L133" s="63">
        <f>+ROUND(D133*N133/100,0)</f>
        <v>45330</v>
      </c>
      <c r="M133" s="36"/>
      <c r="N133" s="76">
        <v>2.1</v>
      </c>
      <c r="P133" s="163">
        <f>F133/D133*100</f>
        <v>53.431157634805025</v>
      </c>
      <c r="R133" s="159">
        <v>19.61</v>
      </c>
      <c r="T133" s="36">
        <v>52362</v>
      </c>
      <c r="U133" s="36"/>
      <c r="V133" s="66">
        <f>+ROUND(T133/D133*100,2)</f>
        <v>2.4300000000000002</v>
      </c>
      <c r="W133" s="52"/>
      <c r="X133" s="52"/>
      <c r="Y133" s="52"/>
      <c r="AA133" s="21"/>
      <c r="AB133" s="21"/>
      <c r="AC133" s="37"/>
    </row>
    <row r="134" spans="1:29" x14ac:dyDescent="0.25">
      <c r="A134" s="33">
        <v>312</v>
      </c>
      <c r="B134" s="33" t="s">
        <v>43</v>
      </c>
      <c r="D134" s="36">
        <v>16972047.609999999</v>
      </c>
      <c r="F134" s="36">
        <v>9823710.9500000011</v>
      </c>
      <c r="H134" s="162">
        <v>39.375</v>
      </c>
      <c r="J134" s="154">
        <v>25</v>
      </c>
      <c r="L134" s="63">
        <f>+ROUND(D134*N134/100,0)</f>
        <v>441273</v>
      </c>
      <c r="M134" s="36"/>
      <c r="N134" s="76">
        <v>2.6</v>
      </c>
      <c r="P134" s="163">
        <f>F134/D134*100</f>
        <v>57.88170747418733</v>
      </c>
      <c r="R134" s="159">
        <v>17.12</v>
      </c>
      <c r="T134" s="36">
        <v>457197</v>
      </c>
      <c r="U134" s="36"/>
      <c r="V134" s="66">
        <f>+ROUND(T134/D134*100,2)</f>
        <v>2.69</v>
      </c>
      <c r="W134" s="52"/>
      <c r="X134" s="52"/>
      <c r="Y134" s="52"/>
      <c r="AA134" s="21"/>
      <c r="AB134" s="21"/>
      <c r="AC134" s="37"/>
    </row>
    <row r="135" spans="1:29" x14ac:dyDescent="0.25">
      <c r="A135" s="33">
        <v>315</v>
      </c>
      <c r="B135" s="33" t="s">
        <v>45</v>
      </c>
      <c r="D135" s="36">
        <v>52222.78</v>
      </c>
      <c r="F135" s="36">
        <v>32590.69</v>
      </c>
      <c r="H135" s="162">
        <v>42.54545454545454</v>
      </c>
      <c r="J135" s="154">
        <v>26</v>
      </c>
      <c r="L135" s="63">
        <f>+ROUND(D135*N135/100,0)</f>
        <v>1253</v>
      </c>
      <c r="M135" s="36"/>
      <c r="N135" s="76">
        <v>2.4</v>
      </c>
      <c r="P135" s="163">
        <f>F135/D135*100</f>
        <v>62.407037695044188</v>
      </c>
      <c r="R135" s="159">
        <v>18.5</v>
      </c>
      <c r="T135" s="36">
        <v>1146</v>
      </c>
      <c r="U135" s="36"/>
      <c r="V135" s="66">
        <f>+ROUND(T135/D135*100,2)</f>
        <v>2.19</v>
      </c>
      <c r="W135" s="52"/>
      <c r="X135" s="52"/>
      <c r="Y135" s="52"/>
      <c r="AA135" s="21"/>
      <c r="AB135" s="21"/>
      <c r="AC135" s="37"/>
    </row>
    <row r="136" spans="1:29" x14ac:dyDescent="0.25">
      <c r="A136" s="33">
        <v>316</v>
      </c>
      <c r="B136" s="33" t="s">
        <v>291</v>
      </c>
      <c r="D136" s="32">
        <v>153865.69</v>
      </c>
      <c r="F136" s="32">
        <v>67155.16</v>
      </c>
      <c r="H136" s="162">
        <v>38.476190476190482</v>
      </c>
      <c r="J136" s="154">
        <v>26</v>
      </c>
      <c r="L136" s="64">
        <f>+ROUND(D136*N136/100,0)</f>
        <v>3693</v>
      </c>
      <c r="M136" s="54"/>
      <c r="N136" s="76">
        <v>2.4</v>
      </c>
      <c r="P136" s="163">
        <f>F136/D136*100</f>
        <v>43.645311700093764</v>
      </c>
      <c r="R136" s="159">
        <v>18.79</v>
      </c>
      <c r="T136" s="32">
        <v>4697</v>
      </c>
      <c r="U136" s="54"/>
      <c r="V136" s="66">
        <f>+ROUND(T136/D136*100,2)</f>
        <v>3.05</v>
      </c>
      <c r="W136" s="52"/>
      <c r="X136" s="52"/>
      <c r="Y136" s="52"/>
      <c r="AA136" s="21"/>
      <c r="AB136" s="21"/>
      <c r="AC136" s="37"/>
    </row>
    <row r="137" spans="1:29" s="38" customFormat="1" x14ac:dyDescent="0.25">
      <c r="A137" s="38" t="s">
        <v>6</v>
      </c>
      <c r="B137" s="38" t="s">
        <v>307</v>
      </c>
      <c r="D137" s="39">
        <f>+SUBTOTAL(9,D133:D136)</f>
        <v>19336726.500000004</v>
      </c>
      <c r="F137" s="39">
        <f>+SUBTOTAL(9,F133:F136)</f>
        <v>11076816.65</v>
      </c>
      <c r="H137" s="162"/>
      <c r="J137" s="165"/>
      <c r="L137" s="65">
        <f>+SUBTOTAL(9,L133:L136)</f>
        <v>491549</v>
      </c>
      <c r="M137" s="39"/>
      <c r="N137" s="79">
        <f>+ROUND(L137/D137*100,1)</f>
        <v>2.5</v>
      </c>
      <c r="P137" s="163"/>
      <c r="Q137" s="33"/>
      <c r="R137" s="159"/>
      <c r="S137" s="33"/>
      <c r="T137" s="39">
        <f>+SUBTOTAL(9,T133:T136)</f>
        <v>515402</v>
      </c>
      <c r="U137" s="39"/>
      <c r="V137" s="126">
        <f>+T137/D137*100</f>
        <v>2.6654046123060176</v>
      </c>
      <c r="W137" s="56"/>
      <c r="X137" s="52"/>
      <c r="Y137" s="52"/>
      <c r="AA137" s="21"/>
      <c r="AB137" s="21"/>
      <c r="AC137" s="37"/>
    </row>
    <row r="138" spans="1:29" x14ac:dyDescent="0.25">
      <c r="A138" s="33" t="s">
        <v>6</v>
      </c>
      <c r="B138" s="33" t="s">
        <v>6</v>
      </c>
      <c r="H138" s="162"/>
      <c r="J138" s="154"/>
      <c r="N138" s="75"/>
      <c r="P138" s="163"/>
      <c r="R138" s="159"/>
      <c r="V138" s="66"/>
      <c r="W138" s="52"/>
      <c r="X138" s="52"/>
      <c r="Y138" s="52"/>
      <c r="AA138" s="21"/>
      <c r="AB138" s="21"/>
      <c r="AC138" s="37"/>
    </row>
    <row r="139" spans="1:29" s="38" customFormat="1" x14ac:dyDescent="0.25">
      <c r="A139" s="38" t="s">
        <v>6</v>
      </c>
      <c r="B139" s="38" t="s">
        <v>69</v>
      </c>
      <c r="H139" s="162"/>
      <c r="J139" s="165"/>
      <c r="L139" s="73"/>
      <c r="N139" s="74"/>
      <c r="P139" s="163"/>
      <c r="Q139" s="33"/>
      <c r="R139" s="159"/>
      <c r="S139" s="33"/>
      <c r="V139" s="66"/>
      <c r="W139" s="52"/>
      <c r="X139" s="52"/>
      <c r="Y139" s="52"/>
      <c r="AA139" s="21"/>
      <c r="AB139" s="21"/>
      <c r="AC139" s="37"/>
    </row>
    <row r="140" spans="1:29" x14ac:dyDescent="0.25">
      <c r="A140" s="33">
        <v>311</v>
      </c>
      <c r="B140" s="33" t="s">
        <v>42</v>
      </c>
      <c r="D140" s="36">
        <v>9098352.4900000002</v>
      </c>
      <c r="F140" s="36">
        <v>6630362.9094249988</v>
      </c>
      <c r="H140" s="162">
        <v>42.978723404255319</v>
      </c>
      <c r="J140" s="154">
        <v>27</v>
      </c>
      <c r="L140" s="63">
        <f>+ROUND(D140*N140/100,0)</f>
        <v>191065</v>
      </c>
      <c r="M140" s="36"/>
      <c r="N140" s="76">
        <v>2.1</v>
      </c>
      <c r="P140" s="163">
        <f>F140/D140*100</f>
        <v>72.874324408868873</v>
      </c>
      <c r="R140" s="159">
        <v>19.54</v>
      </c>
      <c r="T140" s="36">
        <v>130961</v>
      </c>
      <c r="U140" s="36"/>
      <c r="V140" s="66">
        <f>+ROUND(T140/D140*100,2)</f>
        <v>1.44</v>
      </c>
      <c r="W140" s="52"/>
      <c r="X140" s="52"/>
      <c r="Y140" s="52"/>
      <c r="AA140" s="21"/>
      <c r="AB140" s="21"/>
      <c r="AC140" s="37"/>
    </row>
    <row r="141" spans="1:29" x14ac:dyDescent="0.25">
      <c r="A141" s="33">
        <v>312</v>
      </c>
      <c r="B141" s="33" t="s">
        <v>43</v>
      </c>
      <c r="D141" s="36">
        <v>100163071.93000001</v>
      </c>
      <c r="F141" s="36">
        <v>52036604.985247515</v>
      </c>
      <c r="H141" s="162">
        <v>39.375</v>
      </c>
      <c r="J141" s="154">
        <v>25</v>
      </c>
      <c r="L141" s="63">
        <f>+ROUND(D141*N141/100,0)</f>
        <v>2604240</v>
      </c>
      <c r="M141" s="36"/>
      <c r="N141" s="76">
        <v>2.6</v>
      </c>
      <c r="P141" s="163">
        <f>F141/D141*100</f>
        <v>51.951886042007409</v>
      </c>
      <c r="R141" s="159">
        <v>17.77</v>
      </c>
      <c r="T141" s="36">
        <v>2933764</v>
      </c>
      <c r="U141" s="36"/>
      <c r="V141" s="66">
        <f>+ROUND(T141/D141*100,2)</f>
        <v>2.93</v>
      </c>
      <c r="W141" s="52"/>
      <c r="X141" s="52"/>
      <c r="Y141" s="52"/>
      <c r="AA141" s="21"/>
      <c r="AB141" s="21"/>
      <c r="AC141" s="37"/>
    </row>
    <row r="142" spans="1:29" x14ac:dyDescent="0.25">
      <c r="A142" s="33">
        <v>314</v>
      </c>
      <c r="B142" s="33" t="s">
        <v>44</v>
      </c>
      <c r="D142" s="36">
        <v>31632809.399999999</v>
      </c>
      <c r="F142" s="36">
        <v>15898435.541785</v>
      </c>
      <c r="H142" s="162">
        <v>36.84210526315789</v>
      </c>
      <c r="J142" s="154">
        <v>24</v>
      </c>
      <c r="L142" s="63">
        <f>+ROUND(D142*N142/100,0)</f>
        <v>822453</v>
      </c>
      <c r="M142" s="36"/>
      <c r="N142" s="76">
        <v>2.6</v>
      </c>
      <c r="P142" s="163">
        <f>F142/D142*100</f>
        <v>50.259322024634969</v>
      </c>
      <c r="R142" s="159">
        <v>18.38</v>
      </c>
      <c r="T142" s="36">
        <v>873270</v>
      </c>
      <c r="U142" s="36"/>
      <c r="V142" s="66">
        <f>+ROUND(T142/D142*100,2)</f>
        <v>2.76</v>
      </c>
      <c r="W142" s="52"/>
      <c r="X142" s="52"/>
      <c r="Y142" s="52"/>
      <c r="AA142" s="21"/>
      <c r="AB142" s="21"/>
      <c r="AC142" s="37"/>
    </row>
    <row r="143" spans="1:29" x14ac:dyDescent="0.25">
      <c r="A143" s="33">
        <v>315</v>
      </c>
      <c r="B143" s="33" t="s">
        <v>45</v>
      </c>
      <c r="D143" s="36">
        <v>12543007.01</v>
      </c>
      <c r="F143" s="36">
        <v>8124525.9875699999</v>
      </c>
      <c r="H143" s="162">
        <v>42.54545454545454</v>
      </c>
      <c r="J143" s="154">
        <v>26</v>
      </c>
      <c r="L143" s="63">
        <f>+ROUND(D143*N143/100,0)</f>
        <v>301032</v>
      </c>
      <c r="M143" s="36"/>
      <c r="N143" s="76">
        <v>2.4</v>
      </c>
      <c r="P143" s="163">
        <f>F143/D143*100</f>
        <v>64.773351247373654</v>
      </c>
      <c r="R143" s="159">
        <v>18.55</v>
      </c>
      <c r="T143" s="36">
        <v>258478</v>
      </c>
      <c r="U143" s="36"/>
      <c r="V143" s="66">
        <f>+ROUND(T143/D143*100,2)</f>
        <v>2.06</v>
      </c>
      <c r="W143" s="52"/>
      <c r="X143" s="52"/>
      <c r="Y143" s="52"/>
      <c r="AA143" s="21"/>
      <c r="AB143" s="21"/>
      <c r="AC143" s="37"/>
    </row>
    <row r="144" spans="1:29" x14ac:dyDescent="0.25">
      <c r="A144" s="33">
        <v>316</v>
      </c>
      <c r="B144" s="33" t="s">
        <v>291</v>
      </c>
      <c r="D144" s="32">
        <v>2049400.34</v>
      </c>
      <c r="F144" s="32">
        <v>1428937.0515099999</v>
      </c>
      <c r="H144" s="162">
        <v>38.476190476190482</v>
      </c>
      <c r="J144" s="154">
        <v>26</v>
      </c>
      <c r="L144" s="64">
        <f>+ROUND(D144*N144/100,0)</f>
        <v>49186</v>
      </c>
      <c r="M144" s="54"/>
      <c r="N144" s="76">
        <v>2.4</v>
      </c>
      <c r="P144" s="163">
        <f>F144/D144*100</f>
        <v>69.724642063346181</v>
      </c>
      <c r="R144" s="159">
        <v>18.579999999999998</v>
      </c>
      <c r="T144" s="32">
        <v>34497</v>
      </c>
      <c r="U144" s="54"/>
      <c r="V144" s="66">
        <f>+ROUND(T144/D144*100,2)</f>
        <v>1.68</v>
      </c>
      <c r="W144" s="52"/>
      <c r="X144" s="52"/>
      <c r="Y144" s="52"/>
      <c r="AA144" s="21"/>
      <c r="AB144" s="21"/>
      <c r="AC144" s="37"/>
    </row>
    <row r="145" spans="1:29" s="38" customFormat="1" x14ac:dyDescent="0.25">
      <c r="A145" s="38" t="s">
        <v>6</v>
      </c>
      <c r="B145" s="38" t="s">
        <v>70</v>
      </c>
      <c r="D145" s="39">
        <f>+SUBTOTAL(9,D140:D144)</f>
        <v>155486641.16999999</v>
      </c>
      <c r="F145" s="39">
        <f>+SUBTOTAL(9,F140:F144)</f>
        <v>84118866.475537524</v>
      </c>
      <c r="H145" s="162"/>
      <c r="J145" s="165"/>
      <c r="L145" s="65">
        <f>+SUBTOTAL(9,L140:L144)</f>
        <v>3967976</v>
      </c>
      <c r="M145" s="39"/>
      <c r="N145" s="79">
        <f>+ROUND(L145/D145*100,1)</f>
        <v>2.6</v>
      </c>
      <c r="P145" s="163"/>
      <c r="Q145" s="33"/>
      <c r="R145" s="159"/>
      <c r="S145" s="33"/>
      <c r="T145" s="39">
        <f>+SUBTOTAL(9,T140:T144)</f>
        <v>4230970</v>
      </c>
      <c r="U145" s="39"/>
      <c r="V145" s="126">
        <f>+T145/D145*100</f>
        <v>2.7211147968487563</v>
      </c>
      <c r="W145" s="56"/>
      <c r="X145" s="52"/>
      <c r="Y145" s="52"/>
      <c r="AA145" s="21"/>
      <c r="AB145" s="21"/>
      <c r="AC145" s="37"/>
    </row>
    <row r="146" spans="1:29" x14ac:dyDescent="0.25">
      <c r="A146" s="33" t="s">
        <v>6</v>
      </c>
      <c r="B146" s="33" t="s">
        <v>6</v>
      </c>
      <c r="H146" s="162"/>
      <c r="J146" s="154"/>
      <c r="N146" s="75"/>
      <c r="P146" s="163"/>
      <c r="R146" s="159"/>
      <c r="V146" s="66"/>
      <c r="W146" s="52"/>
      <c r="X146" s="52"/>
      <c r="Y146" s="52"/>
      <c r="AA146" s="21"/>
      <c r="AB146" s="21"/>
      <c r="AC146" s="37"/>
    </row>
    <row r="147" spans="1:29" s="38" customFormat="1" x14ac:dyDescent="0.25">
      <c r="A147" s="38" t="s">
        <v>6</v>
      </c>
      <c r="B147" s="38" t="s">
        <v>71</v>
      </c>
      <c r="H147" s="162"/>
      <c r="J147" s="165"/>
      <c r="L147" s="73"/>
      <c r="N147" s="74"/>
      <c r="P147" s="163"/>
      <c r="Q147" s="33"/>
      <c r="R147" s="159"/>
      <c r="S147" s="33"/>
      <c r="V147" s="66"/>
      <c r="W147" s="52"/>
      <c r="X147" s="52"/>
      <c r="Y147" s="52"/>
      <c r="AA147" s="21"/>
      <c r="AB147" s="21"/>
      <c r="AC147" s="37"/>
    </row>
    <row r="148" spans="1:29" x14ac:dyDescent="0.25">
      <c r="A148" s="33">
        <v>311</v>
      </c>
      <c r="B148" s="33" t="s">
        <v>42</v>
      </c>
      <c r="D148" s="36">
        <v>7123662.1600000001</v>
      </c>
      <c r="F148" s="36">
        <v>4212841.51</v>
      </c>
      <c r="H148" s="162">
        <v>42.978723404255319</v>
      </c>
      <c r="J148" s="154">
        <v>27</v>
      </c>
      <c r="L148" s="63">
        <f>+ROUND(D148*N148/100,0)</f>
        <v>149597</v>
      </c>
      <c r="M148" s="36"/>
      <c r="N148" s="76">
        <v>2.1</v>
      </c>
      <c r="P148" s="163">
        <f>F148/D148*100</f>
        <v>59.138704438504696</v>
      </c>
      <c r="R148" s="159">
        <v>19.510000000000002</v>
      </c>
      <c r="T148" s="36">
        <v>152848</v>
      </c>
      <c r="U148" s="36"/>
      <c r="V148" s="66">
        <f>+ROUND(T148/D148*100,2)</f>
        <v>2.15</v>
      </c>
      <c r="W148" s="52"/>
      <c r="X148" s="52"/>
      <c r="Y148" s="52"/>
      <c r="AA148" s="21"/>
      <c r="AB148" s="21"/>
      <c r="AC148" s="37"/>
    </row>
    <row r="149" spans="1:29" x14ac:dyDescent="0.25">
      <c r="A149" s="33">
        <v>312</v>
      </c>
      <c r="B149" s="33" t="s">
        <v>43</v>
      </c>
      <c r="D149" s="36">
        <v>89481418.799999997</v>
      </c>
      <c r="F149" s="36">
        <v>41170858.04999999</v>
      </c>
      <c r="H149" s="162">
        <v>39.375</v>
      </c>
      <c r="J149" s="154">
        <v>25</v>
      </c>
      <c r="L149" s="63">
        <f>+ROUND(D149*N149/100,0)</f>
        <v>2326517</v>
      </c>
      <c r="M149" s="36"/>
      <c r="N149" s="76">
        <v>2.6</v>
      </c>
      <c r="P149" s="163">
        <f>F149/D149*100</f>
        <v>46.010511011253648</v>
      </c>
      <c r="R149" s="159">
        <v>17.760000000000002</v>
      </c>
      <c r="T149" s="36">
        <v>2921724</v>
      </c>
      <c r="U149" s="36"/>
      <c r="V149" s="66">
        <f>+ROUND(T149/D149*100,2)</f>
        <v>3.27</v>
      </c>
      <c r="W149" s="52"/>
      <c r="X149" s="52"/>
      <c r="Y149" s="52"/>
      <c r="AA149" s="21"/>
      <c r="AB149" s="21"/>
      <c r="AC149" s="37"/>
    </row>
    <row r="150" spans="1:29" x14ac:dyDescent="0.25">
      <c r="A150" s="33">
        <v>314</v>
      </c>
      <c r="B150" s="33" t="s">
        <v>44</v>
      </c>
      <c r="D150" s="36">
        <v>28267581.84</v>
      </c>
      <c r="F150" s="36">
        <v>11215912.659999998</v>
      </c>
      <c r="H150" s="162">
        <v>36.84210526315789</v>
      </c>
      <c r="J150" s="154">
        <v>24</v>
      </c>
      <c r="L150" s="63">
        <f>+ROUND(D150*N150/100,0)</f>
        <v>734957</v>
      </c>
      <c r="M150" s="36"/>
      <c r="N150" s="76">
        <v>2.6</v>
      </c>
      <c r="P150" s="163">
        <f>F150/D150*100</f>
        <v>39.677651677049141</v>
      </c>
      <c r="R150" s="159">
        <v>18.38</v>
      </c>
      <c r="T150" s="36">
        <v>943109</v>
      </c>
      <c r="U150" s="36"/>
      <c r="V150" s="66">
        <f>+ROUND(T150/D150*100,2)</f>
        <v>3.34</v>
      </c>
      <c r="W150" s="52"/>
      <c r="X150" s="52"/>
      <c r="Y150" s="52"/>
      <c r="AA150" s="21"/>
      <c r="AB150" s="21"/>
      <c r="AC150" s="37"/>
    </row>
    <row r="151" spans="1:29" x14ac:dyDescent="0.25">
      <c r="A151" s="33">
        <v>315</v>
      </c>
      <c r="B151" s="33" t="s">
        <v>45</v>
      </c>
      <c r="D151" s="36">
        <v>10030603.41</v>
      </c>
      <c r="F151" s="36">
        <v>5480957.9099999983</v>
      </c>
      <c r="H151" s="162">
        <v>42.54545454545454</v>
      </c>
      <c r="J151" s="154">
        <v>26</v>
      </c>
      <c r="L151" s="63">
        <f>+ROUND(D151*N151/100,0)</f>
        <v>240734</v>
      </c>
      <c r="M151" s="36"/>
      <c r="N151" s="76">
        <v>2.4</v>
      </c>
      <c r="P151" s="163">
        <f>F151/D151*100</f>
        <v>54.642354861082069</v>
      </c>
      <c r="R151" s="159">
        <v>18.440000000000001</v>
      </c>
      <c r="T151" s="36">
        <v>263046</v>
      </c>
      <c r="U151" s="36"/>
      <c r="V151" s="66">
        <f>+ROUND(T151/D151*100,2)</f>
        <v>2.62</v>
      </c>
      <c r="W151" s="52"/>
      <c r="X151" s="52"/>
      <c r="Y151" s="52"/>
      <c r="AA151" s="21"/>
      <c r="AB151" s="21"/>
      <c r="AC151" s="37"/>
    </row>
    <row r="152" spans="1:29" x14ac:dyDescent="0.25">
      <c r="A152" s="33">
        <v>316</v>
      </c>
      <c r="B152" s="33" t="s">
        <v>291</v>
      </c>
      <c r="D152" s="32">
        <v>1560108.42</v>
      </c>
      <c r="F152" s="36">
        <v>895106.18</v>
      </c>
      <c r="H152" s="162">
        <v>38.476190476190482</v>
      </c>
      <c r="J152" s="154">
        <v>26</v>
      </c>
      <c r="L152" s="64">
        <f>+ROUND(D152*N152/100,0)</f>
        <v>37443</v>
      </c>
      <c r="M152" s="54"/>
      <c r="N152" s="76">
        <v>2.4</v>
      </c>
      <c r="P152" s="163">
        <f>F152/D152*100</f>
        <v>57.374613746395909</v>
      </c>
      <c r="R152" s="159">
        <v>18.600000000000001</v>
      </c>
      <c r="T152" s="32">
        <v>36592</v>
      </c>
      <c r="U152" s="54"/>
      <c r="V152" s="66">
        <f>+ROUND(T152/D152*100,2)</f>
        <v>2.35</v>
      </c>
      <c r="W152" s="52"/>
      <c r="X152" s="52"/>
      <c r="Y152" s="52"/>
      <c r="AA152" s="21"/>
      <c r="AB152" s="21"/>
      <c r="AC152" s="37"/>
    </row>
    <row r="153" spans="1:29" s="38" customFormat="1" x14ac:dyDescent="0.25">
      <c r="A153" s="38" t="s">
        <v>6</v>
      </c>
      <c r="B153" s="38" t="s">
        <v>72</v>
      </c>
      <c r="D153" s="23">
        <f>+SUBTOTAL(9,D148:D152)</f>
        <v>136463374.63</v>
      </c>
      <c r="F153" s="23">
        <f>+SUBTOTAL(9,F148:F152)</f>
        <v>62975676.30999998</v>
      </c>
      <c r="H153" s="162"/>
      <c r="J153" s="165"/>
      <c r="L153" s="83">
        <f>+SUBTOTAL(9,L148:L152)</f>
        <v>3489248</v>
      </c>
      <c r="M153" s="24"/>
      <c r="N153" s="79">
        <f>+ROUND(L153/D153*100,1)</f>
        <v>2.6</v>
      </c>
      <c r="P153" s="163"/>
      <c r="Q153" s="33"/>
      <c r="R153" s="159"/>
      <c r="S153" s="33"/>
      <c r="T153" s="23">
        <f>+SUBTOTAL(9,T148:T152)</f>
        <v>4317319</v>
      </c>
      <c r="U153" s="24"/>
      <c r="V153" s="126">
        <f>+T153/D153*100</f>
        <v>3.1637199444215449</v>
      </c>
      <c r="W153" s="56"/>
      <c r="X153" s="52"/>
      <c r="Y153" s="52"/>
      <c r="AA153" s="21"/>
      <c r="AB153" s="21"/>
      <c r="AC153" s="37"/>
    </row>
    <row r="154" spans="1:29" s="38" customFormat="1" x14ac:dyDescent="0.25">
      <c r="B154" s="38" t="s">
        <v>6</v>
      </c>
      <c r="D154" s="39"/>
      <c r="F154" s="39"/>
      <c r="H154" s="162"/>
      <c r="J154" s="165"/>
      <c r="L154" s="65"/>
      <c r="M154" s="39"/>
      <c r="N154" s="74"/>
      <c r="P154" s="163"/>
      <c r="Q154" s="33"/>
      <c r="R154" s="159"/>
      <c r="S154" s="33"/>
      <c r="T154" s="39"/>
      <c r="U154" s="39"/>
      <c r="V154" s="66"/>
      <c r="W154" s="52"/>
      <c r="X154" s="52"/>
      <c r="Y154" s="52"/>
      <c r="AA154" s="21"/>
      <c r="AB154" s="21"/>
      <c r="AC154" s="37"/>
    </row>
    <row r="155" spans="1:29" s="38" customFormat="1" x14ac:dyDescent="0.25">
      <c r="A155" s="41" t="s">
        <v>185</v>
      </c>
      <c r="D155" s="28">
        <f>+SUBTOTAL(9,D113:D154)</f>
        <v>396626576.94999999</v>
      </c>
      <c r="F155" s="28">
        <f>+SUBTOTAL(9,F113:F154)</f>
        <v>210477419.26175874</v>
      </c>
      <c r="H155" s="162"/>
      <c r="J155" s="165"/>
      <c r="L155" s="175">
        <f>+SUBTOTAL(9,L113:L154)</f>
        <v>9960252</v>
      </c>
      <c r="M155" s="43"/>
      <c r="N155" s="80">
        <f>+ROUND(L155/D155*100,1)</f>
        <v>2.5</v>
      </c>
      <c r="P155" s="163"/>
      <c r="Q155" s="33"/>
      <c r="R155" s="159"/>
      <c r="S155" s="33"/>
      <c r="T155" s="28">
        <f>+SUBTOTAL(9,T113:T154)</f>
        <v>10992421</v>
      </c>
      <c r="U155" s="27"/>
      <c r="V155" s="116">
        <f>+T155/D155*100</f>
        <v>2.7714786751130243</v>
      </c>
      <c r="W155" s="57"/>
      <c r="X155" s="52"/>
      <c r="Y155" s="52"/>
      <c r="AA155" s="21"/>
      <c r="AB155" s="21"/>
      <c r="AC155" s="37"/>
    </row>
    <row r="156" spans="1:29" s="38" customFormat="1" x14ac:dyDescent="0.25">
      <c r="B156" s="38" t="s">
        <v>6</v>
      </c>
      <c r="D156" s="39"/>
      <c r="F156" s="39"/>
      <c r="H156" s="162"/>
      <c r="J156" s="165"/>
      <c r="L156" s="65"/>
      <c r="M156" s="39"/>
      <c r="N156" s="74"/>
      <c r="P156" s="163"/>
      <c r="Q156" s="33"/>
      <c r="R156" s="159"/>
      <c r="S156" s="33"/>
      <c r="T156" s="39"/>
      <c r="U156" s="39"/>
      <c r="V156" s="66"/>
      <c r="W156" s="52"/>
      <c r="X156" s="52"/>
      <c r="Y156" s="52"/>
      <c r="AA156" s="21"/>
      <c r="AB156" s="21"/>
      <c r="AC156" s="37"/>
    </row>
    <row r="157" spans="1:29" ht="13.8" thickBot="1" x14ac:dyDescent="0.3">
      <c r="A157" s="35" t="s">
        <v>1</v>
      </c>
      <c r="D157" s="15">
        <f>+SUBTOTAL(9,D17:D156)</f>
        <v>3243194416.8700008</v>
      </c>
      <c r="F157" s="15">
        <f>+SUBTOTAL(9,F17:F156)</f>
        <v>1503193993.7560279</v>
      </c>
      <c r="H157" s="162"/>
      <c r="J157" s="154"/>
      <c r="L157" s="90">
        <f>+SUBTOTAL(9,L17:L156)</f>
        <v>80638814</v>
      </c>
      <c r="M157" s="42"/>
      <c r="N157" s="80">
        <f>+ROUND(L157/D157*100,1)</f>
        <v>2.5</v>
      </c>
      <c r="P157" s="163"/>
      <c r="R157" s="159"/>
      <c r="T157" s="15">
        <f>+SUBTOTAL(9,T17:T156)</f>
        <v>122769150</v>
      </c>
      <c r="U157" s="42"/>
      <c r="V157" s="116">
        <f>+T157/D157*100</f>
        <v>3.785439114022779</v>
      </c>
      <c r="W157" s="57"/>
      <c r="X157" s="52"/>
      <c r="Y157" s="52"/>
      <c r="AA157" s="21"/>
      <c r="AB157" s="21"/>
      <c r="AC157" s="37"/>
    </row>
    <row r="158" spans="1:29" ht="13.8" thickTop="1" x14ac:dyDescent="0.25">
      <c r="B158" s="33" t="s">
        <v>6</v>
      </c>
      <c r="H158" s="162"/>
      <c r="J158" s="154"/>
      <c r="N158" s="75"/>
      <c r="P158" s="163"/>
      <c r="R158" s="159"/>
      <c r="V158" s="66"/>
      <c r="W158" s="52"/>
      <c r="X158" s="52"/>
      <c r="Y158" s="52"/>
      <c r="AA158" s="21"/>
      <c r="AB158" s="21"/>
      <c r="AC158" s="37"/>
    </row>
    <row r="159" spans="1:29" x14ac:dyDescent="0.25">
      <c r="B159" s="33" t="s">
        <v>6</v>
      </c>
      <c r="H159" s="162"/>
      <c r="J159" s="154"/>
      <c r="N159" s="75"/>
      <c r="P159" s="163"/>
      <c r="R159" s="159"/>
      <c r="V159" s="66"/>
      <c r="W159" s="52"/>
      <c r="X159" s="52"/>
      <c r="Y159" s="52"/>
      <c r="AA159" s="21"/>
      <c r="AB159" s="21"/>
      <c r="AC159" s="37"/>
    </row>
    <row r="160" spans="1:29" x14ac:dyDescent="0.25">
      <c r="A160" s="35" t="s">
        <v>2</v>
      </c>
      <c r="H160" s="162"/>
      <c r="J160" s="154"/>
      <c r="N160" s="75"/>
      <c r="P160" s="163"/>
      <c r="R160" s="159"/>
      <c r="V160" s="66"/>
      <c r="W160" s="52"/>
      <c r="X160" s="52"/>
      <c r="Y160" s="52"/>
      <c r="AA160" s="21"/>
      <c r="AB160" s="21"/>
      <c r="AC160" s="37"/>
    </row>
    <row r="161" spans="1:29" x14ac:dyDescent="0.25">
      <c r="H161" s="162"/>
      <c r="J161" s="154"/>
      <c r="N161" s="75"/>
      <c r="P161" s="163"/>
      <c r="R161" s="159"/>
      <c r="V161" s="66"/>
      <c r="W161" s="52"/>
      <c r="X161" s="52"/>
      <c r="Y161" s="52"/>
      <c r="AA161" s="21"/>
      <c r="AB161" s="21"/>
      <c r="AC161" s="37"/>
    </row>
    <row r="162" spans="1:29" x14ac:dyDescent="0.25">
      <c r="A162" s="41" t="s">
        <v>186</v>
      </c>
      <c r="H162" s="162"/>
      <c r="J162" s="154"/>
      <c r="N162" s="75"/>
      <c r="P162" s="163"/>
      <c r="R162" s="159"/>
      <c r="V162" s="66"/>
      <c r="W162" s="52"/>
      <c r="X162" s="52"/>
      <c r="Y162" s="52"/>
      <c r="AA162" s="21"/>
      <c r="AB162" s="21"/>
      <c r="AC162" s="37"/>
    </row>
    <row r="163" spans="1:29" x14ac:dyDescent="0.25">
      <c r="B163" s="33" t="s">
        <v>6</v>
      </c>
      <c r="H163" s="162"/>
      <c r="J163" s="154"/>
      <c r="N163" s="75"/>
      <c r="P163" s="163"/>
      <c r="R163" s="159"/>
      <c r="V163" s="66"/>
      <c r="W163" s="52"/>
      <c r="X163" s="52"/>
      <c r="Y163" s="52"/>
      <c r="AA163" s="21"/>
      <c r="AB163" s="21"/>
      <c r="AC163" s="37"/>
    </row>
    <row r="164" spans="1:29" s="38" customFormat="1" x14ac:dyDescent="0.25">
      <c r="B164" s="38" t="s">
        <v>75</v>
      </c>
      <c r="H164" s="162"/>
      <c r="J164" s="165"/>
      <c r="L164" s="73"/>
      <c r="N164" s="74"/>
      <c r="P164" s="163"/>
      <c r="Q164" s="33"/>
      <c r="R164" s="159"/>
      <c r="S164" s="33"/>
      <c r="V164" s="66"/>
      <c r="W164" s="52"/>
      <c r="X164" s="52"/>
      <c r="Y164" s="52"/>
      <c r="AA164" s="21"/>
      <c r="AB164" s="21"/>
      <c r="AC164" s="37"/>
    </row>
    <row r="165" spans="1:29" x14ac:dyDescent="0.25">
      <c r="A165" s="33">
        <v>321</v>
      </c>
      <c r="B165" s="33" t="s">
        <v>42</v>
      </c>
      <c r="D165" s="36">
        <v>397119195.66000003</v>
      </c>
      <c r="F165" s="36">
        <v>177004049.86603251</v>
      </c>
      <c r="H165" s="162">
        <v>42.857142857142854</v>
      </c>
      <c r="J165" s="154">
        <v>32</v>
      </c>
      <c r="L165" s="63">
        <f>+ROUND(D165*N165/100,0)</f>
        <v>7148146</v>
      </c>
      <c r="M165" s="36"/>
      <c r="N165" s="76">
        <v>1.8</v>
      </c>
      <c r="P165" s="163">
        <f>F165/D165*100</f>
        <v>44.572020642783876</v>
      </c>
      <c r="R165" s="159">
        <v>24.26</v>
      </c>
      <c r="T165" s="36">
        <v>9236865</v>
      </c>
      <c r="U165" s="36"/>
      <c r="V165" s="66">
        <f>+ROUND(T165/D165*100,2)</f>
        <v>2.33</v>
      </c>
      <c r="W165" s="52"/>
      <c r="X165" s="52"/>
      <c r="Y165" s="52"/>
      <c r="AA165" s="21"/>
      <c r="AB165" s="21"/>
      <c r="AC165" s="37"/>
    </row>
    <row r="166" spans="1:29" x14ac:dyDescent="0.25">
      <c r="A166" s="33">
        <v>322</v>
      </c>
      <c r="B166" s="33" t="s">
        <v>76</v>
      </c>
      <c r="D166" s="36">
        <v>55584106.710000001</v>
      </c>
      <c r="F166" s="36">
        <v>31607489.042424999</v>
      </c>
      <c r="H166" s="162">
        <v>42</v>
      </c>
      <c r="J166" s="154">
        <v>30</v>
      </c>
      <c r="L166" s="63">
        <f>+ROUND(D166*N166/100,0)</f>
        <v>1111682</v>
      </c>
      <c r="M166" s="36"/>
      <c r="N166" s="76">
        <v>2</v>
      </c>
      <c r="P166" s="163">
        <f>F166/D166*100</f>
        <v>56.864256553283013</v>
      </c>
      <c r="R166" s="159">
        <v>22.87</v>
      </c>
      <c r="T166" s="36">
        <v>1096996</v>
      </c>
      <c r="U166" s="36"/>
      <c r="V166" s="66">
        <f>+ROUND(T166/D166*100,2)</f>
        <v>1.97</v>
      </c>
      <c r="W166" s="52"/>
      <c r="X166" s="52"/>
      <c r="Y166" s="52"/>
      <c r="AA166" s="21"/>
      <c r="AB166" s="21"/>
      <c r="AC166" s="37"/>
    </row>
    <row r="167" spans="1:29" x14ac:dyDescent="0.25">
      <c r="A167" s="33">
        <v>323</v>
      </c>
      <c r="B167" s="33" t="s">
        <v>44</v>
      </c>
      <c r="D167" s="36">
        <v>12406915.970000001</v>
      </c>
      <c r="F167" s="36">
        <v>-7437953.8925899994</v>
      </c>
      <c r="H167" s="162">
        <v>34.146341463414629</v>
      </c>
      <c r="J167" s="154">
        <v>27</v>
      </c>
      <c r="L167" s="63">
        <f>+ROUND(D167*N167/100,0)</f>
        <v>297766</v>
      </c>
      <c r="M167" s="36"/>
      <c r="N167" s="76">
        <v>2.4</v>
      </c>
      <c r="P167" s="163">
        <f>F167/D167*100</f>
        <v>-59.950062614875591</v>
      </c>
      <c r="R167" s="159">
        <v>21.52</v>
      </c>
      <c r="T167" s="36">
        <v>922159</v>
      </c>
      <c r="U167" s="36"/>
      <c r="V167" s="66">
        <f>+ROUND(T167/D167*100,2)</f>
        <v>7.43</v>
      </c>
      <c r="W167" s="52"/>
      <c r="X167" s="52"/>
      <c r="Y167" s="52"/>
      <c r="AA167" s="21"/>
      <c r="AB167" s="21"/>
      <c r="AC167" s="37"/>
    </row>
    <row r="168" spans="1:29" x14ac:dyDescent="0.25">
      <c r="A168" s="33">
        <v>324</v>
      </c>
      <c r="B168" s="33" t="s">
        <v>45</v>
      </c>
      <c r="D168" s="36">
        <v>34379625.869999997</v>
      </c>
      <c r="F168" s="36">
        <v>16953508.435984995</v>
      </c>
      <c r="H168" s="162">
        <v>43.96551724137931</v>
      </c>
      <c r="J168" s="154">
        <v>33</v>
      </c>
      <c r="L168" s="63">
        <f>+ROUND(D168*N168/100,0)</f>
        <v>618833</v>
      </c>
      <c r="M168" s="36"/>
      <c r="N168" s="76">
        <v>1.8</v>
      </c>
      <c r="P168" s="163">
        <f>F168/D168*100</f>
        <v>49.312661225841886</v>
      </c>
      <c r="R168" s="159">
        <v>23.89</v>
      </c>
      <c r="T168" s="36">
        <v>743822</v>
      </c>
      <c r="U168" s="36"/>
      <c r="V168" s="66">
        <f>+ROUND(T168/D168*100,2)</f>
        <v>2.16</v>
      </c>
      <c r="W168" s="52"/>
      <c r="X168" s="52"/>
      <c r="Y168" s="52"/>
      <c r="AA168" s="21"/>
      <c r="AB168" s="21"/>
      <c r="AC168" s="37"/>
    </row>
    <row r="169" spans="1:29" x14ac:dyDescent="0.25">
      <c r="A169" s="33">
        <v>325</v>
      </c>
      <c r="B169" s="33" t="s">
        <v>291</v>
      </c>
      <c r="D169" s="32">
        <v>20728940.609999999</v>
      </c>
      <c r="F169" s="32">
        <v>2303180.0177199994</v>
      </c>
      <c r="H169" s="162">
        <v>41.81818181818182</v>
      </c>
      <c r="J169" s="154">
        <v>32</v>
      </c>
      <c r="L169" s="64">
        <f>+ROUND(D169*N169/100,0)</f>
        <v>373121</v>
      </c>
      <c r="M169" s="54"/>
      <c r="N169" s="76">
        <v>1.8</v>
      </c>
      <c r="P169" s="163">
        <f>F169/D169*100</f>
        <v>11.110939343465077</v>
      </c>
      <c r="R169" s="159">
        <v>21.93</v>
      </c>
      <c r="T169" s="32">
        <v>868565</v>
      </c>
      <c r="U169" s="54"/>
      <c r="V169" s="66">
        <f>+ROUND(T169/D169*100,2)</f>
        <v>4.1900000000000004</v>
      </c>
      <c r="W169" s="52"/>
      <c r="X169" s="52"/>
      <c r="Y169" s="52"/>
      <c r="AA169" s="21"/>
      <c r="AB169" s="21"/>
      <c r="AC169" s="37"/>
    </row>
    <row r="170" spans="1:29" s="38" customFormat="1" x14ac:dyDescent="0.25">
      <c r="A170" s="38" t="s">
        <v>6</v>
      </c>
      <c r="B170" s="38" t="s">
        <v>77</v>
      </c>
      <c r="D170" s="39">
        <f>+SUBTOTAL(9,D165:D169)</f>
        <v>520218784.82000005</v>
      </c>
      <c r="F170" s="39">
        <f>+SUBTOTAL(9,F165:F169)</f>
        <v>220430273.46957254</v>
      </c>
      <c r="H170" s="162"/>
      <c r="J170" s="165"/>
      <c r="L170" s="65">
        <f>+SUBTOTAL(9,L165:L169)</f>
        <v>9549548</v>
      </c>
      <c r="M170" s="39"/>
      <c r="N170" s="79">
        <f>+ROUND(L170/D170*100,1)</f>
        <v>1.8</v>
      </c>
      <c r="P170" s="163"/>
      <c r="Q170" s="33"/>
      <c r="R170" s="159"/>
      <c r="S170" s="33"/>
      <c r="T170" s="39">
        <f>+SUBTOTAL(9,T165:T169)</f>
        <v>12868407</v>
      </c>
      <c r="U170" s="39"/>
      <c r="V170" s="126">
        <f>+T170/D170*100</f>
        <v>2.4736528890344811</v>
      </c>
      <c r="W170" s="56"/>
      <c r="X170" s="52"/>
      <c r="Y170" s="52"/>
      <c r="AA170" s="21"/>
      <c r="AB170" s="21"/>
      <c r="AC170" s="37"/>
    </row>
    <row r="171" spans="1:29" x14ac:dyDescent="0.25">
      <c r="A171" s="33" t="s">
        <v>6</v>
      </c>
      <c r="B171" s="33" t="s">
        <v>6</v>
      </c>
      <c r="H171" s="162"/>
      <c r="J171" s="154"/>
      <c r="N171" s="75"/>
      <c r="P171" s="163"/>
      <c r="R171" s="159"/>
      <c r="V171" s="66"/>
      <c r="W171" s="52"/>
      <c r="X171" s="52"/>
      <c r="Y171" s="52"/>
      <c r="AA171" s="21"/>
      <c r="AB171" s="21"/>
      <c r="AC171" s="37"/>
    </row>
    <row r="172" spans="1:29" s="38" customFormat="1" x14ac:dyDescent="0.25">
      <c r="A172" s="38" t="s">
        <v>6</v>
      </c>
      <c r="B172" s="38" t="s">
        <v>78</v>
      </c>
      <c r="H172" s="162"/>
      <c r="J172" s="165"/>
      <c r="L172" s="73"/>
      <c r="N172" s="74"/>
      <c r="P172" s="163"/>
      <c r="Q172" s="33"/>
      <c r="R172" s="159"/>
      <c r="S172" s="33"/>
      <c r="V172" s="66"/>
      <c r="W172" s="52"/>
      <c r="X172" s="52"/>
      <c r="Y172" s="52"/>
      <c r="AA172" s="21"/>
      <c r="AB172" s="21"/>
      <c r="AC172" s="37"/>
    </row>
    <row r="173" spans="1:29" x14ac:dyDescent="0.25">
      <c r="A173" s="33">
        <v>321</v>
      </c>
      <c r="B173" s="33" t="s">
        <v>42</v>
      </c>
      <c r="D173" s="36">
        <v>196854866.28999999</v>
      </c>
      <c r="F173" s="36">
        <v>101666895.52232748</v>
      </c>
      <c r="H173" s="162">
        <v>53.571428571428569</v>
      </c>
      <c r="J173" s="154">
        <v>26</v>
      </c>
      <c r="L173" s="63">
        <f>+ROUND(D173*N173/100,0)</f>
        <v>3543388</v>
      </c>
      <c r="M173" s="36"/>
      <c r="N173" s="76">
        <v>1.8</v>
      </c>
      <c r="P173" s="163">
        <f>F173/D173*100</f>
        <v>51.645609498195086</v>
      </c>
      <c r="R173" s="159">
        <v>17.73</v>
      </c>
      <c r="T173" s="36">
        <v>5479781</v>
      </c>
      <c r="U173" s="36"/>
      <c r="V173" s="66">
        <f>+ROUND(T173/D173*100,2)</f>
        <v>2.78</v>
      </c>
      <c r="W173" s="52"/>
      <c r="X173" s="52"/>
      <c r="Y173" s="52"/>
      <c r="AA173" s="21"/>
      <c r="AB173" s="21"/>
      <c r="AC173" s="37"/>
    </row>
    <row r="174" spans="1:29" x14ac:dyDescent="0.25">
      <c r="A174" s="33">
        <v>322</v>
      </c>
      <c r="B174" s="33" t="s">
        <v>76</v>
      </c>
      <c r="D174" s="36">
        <v>845363775.00999999</v>
      </c>
      <c r="F174" s="36">
        <v>303976050.34104997</v>
      </c>
      <c r="H174" s="162">
        <v>52</v>
      </c>
      <c r="J174" s="154">
        <v>25</v>
      </c>
      <c r="L174" s="63">
        <f>+ROUND(D174*N174/100,0)</f>
        <v>16907276</v>
      </c>
      <c r="M174" s="36"/>
      <c r="N174" s="76">
        <v>2</v>
      </c>
      <c r="P174" s="163">
        <f>F174/D174*100</f>
        <v>35.958017048631419</v>
      </c>
      <c r="R174" s="159">
        <v>17.11</v>
      </c>
      <c r="T174" s="36">
        <v>32629749</v>
      </c>
      <c r="U174" s="36"/>
      <c r="V174" s="66">
        <f>+ROUND(T174/D174*100,2)</f>
        <v>3.86</v>
      </c>
      <c r="W174" s="52"/>
      <c r="X174" s="52"/>
      <c r="Y174" s="52"/>
      <c r="AA174" s="21"/>
      <c r="AB174" s="21"/>
      <c r="AC174" s="37"/>
    </row>
    <row r="175" spans="1:29" x14ac:dyDescent="0.25">
      <c r="A175" s="33">
        <v>323</v>
      </c>
      <c r="B175" s="33" t="s">
        <v>44</v>
      </c>
      <c r="D175" s="36">
        <v>413333703.58999997</v>
      </c>
      <c r="F175" s="36">
        <v>56813276.805300012</v>
      </c>
      <c r="H175" s="162">
        <v>46.341463414634148</v>
      </c>
      <c r="J175" s="154">
        <v>22</v>
      </c>
      <c r="L175" s="63">
        <f>+ROUND(D175*N175/100,0)</f>
        <v>9920009</v>
      </c>
      <c r="M175" s="36"/>
      <c r="N175" s="76">
        <v>2.4</v>
      </c>
      <c r="P175" s="163">
        <f>F175/D175*100</f>
        <v>13.74513530153715</v>
      </c>
      <c r="R175" s="159">
        <v>16.48</v>
      </c>
      <c r="T175" s="36">
        <v>21633521</v>
      </c>
      <c r="U175" s="36"/>
      <c r="V175" s="66">
        <f>+ROUND(T175/D175*100,2)</f>
        <v>5.23</v>
      </c>
      <c r="W175" s="52"/>
      <c r="X175" s="52"/>
      <c r="Y175" s="52"/>
      <c r="AA175" s="21"/>
      <c r="AB175" s="21"/>
      <c r="AC175" s="37"/>
    </row>
    <row r="176" spans="1:29" x14ac:dyDescent="0.25">
      <c r="A176" s="33">
        <v>324</v>
      </c>
      <c r="B176" s="33" t="s">
        <v>45</v>
      </c>
      <c r="D176" s="36">
        <v>120786348.08</v>
      </c>
      <c r="F176" s="36">
        <v>50666362.974705003</v>
      </c>
      <c r="H176" s="162">
        <v>56.275862068965523</v>
      </c>
      <c r="J176" s="154">
        <v>26</v>
      </c>
      <c r="L176" s="63">
        <f>+ROUND(D176*N176/100,0)</f>
        <v>2174154</v>
      </c>
      <c r="M176" s="36"/>
      <c r="N176" s="76">
        <v>1.8</v>
      </c>
      <c r="P176" s="163">
        <f>F176/D176*100</f>
        <v>41.947094005315343</v>
      </c>
      <c r="R176" s="159">
        <v>17.739999999999998</v>
      </c>
      <c r="T176" s="36">
        <v>4020736</v>
      </c>
      <c r="U176" s="36"/>
      <c r="V176" s="66">
        <f>+ROUND(T176/D176*100,2)</f>
        <v>3.33</v>
      </c>
      <c r="W176" s="52"/>
      <c r="X176" s="52"/>
      <c r="Y176" s="52"/>
      <c r="AA176" s="21"/>
      <c r="AB176" s="21"/>
      <c r="AC176" s="37"/>
    </row>
    <row r="177" spans="1:29" x14ac:dyDescent="0.25">
      <c r="A177" s="33">
        <v>325</v>
      </c>
      <c r="B177" s="33" t="s">
        <v>291</v>
      </c>
      <c r="D177" s="32">
        <v>11438745.220000001</v>
      </c>
      <c r="F177" s="32">
        <v>7097019.395010001</v>
      </c>
      <c r="H177" s="162">
        <v>54.54545454545454</v>
      </c>
      <c r="J177" s="154">
        <v>25</v>
      </c>
      <c r="L177" s="64">
        <f>+ROUND(D177*N177/100,0)</f>
        <v>205897</v>
      </c>
      <c r="M177" s="54"/>
      <c r="N177" s="76">
        <v>1.8</v>
      </c>
      <c r="P177" s="163">
        <f>F177/D177*100</f>
        <v>62.043687996488138</v>
      </c>
      <c r="R177" s="159">
        <v>15.22</v>
      </c>
      <c r="T177" s="32">
        <v>307811</v>
      </c>
      <c r="U177" s="54"/>
      <c r="V177" s="66">
        <f>+ROUND(T177/D177*100,2)</f>
        <v>2.69</v>
      </c>
      <c r="W177" s="52"/>
      <c r="X177" s="52"/>
      <c r="Y177" s="52"/>
      <c r="AA177" s="21"/>
      <c r="AB177" s="21"/>
      <c r="AC177" s="37"/>
    </row>
    <row r="178" spans="1:29" s="38" customFormat="1" x14ac:dyDescent="0.25">
      <c r="A178" s="38" t="s">
        <v>6</v>
      </c>
      <c r="B178" s="38" t="s">
        <v>79</v>
      </c>
      <c r="D178" s="39">
        <f>+SUBTOTAL(9,D173:D177)</f>
        <v>1587777438.1899998</v>
      </c>
      <c r="F178" s="39">
        <f>+SUBTOTAL(9,F173:F177)</f>
        <v>520219605.03839242</v>
      </c>
      <c r="H178" s="162"/>
      <c r="J178" s="165"/>
      <c r="L178" s="65">
        <f>+SUBTOTAL(9,L173:L177)</f>
        <v>32750724</v>
      </c>
      <c r="M178" s="39"/>
      <c r="N178" s="79">
        <f>+ROUND(L178/D178*100,1)</f>
        <v>2.1</v>
      </c>
      <c r="P178" s="163"/>
      <c r="Q178" s="33"/>
      <c r="R178" s="159"/>
      <c r="S178" s="33"/>
      <c r="T178" s="39">
        <f>+SUBTOTAL(9,T173:T177)</f>
        <v>64071598</v>
      </c>
      <c r="U178" s="39"/>
      <c r="V178" s="126">
        <f>+T178/D178*100</f>
        <v>4.0353009470293868</v>
      </c>
      <c r="W178" s="56"/>
      <c r="X178" s="52"/>
      <c r="Y178" s="52"/>
      <c r="AA178" s="21"/>
      <c r="AB178" s="21"/>
      <c r="AC178" s="37"/>
    </row>
    <row r="179" spans="1:29" x14ac:dyDescent="0.25">
      <c r="A179" s="33" t="s">
        <v>6</v>
      </c>
      <c r="B179" s="33" t="s">
        <v>6</v>
      </c>
      <c r="H179" s="162"/>
      <c r="J179" s="154"/>
      <c r="N179" s="75"/>
      <c r="P179" s="163"/>
      <c r="R179" s="159"/>
      <c r="V179" s="66"/>
      <c r="W179" s="52"/>
      <c r="X179" s="52"/>
      <c r="Y179" s="52"/>
      <c r="AA179" s="21"/>
      <c r="AB179" s="21"/>
      <c r="AC179" s="37"/>
    </row>
    <row r="180" spans="1:29" s="38" customFormat="1" x14ac:dyDescent="0.25">
      <c r="A180" s="38" t="s">
        <v>6</v>
      </c>
      <c r="B180" s="38" t="s">
        <v>80</v>
      </c>
      <c r="H180" s="162"/>
      <c r="J180" s="165"/>
      <c r="L180" s="73"/>
      <c r="N180" s="74"/>
      <c r="P180" s="163"/>
      <c r="Q180" s="33"/>
      <c r="R180" s="159"/>
      <c r="S180" s="33"/>
      <c r="V180" s="66"/>
      <c r="W180" s="52"/>
      <c r="X180" s="52"/>
      <c r="Y180" s="52"/>
      <c r="AA180" s="21"/>
      <c r="AB180" s="21"/>
      <c r="AC180" s="37"/>
    </row>
    <row r="181" spans="1:29" x14ac:dyDescent="0.25">
      <c r="A181" s="33">
        <v>321</v>
      </c>
      <c r="B181" s="33" t="s">
        <v>42</v>
      </c>
      <c r="D181" s="36">
        <v>298911837.25999999</v>
      </c>
      <c r="F181" s="36">
        <v>133449792.72188</v>
      </c>
      <c r="H181" s="162">
        <v>42.857142857142854</v>
      </c>
      <c r="J181" s="154">
        <v>32</v>
      </c>
      <c r="L181" s="63">
        <f>+ROUND(D181*N181/100,0)</f>
        <v>5380413</v>
      </c>
      <c r="M181" s="36"/>
      <c r="N181" s="76">
        <v>1.8</v>
      </c>
      <c r="P181" s="163">
        <f>F181/D181*100</f>
        <v>44.645201724079762</v>
      </c>
      <c r="R181" s="159">
        <v>24.24</v>
      </c>
      <c r="T181" s="36">
        <v>6949305</v>
      </c>
      <c r="U181" s="36"/>
      <c r="V181" s="66">
        <f>+ROUND(T181/D181*100,2)</f>
        <v>2.3199999999999998</v>
      </c>
      <c r="W181" s="52"/>
      <c r="X181" s="52"/>
      <c r="Y181" s="52"/>
      <c r="AA181" s="21"/>
      <c r="AB181" s="21"/>
      <c r="AC181" s="37"/>
    </row>
    <row r="182" spans="1:29" x14ac:dyDescent="0.25">
      <c r="A182" s="33">
        <v>322</v>
      </c>
      <c r="B182" s="33" t="s">
        <v>76</v>
      </c>
      <c r="D182" s="36">
        <v>1057336501.04</v>
      </c>
      <c r="F182" s="36">
        <v>401479216.97777498</v>
      </c>
      <c r="H182" s="162">
        <v>42</v>
      </c>
      <c r="J182" s="154">
        <v>30</v>
      </c>
      <c r="L182" s="63">
        <f>+ROUND(D182*N182/100,0)</f>
        <v>21146730</v>
      </c>
      <c r="M182" s="36"/>
      <c r="N182" s="76">
        <v>2</v>
      </c>
      <c r="P182" s="163">
        <f>F182/D182*100</f>
        <v>37.970808402327791</v>
      </c>
      <c r="R182" s="159">
        <v>22.86</v>
      </c>
      <c r="T182" s="36">
        <v>29615224</v>
      </c>
      <c r="U182" s="36"/>
      <c r="V182" s="66">
        <f>+ROUND(T182/D182*100,2)</f>
        <v>2.8</v>
      </c>
      <c r="W182" s="52"/>
      <c r="X182" s="52"/>
      <c r="Y182" s="52"/>
      <c r="AA182" s="21"/>
      <c r="AB182" s="21"/>
      <c r="AC182" s="37"/>
    </row>
    <row r="183" spans="1:29" x14ac:dyDescent="0.25">
      <c r="A183" s="33">
        <v>323</v>
      </c>
      <c r="B183" s="33" t="s">
        <v>44</v>
      </c>
      <c r="D183" s="36">
        <v>350466490.07999998</v>
      </c>
      <c r="F183" s="36">
        <v>54374394.01382</v>
      </c>
      <c r="H183" s="162">
        <v>34.146341463414629</v>
      </c>
      <c r="J183" s="154">
        <v>27</v>
      </c>
      <c r="L183" s="63">
        <f>+ROUND(D183*N183/100,0)</f>
        <v>8411196</v>
      </c>
      <c r="M183" s="36"/>
      <c r="N183" s="76">
        <v>2.4</v>
      </c>
      <c r="P183" s="163">
        <f>F183/D183*100</f>
        <v>15.514862491249337</v>
      </c>
      <c r="R183" s="159">
        <v>21.65</v>
      </c>
      <c r="T183" s="36">
        <v>13676309</v>
      </c>
      <c r="U183" s="36"/>
      <c r="V183" s="66">
        <f>+ROUND(T183/D183*100,2)</f>
        <v>3.9</v>
      </c>
      <c r="W183" s="52"/>
      <c r="X183" s="52"/>
      <c r="Y183" s="52"/>
      <c r="AA183" s="21"/>
      <c r="AB183" s="21"/>
      <c r="AC183" s="37"/>
    </row>
    <row r="184" spans="1:29" x14ac:dyDescent="0.25">
      <c r="A184" s="33">
        <v>324</v>
      </c>
      <c r="B184" s="33" t="s">
        <v>45</v>
      </c>
      <c r="D184" s="36">
        <v>189637024.55000001</v>
      </c>
      <c r="F184" s="36">
        <v>86957686.152674988</v>
      </c>
      <c r="H184" s="162">
        <v>43.96551724137931</v>
      </c>
      <c r="J184" s="154">
        <v>33</v>
      </c>
      <c r="L184" s="63">
        <f>+ROUND(D184*N184/100,0)</f>
        <v>3413466</v>
      </c>
      <c r="M184" s="36"/>
      <c r="N184" s="76">
        <v>1.8</v>
      </c>
      <c r="P184" s="163">
        <f>F184/D184*100</f>
        <v>45.85480412330957</v>
      </c>
      <c r="R184" s="159">
        <v>23.78</v>
      </c>
      <c r="T184" s="36">
        <v>4397633</v>
      </c>
      <c r="U184" s="36"/>
      <c r="V184" s="66">
        <f>+ROUND(T184/D184*100,2)</f>
        <v>2.3199999999999998</v>
      </c>
      <c r="W184" s="52"/>
      <c r="X184" s="52"/>
      <c r="Y184" s="52"/>
      <c r="AA184" s="21"/>
      <c r="AB184" s="21"/>
      <c r="AC184" s="37"/>
    </row>
    <row r="185" spans="1:29" x14ac:dyDescent="0.25">
      <c r="A185" s="33">
        <v>325</v>
      </c>
      <c r="B185" s="33" t="s">
        <v>291</v>
      </c>
      <c r="D185" s="32">
        <v>24225433.390000001</v>
      </c>
      <c r="F185" s="36">
        <v>11438959.9648025</v>
      </c>
      <c r="H185" s="162">
        <v>41.81818181818182</v>
      </c>
      <c r="J185" s="154">
        <v>32</v>
      </c>
      <c r="L185" s="64">
        <f>+ROUND(D185*N185/100,0)</f>
        <v>436058</v>
      </c>
      <c r="M185" s="54"/>
      <c r="N185" s="76">
        <v>1.8</v>
      </c>
      <c r="P185" s="163">
        <f>F185/D185*100</f>
        <v>47.218804223846746</v>
      </c>
      <c r="R185" s="159">
        <v>20.11</v>
      </c>
      <c r="T185" s="32">
        <v>671966</v>
      </c>
      <c r="U185" s="54"/>
      <c r="V185" s="66">
        <f>+ROUND(T185/D185*100,2)</f>
        <v>2.77</v>
      </c>
      <c r="W185" s="52"/>
      <c r="X185" s="52"/>
      <c r="Y185" s="52"/>
      <c r="AA185" s="21"/>
      <c r="AB185" s="21"/>
      <c r="AC185" s="37"/>
    </row>
    <row r="186" spans="1:29" s="38" customFormat="1" x14ac:dyDescent="0.25">
      <c r="A186" s="38" t="s">
        <v>6</v>
      </c>
      <c r="B186" s="38" t="s">
        <v>81</v>
      </c>
      <c r="D186" s="23">
        <f>+SUBTOTAL(9,D181:D185)</f>
        <v>1920577286.3199999</v>
      </c>
      <c r="F186" s="23">
        <f>+SUBTOTAL(9,F181:F185)</f>
        <v>687700049.83095253</v>
      </c>
      <c r="H186" s="162"/>
      <c r="J186" s="165"/>
      <c r="L186" s="83">
        <f>+SUBTOTAL(9,L181:L185)</f>
        <v>38787863</v>
      </c>
      <c r="M186" s="24"/>
      <c r="N186" s="79">
        <f>+ROUND(L186/D186*100,1)</f>
        <v>2</v>
      </c>
      <c r="P186" s="163"/>
      <c r="Q186" s="33"/>
      <c r="R186" s="159"/>
      <c r="S186" s="33"/>
      <c r="T186" s="23">
        <f>+SUBTOTAL(9,T181:T185)</f>
        <v>55310437</v>
      </c>
      <c r="U186" s="24"/>
      <c r="V186" s="126">
        <f>+T186/D186*100</f>
        <v>2.879886031870126</v>
      </c>
      <c r="W186" s="56"/>
      <c r="X186" s="52"/>
      <c r="Y186" s="52"/>
      <c r="AA186" s="21"/>
      <c r="AB186" s="21"/>
      <c r="AC186" s="37"/>
    </row>
    <row r="187" spans="1:29" s="38" customFormat="1" x14ac:dyDescent="0.25">
      <c r="B187" s="38" t="s">
        <v>6</v>
      </c>
      <c r="D187" s="39"/>
      <c r="F187" s="39"/>
      <c r="H187" s="162"/>
      <c r="J187" s="165"/>
      <c r="L187" s="65"/>
      <c r="M187" s="39"/>
      <c r="N187" s="74"/>
      <c r="P187" s="163"/>
      <c r="Q187" s="33"/>
      <c r="R187" s="159"/>
      <c r="S187" s="33"/>
      <c r="T187" s="39"/>
      <c r="U187" s="39"/>
      <c r="V187" s="66"/>
      <c r="W187" s="52"/>
      <c r="X187" s="52"/>
      <c r="Y187" s="52"/>
      <c r="AA187" s="21"/>
      <c r="AB187" s="21"/>
      <c r="AC187" s="37"/>
    </row>
    <row r="188" spans="1:29" s="38" customFormat="1" x14ac:dyDescent="0.25">
      <c r="A188" s="41" t="s">
        <v>187</v>
      </c>
      <c r="D188" s="27">
        <f>+SUBTOTAL(9,D165:D187)</f>
        <v>4028573509.3299994</v>
      </c>
      <c r="F188" s="27">
        <f>+SUBTOTAL(9,F165:F187)</f>
        <v>1428349928.3389173</v>
      </c>
      <c r="H188" s="162"/>
      <c r="J188" s="165"/>
      <c r="L188" s="121">
        <f>+SUBTOTAL(9,L165:L187)</f>
        <v>81088135</v>
      </c>
      <c r="M188" s="27"/>
      <c r="N188" s="80">
        <f>+ROUND(L188/D188*100,1)</f>
        <v>2</v>
      </c>
      <c r="P188" s="163"/>
      <c r="Q188" s="33"/>
      <c r="R188" s="159"/>
      <c r="S188" s="33"/>
      <c r="T188" s="27">
        <f>+SUBTOTAL(9,T165:T187)</f>
        <v>132250442</v>
      </c>
      <c r="U188" s="27"/>
      <c r="V188" s="116">
        <f>+T188/D188*100</f>
        <v>3.2828106944980346</v>
      </c>
      <c r="W188" s="57"/>
      <c r="X188" s="52"/>
      <c r="Y188" s="52"/>
      <c r="AA188" s="21"/>
      <c r="AB188" s="21"/>
      <c r="AC188" s="37"/>
    </row>
    <row r="189" spans="1:29" s="38" customFormat="1" x14ac:dyDescent="0.25">
      <c r="A189" s="41"/>
      <c r="B189" s="38" t="s">
        <v>6</v>
      </c>
      <c r="D189" s="39"/>
      <c r="F189" s="39"/>
      <c r="H189" s="162"/>
      <c r="J189" s="165"/>
      <c r="L189" s="65"/>
      <c r="M189" s="39"/>
      <c r="N189" s="74"/>
      <c r="P189" s="163"/>
      <c r="Q189" s="33"/>
      <c r="R189" s="159"/>
      <c r="S189" s="33"/>
      <c r="T189" s="39"/>
      <c r="U189" s="39"/>
      <c r="V189" s="66"/>
      <c r="W189" s="52"/>
      <c r="X189" s="52"/>
      <c r="Y189" s="52"/>
      <c r="AA189" s="21"/>
      <c r="AB189" s="21"/>
      <c r="AC189" s="37"/>
    </row>
    <row r="190" spans="1:29" s="38" customFormat="1" x14ac:dyDescent="0.25">
      <c r="A190" s="41"/>
      <c r="B190" s="38" t="s">
        <v>6</v>
      </c>
      <c r="D190" s="39"/>
      <c r="F190" s="39"/>
      <c r="H190" s="162"/>
      <c r="J190" s="165"/>
      <c r="L190" s="65"/>
      <c r="M190" s="39"/>
      <c r="N190" s="74"/>
      <c r="P190" s="163"/>
      <c r="Q190" s="33"/>
      <c r="R190" s="159"/>
      <c r="S190" s="33"/>
      <c r="T190" s="39"/>
      <c r="U190" s="39"/>
      <c r="V190" s="66"/>
      <c r="W190" s="52"/>
      <c r="X190" s="52"/>
      <c r="Y190" s="52"/>
      <c r="AA190" s="21"/>
      <c r="AB190" s="21"/>
      <c r="AC190" s="37"/>
    </row>
    <row r="191" spans="1:29" s="38" customFormat="1" x14ac:dyDescent="0.25">
      <c r="A191" s="41" t="s">
        <v>188</v>
      </c>
      <c r="D191" s="39"/>
      <c r="F191" s="39"/>
      <c r="H191" s="162"/>
      <c r="J191" s="165"/>
      <c r="L191" s="65"/>
      <c r="M191" s="39"/>
      <c r="N191" s="74"/>
      <c r="P191" s="163"/>
      <c r="Q191" s="33"/>
      <c r="R191" s="159"/>
      <c r="S191" s="33"/>
      <c r="T191" s="39"/>
      <c r="U191" s="39"/>
      <c r="V191" s="66"/>
      <c r="W191" s="52"/>
      <c r="X191" s="52"/>
      <c r="Y191" s="52"/>
      <c r="AA191" s="21"/>
      <c r="AB191" s="21"/>
      <c r="AC191" s="37"/>
    </row>
    <row r="192" spans="1:29" x14ac:dyDescent="0.25">
      <c r="A192" s="33" t="s">
        <v>6</v>
      </c>
      <c r="B192" s="33" t="s">
        <v>6</v>
      </c>
      <c r="H192" s="162"/>
      <c r="J192" s="154"/>
      <c r="N192" s="75"/>
      <c r="P192" s="163"/>
      <c r="R192" s="159"/>
      <c r="V192" s="66"/>
      <c r="W192" s="52"/>
      <c r="X192" s="52"/>
      <c r="Y192" s="52"/>
      <c r="AA192" s="21"/>
      <c r="AB192" s="21"/>
      <c r="AC192" s="37"/>
    </row>
    <row r="193" spans="1:29" s="38" customFormat="1" x14ac:dyDescent="0.25">
      <c r="A193" s="38" t="s">
        <v>6</v>
      </c>
      <c r="B193" s="38" t="s">
        <v>73</v>
      </c>
      <c r="D193" s="39"/>
      <c r="H193" s="162"/>
      <c r="J193" s="165"/>
      <c r="L193" s="65"/>
      <c r="M193" s="39"/>
      <c r="N193" s="74"/>
      <c r="P193" s="163"/>
      <c r="Q193" s="33"/>
      <c r="R193" s="159"/>
      <c r="S193" s="33"/>
      <c r="T193" s="39"/>
      <c r="U193" s="39"/>
      <c r="V193" s="66"/>
      <c r="W193" s="52"/>
      <c r="X193" s="52"/>
      <c r="Y193" s="52"/>
      <c r="AA193" s="21"/>
      <c r="AB193" s="21"/>
      <c r="AC193" s="37"/>
    </row>
    <row r="194" spans="1:29" x14ac:dyDescent="0.25">
      <c r="A194" s="33">
        <v>321</v>
      </c>
      <c r="B194" s="33" t="s">
        <v>42</v>
      </c>
      <c r="D194" s="36">
        <v>380704673.41000003</v>
      </c>
      <c r="F194" s="36">
        <v>186854083.98628506</v>
      </c>
      <c r="H194" s="162">
        <v>58.928571428571416</v>
      </c>
      <c r="J194" s="154">
        <v>23</v>
      </c>
      <c r="L194" s="63">
        <f>+ROUND(D194*N194/100,0)</f>
        <v>6852684</v>
      </c>
      <c r="M194" s="36"/>
      <c r="N194" s="76">
        <v>1.8</v>
      </c>
      <c r="P194" s="163">
        <f>F194/D194*100</f>
        <v>49.081111170141192</v>
      </c>
      <c r="R194" s="159">
        <v>15.03</v>
      </c>
      <c r="T194" s="36">
        <v>13150874</v>
      </c>
      <c r="U194" s="36"/>
      <c r="V194" s="66">
        <f>+ROUND(T194/D194*100,2)</f>
        <v>3.45</v>
      </c>
      <c r="W194" s="52"/>
      <c r="X194" s="52"/>
      <c r="Y194" s="52"/>
      <c r="AA194" s="21"/>
      <c r="AB194" s="21"/>
      <c r="AC194" s="37"/>
    </row>
    <row r="195" spans="1:29" x14ac:dyDescent="0.25">
      <c r="A195" s="33">
        <v>322</v>
      </c>
      <c r="B195" s="33" t="s">
        <v>76</v>
      </c>
      <c r="D195" s="36">
        <v>144884580.21000001</v>
      </c>
      <c r="F195" s="36">
        <v>25644014.406124998</v>
      </c>
      <c r="H195" s="162">
        <v>57.999999999999993</v>
      </c>
      <c r="J195" s="154">
        <v>22</v>
      </c>
      <c r="L195" s="63">
        <f>+ROUND(D195*N195/100,0)</f>
        <v>2897692</v>
      </c>
      <c r="M195" s="36"/>
      <c r="N195" s="76">
        <v>2</v>
      </c>
      <c r="P195" s="163">
        <f>F195/D195*100</f>
        <v>17.699616045376121</v>
      </c>
      <c r="R195" s="159">
        <v>14.66</v>
      </c>
      <c r="T195" s="36">
        <v>8331395</v>
      </c>
      <c r="U195" s="36"/>
      <c r="V195" s="66">
        <f>+ROUND(T195/D195*100,2)</f>
        <v>5.75</v>
      </c>
      <c r="W195" s="52"/>
      <c r="X195" s="52"/>
      <c r="Y195" s="52"/>
      <c r="AA195" s="21"/>
      <c r="AB195" s="21"/>
      <c r="AC195" s="37"/>
    </row>
    <row r="196" spans="1:29" x14ac:dyDescent="0.25">
      <c r="A196" s="33">
        <v>323</v>
      </c>
      <c r="B196" s="33" t="s">
        <v>44</v>
      </c>
      <c r="D196" s="36">
        <v>22821885.52</v>
      </c>
      <c r="F196" s="36">
        <v>5761406.5085399998</v>
      </c>
      <c r="H196" s="162">
        <v>51.463414634146346</v>
      </c>
      <c r="J196" s="154">
        <v>19.899999999999999</v>
      </c>
      <c r="L196" s="63">
        <f>+ROUND(D196*N196/100,0)</f>
        <v>547725</v>
      </c>
      <c r="M196" s="36"/>
      <c r="N196" s="76">
        <v>2.4</v>
      </c>
      <c r="P196" s="163">
        <f>F196/D196*100</f>
        <v>25.245094247322296</v>
      </c>
      <c r="R196" s="159">
        <v>14.07</v>
      </c>
      <c r="T196" s="36">
        <v>1212543</v>
      </c>
      <c r="U196" s="36"/>
      <c r="V196" s="66">
        <f>+ROUND(T196/D196*100,2)</f>
        <v>5.31</v>
      </c>
      <c r="W196" s="52"/>
      <c r="X196" s="52"/>
      <c r="Y196" s="52"/>
      <c r="AA196" s="21"/>
      <c r="AB196" s="21"/>
      <c r="AC196" s="37"/>
    </row>
    <row r="197" spans="1:29" x14ac:dyDescent="0.25">
      <c r="A197" s="33">
        <v>324</v>
      </c>
      <c r="B197" s="33" t="s">
        <v>45</v>
      </c>
      <c r="D197" s="36">
        <v>56769857.590000004</v>
      </c>
      <c r="F197" s="36">
        <v>34483979.696845002</v>
      </c>
      <c r="H197" s="162">
        <v>61.551724137931032</v>
      </c>
      <c r="J197" s="154">
        <v>23</v>
      </c>
      <c r="L197" s="63">
        <f>+ROUND(D197*N197/100,0)</f>
        <v>1021857</v>
      </c>
      <c r="M197" s="36"/>
      <c r="N197" s="76">
        <v>1.8</v>
      </c>
      <c r="P197" s="163">
        <f>F197/D197*100</f>
        <v>60.743466974839386</v>
      </c>
      <c r="R197" s="159">
        <v>15.03</v>
      </c>
      <c r="T197" s="36">
        <v>1520531</v>
      </c>
      <c r="U197" s="36"/>
      <c r="V197" s="66">
        <f>+ROUND(T197/D197*100,2)</f>
        <v>2.68</v>
      </c>
      <c r="W197" s="52"/>
      <c r="X197" s="52"/>
      <c r="Y197" s="52"/>
      <c r="AA197" s="21"/>
      <c r="AB197" s="21"/>
      <c r="AC197" s="37"/>
    </row>
    <row r="198" spans="1:29" x14ac:dyDescent="0.25">
      <c r="A198" s="33">
        <v>325</v>
      </c>
      <c r="B198" s="33" t="s">
        <v>291</v>
      </c>
      <c r="D198" s="32">
        <v>39215641.060000002</v>
      </c>
      <c r="F198" s="32">
        <v>17765783.163147502</v>
      </c>
      <c r="H198" s="162">
        <v>58.18181818181818</v>
      </c>
      <c r="J198" s="154">
        <v>23</v>
      </c>
      <c r="L198" s="64">
        <f>+ROUND(D198*N198/100,0)</f>
        <v>705882</v>
      </c>
      <c r="M198" s="54"/>
      <c r="N198" s="76">
        <v>1.8</v>
      </c>
      <c r="P198" s="163">
        <f>F198/D198*100</f>
        <v>45.302799298794632</v>
      </c>
      <c r="R198" s="159">
        <v>14.44</v>
      </c>
      <c r="T198" s="32">
        <v>1566920</v>
      </c>
      <c r="U198" s="54"/>
      <c r="V198" s="66">
        <f>+ROUND(T198/D198*100,2)</f>
        <v>4</v>
      </c>
      <c r="W198" s="52"/>
      <c r="X198" s="52"/>
      <c r="Y198" s="52"/>
      <c r="AA198" s="21"/>
      <c r="AB198" s="21"/>
      <c r="AC198" s="37"/>
    </row>
    <row r="199" spans="1:29" s="38" customFormat="1" x14ac:dyDescent="0.25">
      <c r="A199" s="38" t="s">
        <v>6</v>
      </c>
      <c r="B199" s="38" t="s">
        <v>74</v>
      </c>
      <c r="D199" s="39">
        <f>+SUBTOTAL(9,D194:D198)</f>
        <v>644396637.78999996</v>
      </c>
      <c r="F199" s="39">
        <f>+SUBTOTAL(9,F194:F198)</f>
        <v>270509267.76094258</v>
      </c>
      <c r="H199" s="162"/>
      <c r="J199" s="165"/>
      <c r="L199" s="65">
        <f>+SUBTOTAL(9,L194:L198)</f>
        <v>12025840</v>
      </c>
      <c r="M199" s="39"/>
      <c r="N199" s="79">
        <f>+ROUND(L199/D199*100,1)</f>
        <v>1.9</v>
      </c>
      <c r="P199" s="163"/>
      <c r="Q199" s="33"/>
      <c r="R199" s="159"/>
      <c r="S199" s="33"/>
      <c r="T199" s="39">
        <f>+SUBTOTAL(9,T194:T198)</f>
        <v>25782263</v>
      </c>
      <c r="U199" s="39"/>
      <c r="V199" s="126">
        <f>+T199/D199*100</f>
        <v>4.0009927873649289</v>
      </c>
      <c r="W199" s="56"/>
      <c r="X199" s="52"/>
      <c r="Y199" s="52"/>
      <c r="AA199" s="21"/>
      <c r="AB199" s="21"/>
      <c r="AC199" s="37"/>
    </row>
    <row r="200" spans="1:29" x14ac:dyDescent="0.25">
      <c r="A200" s="33" t="s">
        <v>6</v>
      </c>
      <c r="B200" s="33" t="s">
        <v>6</v>
      </c>
      <c r="H200" s="162"/>
      <c r="J200" s="154"/>
      <c r="N200" s="75"/>
      <c r="P200" s="163"/>
      <c r="R200" s="159"/>
      <c r="V200" s="66"/>
      <c r="W200" s="52"/>
      <c r="X200" s="52"/>
      <c r="Y200" s="52"/>
      <c r="AA200" s="21"/>
      <c r="AB200" s="21"/>
      <c r="AC200" s="37"/>
    </row>
    <row r="201" spans="1:29" s="38" customFormat="1" x14ac:dyDescent="0.25">
      <c r="A201" s="38" t="s">
        <v>6</v>
      </c>
      <c r="B201" s="38" t="s">
        <v>82</v>
      </c>
      <c r="H201" s="162"/>
      <c r="J201" s="165"/>
      <c r="L201" s="73"/>
      <c r="N201" s="74"/>
      <c r="P201" s="163"/>
      <c r="Q201" s="33"/>
      <c r="R201" s="159"/>
      <c r="S201" s="33"/>
      <c r="V201" s="66"/>
      <c r="W201" s="52"/>
      <c r="X201" s="52"/>
      <c r="Y201" s="52"/>
      <c r="AA201" s="21"/>
      <c r="AB201" s="21"/>
      <c r="AC201" s="37"/>
    </row>
    <row r="202" spans="1:29" x14ac:dyDescent="0.25">
      <c r="A202" s="33">
        <v>321</v>
      </c>
      <c r="B202" s="33" t="s">
        <v>42</v>
      </c>
      <c r="D202" s="36">
        <v>185601316.09999999</v>
      </c>
      <c r="F202" s="36">
        <v>40968914.845690005</v>
      </c>
      <c r="H202" s="162">
        <v>58.928571428571416</v>
      </c>
      <c r="J202" s="154">
        <v>23</v>
      </c>
      <c r="L202" s="63">
        <f>+ROUND(D202*N202/100,0)</f>
        <v>3340824</v>
      </c>
      <c r="M202" s="36"/>
      <c r="N202" s="76">
        <v>1.8</v>
      </c>
      <c r="P202" s="163">
        <f>F202/D202*100</f>
        <v>22.073612249396117</v>
      </c>
      <c r="R202" s="159">
        <v>14.34</v>
      </c>
      <c r="T202" s="36">
        <v>10215371</v>
      </c>
      <c r="U202" s="36"/>
      <c r="V202" s="66">
        <f>+ROUND(T202/D202*100,2)</f>
        <v>5.5</v>
      </c>
      <c r="W202" s="52"/>
      <c r="X202" s="52"/>
      <c r="Y202" s="52"/>
      <c r="AA202" s="21"/>
      <c r="AB202" s="21"/>
      <c r="AC202" s="37"/>
    </row>
    <row r="203" spans="1:29" x14ac:dyDescent="0.25">
      <c r="A203" s="33">
        <v>322</v>
      </c>
      <c r="B203" s="33" t="s">
        <v>76</v>
      </c>
      <c r="D203" s="36">
        <v>595235354.19000006</v>
      </c>
      <c r="F203" s="36">
        <v>176726668.33532494</v>
      </c>
      <c r="H203" s="162">
        <v>57.999999999999993</v>
      </c>
      <c r="J203" s="154">
        <v>22</v>
      </c>
      <c r="L203" s="63">
        <f>+ROUND(D203*N203/100,0)</f>
        <v>11904707</v>
      </c>
      <c r="M203" s="36"/>
      <c r="N203" s="76">
        <v>2</v>
      </c>
      <c r="P203" s="163">
        <f>F203/D203*100</f>
        <v>29.690217002620027</v>
      </c>
      <c r="R203" s="159">
        <v>13.91</v>
      </c>
      <c r="T203" s="36">
        <v>30942731</v>
      </c>
      <c r="U203" s="36"/>
      <c r="V203" s="66">
        <f>+ROUND(T203/D203*100,2)</f>
        <v>5.2</v>
      </c>
      <c r="W203" s="52"/>
      <c r="X203" s="52"/>
      <c r="Y203" s="52"/>
      <c r="AA203" s="21"/>
      <c r="AB203" s="21"/>
      <c r="AC203" s="37"/>
    </row>
    <row r="204" spans="1:29" x14ac:dyDescent="0.25">
      <c r="A204" s="33">
        <v>323</v>
      </c>
      <c r="B204" s="33" t="s">
        <v>44</v>
      </c>
      <c r="D204" s="36">
        <v>758820503.48000002</v>
      </c>
      <c r="F204" s="36">
        <v>99120406.050170019</v>
      </c>
      <c r="H204" s="162">
        <v>51.463414634146346</v>
      </c>
      <c r="J204" s="154">
        <v>19.899999999999999</v>
      </c>
      <c r="L204" s="63">
        <f>+ROUND(D204*N204/100,0)</f>
        <v>18211692</v>
      </c>
      <c r="M204" s="36"/>
      <c r="N204" s="76">
        <v>2.4</v>
      </c>
      <c r="P204" s="163">
        <f>F204/D204*100</f>
        <v>13.062431180443518</v>
      </c>
      <c r="R204" s="159">
        <v>13.53</v>
      </c>
      <c r="T204" s="36">
        <v>48758322</v>
      </c>
      <c r="U204" s="36"/>
      <c r="V204" s="66">
        <f>+ROUND(T204/D204*100,2)</f>
        <v>6.43</v>
      </c>
      <c r="W204" s="52"/>
      <c r="X204" s="52"/>
      <c r="Y204" s="52"/>
      <c r="AA204" s="21"/>
      <c r="AB204" s="21"/>
      <c r="AC204" s="37"/>
    </row>
    <row r="205" spans="1:29" x14ac:dyDescent="0.25">
      <c r="A205" s="33">
        <v>324</v>
      </c>
      <c r="B205" s="33" t="s">
        <v>45</v>
      </c>
      <c r="D205" s="36">
        <v>153810947.63</v>
      </c>
      <c r="F205" s="36">
        <v>73799056.878002495</v>
      </c>
      <c r="H205" s="162">
        <v>61.551724137931032</v>
      </c>
      <c r="J205" s="154">
        <v>23</v>
      </c>
      <c r="L205" s="63">
        <f>+ROUND(D205*N205/100,0)</f>
        <v>2768597</v>
      </c>
      <c r="M205" s="36"/>
      <c r="N205" s="76">
        <v>1.8</v>
      </c>
      <c r="P205" s="163">
        <f>F205/D205*100</f>
        <v>47.980366817276135</v>
      </c>
      <c r="R205" s="159">
        <v>14.32</v>
      </c>
      <c r="T205" s="36">
        <v>5694832</v>
      </c>
      <c r="U205" s="36"/>
      <c r="V205" s="66">
        <f>+ROUND(T205/D205*100,2)</f>
        <v>3.7</v>
      </c>
      <c r="W205" s="52"/>
      <c r="X205" s="52"/>
      <c r="Y205" s="52"/>
      <c r="AA205" s="21"/>
      <c r="AB205" s="21"/>
      <c r="AC205" s="37"/>
    </row>
    <row r="206" spans="1:29" x14ac:dyDescent="0.25">
      <c r="A206" s="33">
        <v>325</v>
      </c>
      <c r="B206" s="33" t="s">
        <v>291</v>
      </c>
      <c r="D206" s="32">
        <v>16088187.859999999</v>
      </c>
      <c r="F206" s="32">
        <v>890396.52080999978</v>
      </c>
      <c r="H206" s="162">
        <v>58.18181818181818</v>
      </c>
      <c r="J206" s="154">
        <v>23</v>
      </c>
      <c r="L206" s="64">
        <f>+ROUND(D206*N206/100,0)</f>
        <v>289587</v>
      </c>
      <c r="M206" s="54"/>
      <c r="N206" s="76">
        <v>1.8</v>
      </c>
      <c r="P206" s="163">
        <f>F206/D206*100</f>
        <v>5.5344736682481761</v>
      </c>
      <c r="R206" s="159">
        <v>13.93</v>
      </c>
      <c r="T206" s="32">
        <v>1125660</v>
      </c>
      <c r="U206" s="54"/>
      <c r="V206" s="66">
        <f>+ROUND(T206/D206*100,2)</f>
        <v>7</v>
      </c>
      <c r="W206" s="52"/>
      <c r="X206" s="52"/>
      <c r="Y206" s="52"/>
      <c r="AA206" s="21"/>
      <c r="AB206" s="21"/>
      <c r="AC206" s="37"/>
    </row>
    <row r="207" spans="1:29" s="38" customFormat="1" x14ac:dyDescent="0.25">
      <c r="A207" s="38" t="s">
        <v>6</v>
      </c>
      <c r="B207" s="38" t="s">
        <v>83</v>
      </c>
      <c r="D207" s="39">
        <f>+SUBTOTAL(9,D202:D206)</f>
        <v>1709556309.26</v>
      </c>
      <c r="F207" s="39">
        <f>+SUBTOTAL(9,F202:F206)</f>
        <v>391505442.62999749</v>
      </c>
      <c r="H207" s="162"/>
      <c r="J207" s="165"/>
      <c r="L207" s="65">
        <f>+SUBTOTAL(9,L202:L206)</f>
        <v>36515407</v>
      </c>
      <c r="M207" s="39"/>
      <c r="N207" s="79">
        <f>+ROUND(L207/D207*100,1)</f>
        <v>2.1</v>
      </c>
      <c r="P207" s="163"/>
      <c r="Q207" s="33"/>
      <c r="R207" s="159"/>
      <c r="S207" s="33"/>
      <c r="T207" s="39">
        <f>+SUBTOTAL(9,T202:T206)</f>
        <v>96736916</v>
      </c>
      <c r="U207" s="39"/>
      <c r="V207" s="126">
        <f>+T207/D207*100</f>
        <v>5.6585978172239102</v>
      </c>
      <c r="W207" s="56"/>
      <c r="X207" s="52"/>
      <c r="Y207" s="52"/>
      <c r="AA207" s="21"/>
      <c r="AB207" s="21"/>
      <c r="AC207" s="37"/>
    </row>
    <row r="208" spans="1:29" x14ac:dyDescent="0.25">
      <c r="A208" s="33" t="s">
        <v>6</v>
      </c>
      <c r="B208" s="33" t="s">
        <v>6</v>
      </c>
      <c r="H208" s="162"/>
      <c r="J208" s="154"/>
      <c r="N208" s="75"/>
      <c r="P208" s="163"/>
      <c r="R208" s="159"/>
      <c r="V208" s="66"/>
      <c r="W208" s="52"/>
      <c r="X208" s="52"/>
      <c r="Y208" s="52"/>
      <c r="AA208" s="21"/>
      <c r="AB208" s="21"/>
      <c r="AC208" s="37"/>
    </row>
    <row r="209" spans="1:29" s="38" customFormat="1" x14ac:dyDescent="0.25">
      <c r="A209" s="38" t="s">
        <v>6</v>
      </c>
      <c r="B209" s="38" t="s">
        <v>84</v>
      </c>
      <c r="H209" s="162"/>
      <c r="J209" s="165"/>
      <c r="L209" s="73"/>
      <c r="N209" s="74"/>
      <c r="P209" s="163"/>
      <c r="Q209" s="33"/>
      <c r="R209" s="159"/>
      <c r="S209" s="33"/>
      <c r="V209" s="66"/>
      <c r="W209" s="52"/>
      <c r="X209" s="52"/>
      <c r="Y209" s="52"/>
      <c r="AA209" s="21"/>
      <c r="AB209" s="21"/>
      <c r="AC209" s="37"/>
    </row>
    <row r="210" spans="1:29" x14ac:dyDescent="0.25">
      <c r="A210" s="33">
        <v>321</v>
      </c>
      <c r="B210" s="33" t="s">
        <v>42</v>
      </c>
      <c r="D210" s="36">
        <v>129681129.70999999</v>
      </c>
      <c r="F210" s="36">
        <v>50771974.778832503</v>
      </c>
      <c r="H210" s="162">
        <v>58.928571428571416</v>
      </c>
      <c r="J210" s="154">
        <v>23</v>
      </c>
      <c r="L210" s="63">
        <f>+ROUND(D210*N210/100,0)</f>
        <v>2334260</v>
      </c>
      <c r="M210" s="36"/>
      <c r="N210" s="76">
        <v>1.8</v>
      </c>
      <c r="P210" s="163">
        <f>F210/D210*100</f>
        <v>39.151397656984912</v>
      </c>
      <c r="R210" s="159">
        <v>15.04</v>
      </c>
      <c r="T210" s="36">
        <v>5332843</v>
      </c>
      <c r="U210" s="36"/>
      <c r="V210" s="66">
        <f>+ROUND(T210/D210*100,2)</f>
        <v>4.1100000000000003</v>
      </c>
      <c r="W210" s="52"/>
      <c r="X210" s="52"/>
      <c r="Y210" s="52"/>
      <c r="AA210" s="21"/>
      <c r="AB210" s="21"/>
      <c r="AC210" s="37"/>
    </row>
    <row r="211" spans="1:29" x14ac:dyDescent="0.25">
      <c r="A211" s="33">
        <v>322</v>
      </c>
      <c r="B211" s="33" t="s">
        <v>76</v>
      </c>
      <c r="D211" s="36">
        <v>518893110.5</v>
      </c>
      <c r="F211" s="36">
        <v>190785223.53052503</v>
      </c>
      <c r="H211" s="162">
        <v>57.999999999999993</v>
      </c>
      <c r="J211" s="154">
        <v>22</v>
      </c>
      <c r="L211" s="63">
        <f>+ROUND(D211*N211/100,0)</f>
        <v>10377862</v>
      </c>
      <c r="M211" s="36"/>
      <c r="N211" s="76">
        <v>2</v>
      </c>
      <c r="P211" s="163">
        <f>F211/D211*100</f>
        <v>36.767731093343365</v>
      </c>
      <c r="R211" s="159">
        <v>14.58</v>
      </c>
      <c r="T211" s="36">
        <v>23215758</v>
      </c>
      <c r="U211" s="36"/>
      <c r="V211" s="66">
        <f>+ROUND(T211/D211*100,2)</f>
        <v>4.47</v>
      </c>
      <c r="W211" s="52"/>
      <c r="X211" s="52"/>
      <c r="Y211" s="52"/>
      <c r="AA211" s="21"/>
      <c r="AB211" s="21"/>
      <c r="AC211" s="37"/>
    </row>
    <row r="212" spans="1:29" x14ac:dyDescent="0.25">
      <c r="A212" s="33">
        <v>323</v>
      </c>
      <c r="B212" s="33" t="s">
        <v>44</v>
      </c>
      <c r="D212" s="36">
        <v>601429270.39999998</v>
      </c>
      <c r="F212" s="36">
        <v>92161742.462490007</v>
      </c>
      <c r="H212" s="162">
        <v>51.463414634146346</v>
      </c>
      <c r="J212" s="154">
        <v>19.899999999999999</v>
      </c>
      <c r="L212" s="63">
        <f>+ROUND(D212*N212/100,0)</f>
        <v>14434302</v>
      </c>
      <c r="M212" s="36"/>
      <c r="N212" s="76">
        <v>2.4</v>
      </c>
      <c r="P212" s="163">
        <f>F212/D212*100</f>
        <v>15.32378735095398</v>
      </c>
      <c r="R212" s="159">
        <v>14.16</v>
      </c>
      <c r="T212" s="36">
        <v>35965221</v>
      </c>
      <c r="U212" s="36"/>
      <c r="V212" s="66">
        <f>+ROUND(T212/D212*100,2)</f>
        <v>5.98</v>
      </c>
      <c r="W212" s="52"/>
      <c r="X212" s="52"/>
      <c r="Y212" s="52"/>
      <c r="AA212" s="21"/>
      <c r="AB212" s="21"/>
      <c r="AC212" s="37"/>
    </row>
    <row r="213" spans="1:29" x14ac:dyDescent="0.25">
      <c r="A213" s="33">
        <v>324</v>
      </c>
      <c r="B213" s="33" t="s">
        <v>45</v>
      </c>
      <c r="D213" s="36">
        <v>177722654.02000001</v>
      </c>
      <c r="F213" s="36">
        <v>105343398.330065</v>
      </c>
      <c r="H213" s="162">
        <v>61.551724137931032</v>
      </c>
      <c r="J213" s="154">
        <v>23</v>
      </c>
      <c r="L213" s="63">
        <f>+ROUND(D213*N213/100,0)</f>
        <v>3199008</v>
      </c>
      <c r="M213" s="36"/>
      <c r="N213" s="76">
        <v>1.8</v>
      </c>
      <c r="P213" s="163">
        <f>F213/D213*100</f>
        <v>59.274040729894892</v>
      </c>
      <c r="R213" s="159">
        <v>14.98</v>
      </c>
      <c r="T213" s="36">
        <v>4950366</v>
      </c>
      <c r="U213" s="36"/>
      <c r="V213" s="66">
        <f>+ROUND(T213/D213*100,2)</f>
        <v>2.79</v>
      </c>
      <c r="W213" s="52"/>
      <c r="X213" s="52"/>
      <c r="Y213" s="52"/>
      <c r="AA213" s="21"/>
      <c r="AB213" s="21"/>
      <c r="AC213" s="37"/>
    </row>
    <row r="214" spans="1:29" x14ac:dyDescent="0.25">
      <c r="A214" s="33">
        <v>325</v>
      </c>
      <c r="B214" s="33" t="s">
        <v>291</v>
      </c>
      <c r="D214" s="32">
        <v>12121306.1</v>
      </c>
      <c r="F214" s="36">
        <v>279921.07154499996</v>
      </c>
      <c r="H214" s="162">
        <v>58.18181818181818</v>
      </c>
      <c r="J214" s="154">
        <v>23</v>
      </c>
      <c r="L214" s="64">
        <f>+ROUND(D214*N214/100,0)</f>
        <v>218184</v>
      </c>
      <c r="M214" s="54"/>
      <c r="N214" s="76">
        <v>1.8</v>
      </c>
      <c r="P214" s="163">
        <f>F214/D214*100</f>
        <v>2.3093309354261748</v>
      </c>
      <c r="R214" s="159">
        <v>14.57</v>
      </c>
      <c r="T214" s="32">
        <v>837682</v>
      </c>
      <c r="U214" s="54"/>
      <c r="V214" s="66">
        <f>+ROUND(T214/D214*100,2)</f>
        <v>6.91</v>
      </c>
      <c r="W214" s="52"/>
      <c r="X214" s="52"/>
      <c r="Y214" s="52"/>
      <c r="AA214" s="21"/>
      <c r="AB214" s="21"/>
      <c r="AC214" s="37"/>
    </row>
    <row r="215" spans="1:29" s="38" customFormat="1" x14ac:dyDescent="0.25">
      <c r="A215" s="38" t="s">
        <v>6</v>
      </c>
      <c r="B215" s="38" t="s">
        <v>85</v>
      </c>
      <c r="D215" s="23">
        <f>+SUBTOTAL(9,D210:D214)</f>
        <v>1439847470.73</v>
      </c>
      <c r="F215" s="23">
        <f>+SUBTOTAL(9,F210:F214)</f>
        <v>439342260.17345756</v>
      </c>
      <c r="H215" s="162"/>
      <c r="J215" s="165"/>
      <c r="L215" s="83">
        <f>+SUBTOTAL(9,L210:L214)</f>
        <v>30563616</v>
      </c>
      <c r="M215" s="24"/>
      <c r="N215" s="79">
        <f>+ROUND(L215/D215*100,1)</f>
        <v>2.1</v>
      </c>
      <c r="P215" s="163"/>
      <c r="Q215" s="33"/>
      <c r="R215" s="159"/>
      <c r="S215" s="33"/>
      <c r="T215" s="23">
        <f>+SUBTOTAL(9,T210:T214)</f>
        <v>70301870</v>
      </c>
      <c r="U215" s="24"/>
      <c r="V215" s="126">
        <f>+T215/D215*100</f>
        <v>4.8825914848020036</v>
      </c>
      <c r="W215" s="56"/>
      <c r="X215" s="52"/>
      <c r="Y215" s="52"/>
      <c r="AA215" s="21"/>
      <c r="AB215" s="21"/>
      <c r="AC215" s="37"/>
    </row>
    <row r="216" spans="1:29" s="38" customFormat="1" x14ac:dyDescent="0.25">
      <c r="B216" s="38" t="s">
        <v>6</v>
      </c>
      <c r="D216" s="24"/>
      <c r="F216" s="24"/>
      <c r="H216" s="162"/>
      <c r="J216" s="165"/>
      <c r="L216" s="88"/>
      <c r="M216" s="24"/>
      <c r="N216" s="74"/>
      <c r="P216" s="163"/>
      <c r="Q216" s="33"/>
      <c r="R216" s="159"/>
      <c r="S216" s="33"/>
      <c r="T216" s="24"/>
      <c r="U216" s="24"/>
      <c r="V216" s="66"/>
      <c r="W216" s="52"/>
      <c r="X216" s="52"/>
      <c r="Y216" s="52"/>
      <c r="AA216" s="21"/>
      <c r="AB216" s="21"/>
      <c r="AC216" s="37"/>
    </row>
    <row r="217" spans="1:29" x14ac:dyDescent="0.25">
      <c r="A217" s="41" t="s">
        <v>189</v>
      </c>
      <c r="D217" s="28">
        <f>+SUBTOTAL(9,D193:D216)</f>
        <v>3793800417.7800002</v>
      </c>
      <c r="F217" s="28">
        <f>+SUBTOTAL(9,F193:F216)</f>
        <v>1101356970.5643973</v>
      </c>
      <c r="H217" s="162"/>
      <c r="J217" s="154"/>
      <c r="L217" s="175">
        <f>+SUBTOTAL(9,L193:L216)</f>
        <v>79104863</v>
      </c>
      <c r="M217" s="43"/>
      <c r="N217" s="80">
        <f>+ROUND(L217/D217*100,1)</f>
        <v>2.1</v>
      </c>
      <c r="P217" s="163"/>
      <c r="R217" s="159"/>
      <c r="T217" s="28">
        <f>+SUBTOTAL(9,T193:T216)</f>
        <v>192821049</v>
      </c>
      <c r="U217" s="43"/>
      <c r="V217" s="116">
        <f>+T217/D217*100</f>
        <v>5.0825301219412102</v>
      </c>
      <c r="W217" s="57"/>
      <c r="X217" s="52"/>
      <c r="Y217" s="52"/>
      <c r="AA217" s="21"/>
      <c r="AB217" s="21"/>
      <c r="AC217" s="37"/>
    </row>
    <row r="218" spans="1:29" x14ac:dyDescent="0.25">
      <c r="B218" s="33" t="s">
        <v>6</v>
      </c>
      <c r="H218" s="162"/>
      <c r="J218" s="154"/>
      <c r="N218" s="75"/>
      <c r="P218" s="163"/>
      <c r="R218" s="159"/>
      <c r="V218" s="66"/>
      <c r="W218" s="52"/>
      <c r="X218" s="52"/>
      <c r="Y218" s="52"/>
      <c r="AA218" s="21"/>
      <c r="AB218" s="21"/>
      <c r="AC218" s="37"/>
    </row>
    <row r="219" spans="1:29" s="35" customFormat="1" ht="13.8" thickBot="1" x14ac:dyDescent="0.3">
      <c r="A219" s="35" t="s">
        <v>3</v>
      </c>
      <c r="D219" s="15">
        <f>+SUBTOTAL(9,D165:D218)</f>
        <v>7822373927.1100016</v>
      </c>
      <c r="F219" s="15">
        <f>+SUBTOTAL(9,F165:F218)</f>
        <v>2529706898.9033146</v>
      </c>
      <c r="H219" s="162"/>
      <c r="J219" s="168"/>
      <c r="L219" s="90">
        <f>+SUBTOTAL(9,L165:L218)</f>
        <v>160192998</v>
      </c>
      <c r="M219" s="42"/>
      <c r="N219" s="80">
        <f>+ROUND(L219/D219*100,1)</f>
        <v>2</v>
      </c>
      <c r="P219" s="163"/>
      <c r="Q219" s="33"/>
      <c r="R219" s="159"/>
      <c r="S219" s="33"/>
      <c r="T219" s="15">
        <f>+SUBTOTAL(9,T165:T218)</f>
        <v>325071491</v>
      </c>
      <c r="U219" s="42"/>
      <c r="V219" s="116">
        <f>+T219/D219*100</f>
        <v>4.1556628975942935</v>
      </c>
      <c r="W219" s="57"/>
      <c r="X219" s="52"/>
      <c r="Y219" s="52"/>
      <c r="AA219" s="21"/>
      <c r="AB219" s="21"/>
      <c r="AC219" s="37"/>
    </row>
    <row r="220" spans="1:29" ht="13.8" thickTop="1" x14ac:dyDescent="0.25">
      <c r="B220" s="33" t="s">
        <v>6</v>
      </c>
      <c r="H220" s="162"/>
      <c r="J220" s="154"/>
      <c r="N220" s="75"/>
      <c r="P220" s="163"/>
      <c r="R220" s="159"/>
      <c r="V220" s="66"/>
      <c r="W220" s="52"/>
      <c r="X220" s="52"/>
      <c r="Y220" s="52"/>
      <c r="AA220" s="21"/>
      <c r="AB220" s="21"/>
      <c r="AC220" s="37"/>
    </row>
    <row r="221" spans="1:29" x14ac:dyDescent="0.25">
      <c r="B221" s="33" t="s">
        <v>6</v>
      </c>
      <c r="H221" s="162"/>
      <c r="J221" s="154"/>
      <c r="N221" s="75"/>
      <c r="P221" s="163"/>
      <c r="R221" s="159"/>
      <c r="V221" s="66"/>
      <c r="W221" s="52"/>
      <c r="X221" s="52"/>
      <c r="Y221" s="52"/>
      <c r="AA221" s="21"/>
      <c r="AB221" s="21"/>
      <c r="AC221" s="37"/>
    </row>
    <row r="222" spans="1:29" x14ac:dyDescent="0.25">
      <c r="A222" s="35" t="s">
        <v>7</v>
      </c>
      <c r="H222" s="162"/>
      <c r="J222" s="154"/>
      <c r="N222" s="75"/>
      <c r="P222" s="163"/>
      <c r="R222" s="159"/>
      <c r="V222" s="66"/>
      <c r="W222" s="52"/>
      <c r="X222" s="52"/>
      <c r="Y222" s="52"/>
      <c r="AA222" s="21"/>
      <c r="AB222" s="21"/>
      <c r="AC222" s="37"/>
    </row>
    <row r="223" spans="1:29" x14ac:dyDescent="0.25">
      <c r="B223" s="33" t="s">
        <v>6</v>
      </c>
      <c r="D223" s="38"/>
      <c r="E223" s="38"/>
      <c r="F223" s="38"/>
      <c r="G223" s="38"/>
      <c r="H223" s="162"/>
      <c r="I223" s="38"/>
      <c r="J223" s="154"/>
      <c r="L223" s="73"/>
      <c r="M223" s="38"/>
      <c r="N223" s="75"/>
      <c r="P223" s="163"/>
      <c r="R223" s="159"/>
      <c r="T223" s="38"/>
      <c r="U223" s="38"/>
      <c r="V223" s="66"/>
      <c r="W223" s="52"/>
      <c r="X223" s="52"/>
      <c r="Y223" s="52"/>
      <c r="AA223" s="21"/>
      <c r="AB223" s="21"/>
      <c r="AC223" s="37"/>
    </row>
    <row r="224" spans="1:29" x14ac:dyDescent="0.25">
      <c r="A224" s="41" t="s">
        <v>190</v>
      </c>
      <c r="D224" s="38"/>
      <c r="E224" s="38"/>
      <c r="F224" s="38"/>
      <c r="G224" s="38"/>
      <c r="H224" s="162"/>
      <c r="I224" s="38"/>
      <c r="J224" s="154"/>
      <c r="L224" s="73"/>
      <c r="M224" s="38"/>
      <c r="N224" s="75"/>
      <c r="P224" s="163"/>
      <c r="R224" s="159"/>
      <c r="T224" s="38"/>
      <c r="U224" s="38"/>
      <c r="V224" s="66"/>
      <c r="W224" s="52"/>
      <c r="X224" s="52"/>
      <c r="Y224" s="52"/>
      <c r="AA224" s="21"/>
      <c r="AB224" s="21"/>
      <c r="AC224" s="37"/>
    </row>
    <row r="225" spans="1:29" x14ac:dyDescent="0.25">
      <c r="B225" s="33" t="s">
        <v>6</v>
      </c>
      <c r="D225" s="38"/>
      <c r="E225" s="38"/>
      <c r="F225" s="38"/>
      <c r="G225" s="38"/>
      <c r="H225" s="162"/>
      <c r="I225" s="38"/>
      <c r="J225" s="154"/>
      <c r="L225" s="73"/>
      <c r="M225" s="38"/>
      <c r="N225" s="75"/>
      <c r="P225" s="163"/>
      <c r="R225" s="159"/>
      <c r="T225" s="38"/>
      <c r="U225" s="38"/>
      <c r="V225" s="66"/>
      <c r="W225" s="52"/>
      <c r="X225" s="52"/>
      <c r="Y225" s="52"/>
      <c r="AA225" s="21"/>
      <c r="AB225" s="21"/>
      <c r="AC225" s="37"/>
    </row>
    <row r="226" spans="1:29" s="38" customFormat="1" x14ac:dyDescent="0.25">
      <c r="B226" s="38" t="s">
        <v>86</v>
      </c>
      <c r="D226" s="36"/>
      <c r="E226" s="33"/>
      <c r="F226" s="33"/>
      <c r="G226" s="33"/>
      <c r="H226" s="162"/>
      <c r="I226" s="33"/>
      <c r="J226" s="165"/>
      <c r="L226" s="63"/>
      <c r="M226" s="36"/>
      <c r="N226" s="74"/>
      <c r="P226" s="163"/>
      <c r="Q226" s="33"/>
      <c r="R226" s="159"/>
      <c r="S226" s="33"/>
      <c r="T226" s="36"/>
      <c r="U226" s="36"/>
      <c r="V226" s="66"/>
      <c r="W226" s="52"/>
      <c r="X226" s="52"/>
      <c r="Y226" s="52"/>
      <c r="AA226" s="21"/>
      <c r="AB226" s="21"/>
      <c r="AC226" s="37"/>
    </row>
    <row r="227" spans="1:29" x14ac:dyDescent="0.25">
      <c r="A227" s="33">
        <v>341</v>
      </c>
      <c r="B227" s="33" t="s">
        <v>42</v>
      </c>
      <c r="D227" s="36">
        <v>87455288.390000001</v>
      </c>
      <c r="F227" s="36">
        <v>58653734.337399997</v>
      </c>
      <c r="H227" s="162">
        <v>55.220689655172414</v>
      </c>
      <c r="J227" s="154">
        <v>13.3</v>
      </c>
      <c r="L227" s="63">
        <f t="shared" ref="L227:L233" si="0">+ROUND(D227*N227/100,0)</f>
        <v>3060935</v>
      </c>
      <c r="M227" s="36"/>
      <c r="N227" s="76">
        <v>3.5</v>
      </c>
      <c r="P227" s="163">
        <f t="shared" ref="P227:P233" si="1">F227/D227*100</f>
        <v>67.067109853709781</v>
      </c>
      <c r="R227" s="159">
        <v>15.14</v>
      </c>
      <c r="T227" s="36">
        <v>2017877</v>
      </c>
      <c r="U227" s="36"/>
      <c r="V227" s="66">
        <f t="shared" ref="V227:V233" si="2">+ROUND(T227/D227*100,2)</f>
        <v>2.31</v>
      </c>
      <c r="W227" s="52"/>
      <c r="X227" s="52"/>
      <c r="Y227" s="52"/>
      <c r="AA227" s="21"/>
      <c r="AB227" s="21"/>
      <c r="AC227" s="37"/>
    </row>
    <row r="228" spans="1:29" x14ac:dyDescent="0.25">
      <c r="A228" s="33">
        <v>342</v>
      </c>
      <c r="B228" s="33" t="s">
        <v>87</v>
      </c>
      <c r="D228" s="36">
        <v>11879794.880000001</v>
      </c>
      <c r="F228" s="63">
        <v>6764061.0843774993</v>
      </c>
      <c r="G228" s="58"/>
      <c r="H228" s="162">
        <v>51.538461538461547</v>
      </c>
      <c r="I228" s="58"/>
      <c r="J228" s="156">
        <v>12.6</v>
      </c>
      <c r="K228" s="58"/>
      <c r="L228" s="63">
        <f t="shared" si="0"/>
        <v>451432</v>
      </c>
      <c r="M228" s="63"/>
      <c r="N228" s="78">
        <v>3.8</v>
      </c>
      <c r="O228" s="58"/>
      <c r="P228" s="163">
        <f t="shared" si="1"/>
        <v>56.937524197198087</v>
      </c>
      <c r="R228" s="159">
        <v>14.45</v>
      </c>
      <c r="T228" s="36">
        <v>378694</v>
      </c>
      <c r="U228" s="36"/>
      <c r="V228" s="66">
        <f t="shared" si="2"/>
        <v>3.19</v>
      </c>
      <c r="W228" s="52"/>
      <c r="X228" s="52"/>
      <c r="Y228" s="52"/>
      <c r="AA228" s="21"/>
      <c r="AB228" s="21"/>
      <c r="AC228" s="37"/>
    </row>
    <row r="229" spans="1:29" x14ac:dyDescent="0.25">
      <c r="A229" s="33">
        <v>343</v>
      </c>
      <c r="B229" s="33" t="s">
        <v>88</v>
      </c>
      <c r="D229" s="36">
        <v>29161925.579999998</v>
      </c>
      <c r="F229" s="63">
        <v>7732617.8999475874</v>
      </c>
      <c r="G229" s="58"/>
      <c r="H229" s="162">
        <v>47.023809523809518</v>
      </c>
      <c r="I229" s="58" t="s">
        <v>280</v>
      </c>
      <c r="J229" s="156">
        <v>8.9</v>
      </c>
      <c r="K229" s="151" t="s">
        <v>282</v>
      </c>
      <c r="L229" s="63">
        <f t="shared" si="0"/>
        <v>1749716</v>
      </c>
      <c r="M229" s="63"/>
      <c r="N229" s="78">
        <v>6</v>
      </c>
      <c r="O229" s="58"/>
      <c r="P229" s="163">
        <f t="shared" si="1"/>
        <v>26.516143039782037</v>
      </c>
      <c r="Q229" s="58"/>
      <c r="R229" s="160">
        <v>14.72</v>
      </c>
      <c r="S229" s="58"/>
      <c r="T229" s="36">
        <v>1515229</v>
      </c>
      <c r="U229" s="36"/>
      <c r="V229" s="66">
        <f t="shared" si="2"/>
        <v>5.2</v>
      </c>
      <c r="W229" s="52"/>
      <c r="X229" s="52"/>
      <c r="Y229" s="52"/>
      <c r="AA229" s="21"/>
      <c r="AB229" s="21"/>
      <c r="AC229" s="37"/>
    </row>
    <row r="230" spans="1:29" x14ac:dyDescent="0.25">
      <c r="A230" s="33">
        <v>343.2</v>
      </c>
      <c r="B230" s="33" t="s">
        <v>290</v>
      </c>
      <c r="D230" s="36">
        <v>37564239.130000003</v>
      </c>
      <c r="F230" s="63">
        <v>8857045.4351524133</v>
      </c>
      <c r="G230" s="58"/>
      <c r="H230" s="162">
        <v>47.023809523809518</v>
      </c>
      <c r="I230" s="58" t="s">
        <v>280</v>
      </c>
      <c r="J230" s="156">
        <v>8.9</v>
      </c>
      <c r="K230" s="151" t="s">
        <v>282</v>
      </c>
      <c r="L230" s="63">
        <f t="shared" si="0"/>
        <v>2253854</v>
      </c>
      <c r="M230" s="63"/>
      <c r="N230" s="78">
        <v>6</v>
      </c>
      <c r="O230" s="58"/>
      <c r="P230" s="163">
        <f t="shared" si="1"/>
        <v>23.578397008123861</v>
      </c>
      <c r="Q230" s="58"/>
      <c r="R230" s="160">
        <v>6.67</v>
      </c>
      <c r="S230" s="58"/>
      <c r="T230" s="36">
        <v>2332790</v>
      </c>
      <c r="U230" s="36"/>
      <c r="V230" s="66">
        <f t="shared" si="2"/>
        <v>6.21</v>
      </c>
      <c r="W230" s="52"/>
      <c r="X230" s="52"/>
      <c r="Y230" s="52"/>
      <c r="AA230" s="21"/>
      <c r="AB230" s="21"/>
      <c r="AC230" s="37"/>
    </row>
    <row r="231" spans="1:29" x14ac:dyDescent="0.25">
      <c r="A231" s="33">
        <v>344</v>
      </c>
      <c r="B231" s="33" t="s">
        <v>89</v>
      </c>
      <c r="D231" s="36">
        <v>702077.8</v>
      </c>
      <c r="F231" s="63">
        <v>422319.08929500007</v>
      </c>
      <c r="G231" s="58"/>
      <c r="H231" s="162">
        <v>56.223333333333322</v>
      </c>
      <c r="I231" s="58"/>
      <c r="J231" s="156">
        <v>13.3</v>
      </c>
      <c r="K231" s="58"/>
      <c r="L231" s="63">
        <f t="shared" si="0"/>
        <v>23871</v>
      </c>
      <c r="M231" s="63"/>
      <c r="N231" s="78">
        <v>3.4</v>
      </c>
      <c r="O231" s="58"/>
      <c r="P231" s="163">
        <f t="shared" si="1"/>
        <v>60.152747928363503</v>
      </c>
      <c r="R231" s="159">
        <v>14.97</v>
      </c>
      <c r="T231" s="36">
        <v>20095</v>
      </c>
      <c r="U231" s="36"/>
      <c r="V231" s="66">
        <f t="shared" si="2"/>
        <v>2.86</v>
      </c>
      <c r="W231" s="52"/>
      <c r="X231" s="52"/>
      <c r="Y231" s="52"/>
      <c r="AA231" s="21"/>
      <c r="AB231" s="21"/>
      <c r="AC231" s="37"/>
    </row>
    <row r="232" spans="1:29" x14ac:dyDescent="0.25">
      <c r="A232" s="33">
        <v>345</v>
      </c>
      <c r="B232" s="33" t="s">
        <v>45</v>
      </c>
      <c r="D232" s="36">
        <v>12506640.1</v>
      </c>
      <c r="F232" s="63">
        <v>9717935.8327950016</v>
      </c>
      <c r="G232" s="58"/>
      <c r="H232" s="162">
        <v>55.886666666666663</v>
      </c>
      <c r="I232" s="58"/>
      <c r="J232" s="156">
        <v>13.4</v>
      </c>
      <c r="K232" s="58"/>
      <c r="L232" s="63">
        <f t="shared" si="0"/>
        <v>425226</v>
      </c>
      <c r="M232" s="63"/>
      <c r="N232" s="78">
        <v>3.4</v>
      </c>
      <c r="O232" s="58"/>
      <c r="P232" s="163">
        <f t="shared" si="1"/>
        <v>77.702210626457557</v>
      </c>
      <c r="R232" s="159">
        <v>14.42</v>
      </c>
      <c r="T232" s="36">
        <v>210738</v>
      </c>
      <c r="U232" s="36"/>
      <c r="V232" s="66">
        <f t="shared" si="2"/>
        <v>1.69</v>
      </c>
      <c r="W232" s="52"/>
      <c r="X232" s="52"/>
      <c r="Y232" s="52"/>
      <c r="AA232" s="21"/>
      <c r="AB232" s="21"/>
      <c r="AC232" s="37"/>
    </row>
    <row r="233" spans="1:29" s="38" customFormat="1" x14ac:dyDescent="0.25">
      <c r="A233" s="33">
        <v>346</v>
      </c>
      <c r="B233" s="33" t="s">
        <v>291</v>
      </c>
      <c r="D233" s="32">
        <v>1273680.52</v>
      </c>
      <c r="E233" s="33"/>
      <c r="F233" s="64">
        <v>642012.12972749991</v>
      </c>
      <c r="G233" s="58"/>
      <c r="H233" s="162">
        <v>54.482758620689651</v>
      </c>
      <c r="I233" s="58"/>
      <c r="J233" s="169">
        <v>13.2</v>
      </c>
      <c r="K233" s="73"/>
      <c r="L233" s="64">
        <f t="shared" si="0"/>
        <v>43305</v>
      </c>
      <c r="M233" s="67"/>
      <c r="N233" s="78">
        <v>3.4</v>
      </c>
      <c r="O233" s="73"/>
      <c r="P233" s="163">
        <f t="shared" si="1"/>
        <v>50.406057064255009</v>
      </c>
      <c r="Q233" s="33"/>
      <c r="R233" s="159">
        <v>14.52</v>
      </c>
      <c r="S233" s="33"/>
      <c r="T233" s="32">
        <v>45258</v>
      </c>
      <c r="U233" s="54"/>
      <c r="V233" s="66">
        <f t="shared" si="2"/>
        <v>3.55</v>
      </c>
      <c r="W233" s="52"/>
      <c r="X233" s="52"/>
      <c r="Y233" s="52"/>
      <c r="AA233" s="21"/>
      <c r="AB233" s="21"/>
      <c r="AC233" s="37"/>
    </row>
    <row r="234" spans="1:29" x14ac:dyDescent="0.25">
      <c r="A234" s="33" t="s">
        <v>6</v>
      </c>
      <c r="B234" s="38" t="s">
        <v>91</v>
      </c>
      <c r="D234" s="39">
        <f>+SUBTOTAL(9,D227:D233)</f>
        <v>180543646.40000001</v>
      </c>
      <c r="E234" s="38"/>
      <c r="F234" s="65">
        <f>+SUBTOTAL(9,F227:F233)</f>
        <v>92789725.808695003</v>
      </c>
      <c r="G234" s="73"/>
      <c r="H234" s="163"/>
      <c r="I234" s="73"/>
      <c r="J234" s="156"/>
      <c r="K234" s="58"/>
      <c r="L234" s="65">
        <f>+SUBTOTAL(9,L227:L233)</f>
        <v>8008339</v>
      </c>
      <c r="M234" s="65"/>
      <c r="N234" s="118">
        <f>+ROUND(L234/D234*100,1)</f>
        <v>4.4000000000000004</v>
      </c>
      <c r="O234" s="58"/>
      <c r="P234" s="163"/>
      <c r="R234" s="159"/>
      <c r="T234" s="39">
        <f>+SUBTOTAL(9,T227:T233)</f>
        <v>6520681</v>
      </c>
      <c r="U234" s="39"/>
      <c r="V234" s="126">
        <f>+T234/D234*100</f>
        <v>3.6116923137539994</v>
      </c>
      <c r="W234" s="56"/>
      <c r="X234" s="52"/>
      <c r="Y234" s="52"/>
      <c r="Z234" s="37"/>
      <c r="AA234" s="21"/>
      <c r="AB234" s="21"/>
      <c r="AC234" s="37"/>
    </row>
    <row r="235" spans="1:29" s="38" customFormat="1" x14ac:dyDescent="0.25">
      <c r="A235" s="38" t="s">
        <v>6</v>
      </c>
      <c r="B235" s="38" t="s">
        <v>6</v>
      </c>
      <c r="D235" s="33"/>
      <c r="E235" s="33"/>
      <c r="F235" s="58"/>
      <c r="G235" s="58"/>
      <c r="H235" s="163"/>
      <c r="I235" s="58"/>
      <c r="J235" s="169"/>
      <c r="K235" s="73"/>
      <c r="L235" s="58"/>
      <c r="M235" s="58"/>
      <c r="N235" s="119"/>
      <c r="O235" s="73"/>
      <c r="P235" s="163"/>
      <c r="Q235" s="33"/>
      <c r="R235" s="159"/>
      <c r="S235" s="33"/>
      <c r="T235" s="33"/>
      <c r="U235" s="33"/>
      <c r="V235" s="66"/>
      <c r="W235" s="52"/>
      <c r="X235" s="52"/>
      <c r="Y235" s="52"/>
      <c r="AA235" s="21"/>
      <c r="AB235" s="21"/>
      <c r="AC235" s="37"/>
    </row>
    <row r="236" spans="1:29" x14ac:dyDescent="0.25">
      <c r="A236" s="38" t="s">
        <v>6</v>
      </c>
      <c r="B236" s="38" t="s">
        <v>92</v>
      </c>
      <c r="D236" s="36"/>
      <c r="F236" s="58"/>
      <c r="G236" s="58"/>
      <c r="H236" s="163"/>
      <c r="I236" s="58"/>
      <c r="J236" s="156"/>
      <c r="K236" s="58"/>
      <c r="L236" s="63"/>
      <c r="M236" s="63"/>
      <c r="N236" s="120"/>
      <c r="O236" s="58"/>
      <c r="P236" s="163"/>
      <c r="R236" s="159"/>
      <c r="T236" s="36"/>
      <c r="U236" s="36"/>
      <c r="V236" s="66"/>
      <c r="W236" s="52"/>
      <c r="X236" s="52"/>
      <c r="Y236" s="52"/>
      <c r="Z236" s="38"/>
      <c r="AA236" s="21"/>
      <c r="AB236" s="21"/>
      <c r="AC236" s="37"/>
    </row>
    <row r="237" spans="1:29" x14ac:dyDescent="0.25">
      <c r="A237" s="33">
        <v>341</v>
      </c>
      <c r="B237" s="33" t="s">
        <v>42</v>
      </c>
      <c r="D237" s="36">
        <v>5252476.74</v>
      </c>
      <c r="F237" s="63">
        <v>3609976.57999375</v>
      </c>
      <c r="G237" s="58"/>
      <c r="H237" s="162">
        <v>55.220689655172414</v>
      </c>
      <c r="I237" s="58"/>
      <c r="J237" s="156">
        <v>13.3</v>
      </c>
      <c r="K237" s="58"/>
      <c r="L237" s="63">
        <f t="shared" ref="L237:L243" si="3">+ROUND(D237*N237/100,0)</f>
        <v>183837</v>
      </c>
      <c r="M237" s="63"/>
      <c r="N237" s="78">
        <v>3.5</v>
      </c>
      <c r="O237" s="58"/>
      <c r="P237" s="163">
        <f t="shared" ref="P237:P243" si="4">F237/D237*100</f>
        <v>68.729035056969138</v>
      </c>
      <c r="R237" s="159">
        <v>15.13</v>
      </c>
      <c r="T237" s="36">
        <v>115502</v>
      </c>
      <c r="U237" s="36"/>
      <c r="V237" s="66">
        <f t="shared" ref="V237:V243" si="5">+ROUND(T237/D237*100,2)</f>
        <v>2.2000000000000002</v>
      </c>
      <c r="W237" s="52"/>
      <c r="X237" s="52"/>
      <c r="Y237" s="52"/>
      <c r="AA237" s="21"/>
      <c r="AB237" s="21"/>
      <c r="AC237" s="37"/>
    </row>
    <row r="238" spans="1:29" x14ac:dyDescent="0.25">
      <c r="A238" s="33">
        <v>342</v>
      </c>
      <c r="B238" s="33" t="s">
        <v>87</v>
      </c>
      <c r="D238" s="36">
        <v>695047.38</v>
      </c>
      <c r="F238" s="63">
        <v>531831.33391749999</v>
      </c>
      <c r="G238" s="58"/>
      <c r="H238" s="162">
        <v>51.538461538461547</v>
      </c>
      <c r="I238" s="58"/>
      <c r="J238" s="156">
        <v>12.6</v>
      </c>
      <c r="K238" s="58"/>
      <c r="L238" s="63">
        <f t="shared" si="3"/>
        <v>26412</v>
      </c>
      <c r="M238" s="63"/>
      <c r="N238" s="78">
        <v>3.8</v>
      </c>
      <c r="O238" s="58"/>
      <c r="P238" s="163">
        <f t="shared" si="4"/>
        <v>76.517277702348863</v>
      </c>
      <c r="R238" s="159">
        <v>14.37</v>
      </c>
      <c r="T238" s="36">
        <v>12809</v>
      </c>
      <c r="U238" s="36"/>
      <c r="V238" s="66">
        <f t="shared" si="5"/>
        <v>1.84</v>
      </c>
      <c r="W238" s="52"/>
      <c r="X238" s="52"/>
      <c r="Y238" s="52"/>
      <c r="AA238" s="21"/>
      <c r="AB238" s="21"/>
      <c r="AC238" s="37"/>
    </row>
    <row r="239" spans="1:29" x14ac:dyDescent="0.25">
      <c r="A239" s="33">
        <v>343</v>
      </c>
      <c r="B239" s="33" t="s">
        <v>88</v>
      </c>
      <c r="D239" s="36">
        <v>130963584.06</v>
      </c>
      <c r="F239" s="63">
        <v>56698997.684554584</v>
      </c>
      <c r="G239" s="58"/>
      <c r="H239" s="162">
        <v>51.304347826086961</v>
      </c>
      <c r="I239" s="58" t="s">
        <v>280</v>
      </c>
      <c r="J239" s="156">
        <v>11.2</v>
      </c>
      <c r="K239" s="58" t="s">
        <v>282</v>
      </c>
      <c r="L239" s="63">
        <f t="shared" si="3"/>
        <v>5631434</v>
      </c>
      <c r="M239" s="63"/>
      <c r="N239" s="78">
        <v>4.3</v>
      </c>
      <c r="O239" s="58"/>
      <c r="P239" s="163">
        <f t="shared" si="4"/>
        <v>43.29371259309638</v>
      </c>
      <c r="R239" s="159">
        <v>14.36</v>
      </c>
      <c r="T239" s="36">
        <v>5445229</v>
      </c>
      <c r="U239" s="36"/>
      <c r="V239" s="66">
        <f t="shared" si="5"/>
        <v>4.16</v>
      </c>
      <c r="W239" s="52"/>
      <c r="X239" s="52"/>
      <c r="Y239" s="52"/>
      <c r="AA239" s="21"/>
      <c r="AB239" s="21"/>
      <c r="AC239" s="37"/>
    </row>
    <row r="240" spans="1:29" x14ac:dyDescent="0.25">
      <c r="A240" s="33">
        <v>343.2</v>
      </c>
      <c r="B240" s="33" t="s">
        <v>290</v>
      </c>
      <c r="D240" s="36">
        <v>64498883.460000001</v>
      </c>
      <c r="F240" s="63">
        <v>10698974.941431008</v>
      </c>
      <c r="G240" s="58"/>
      <c r="H240" s="162">
        <v>51.304347826086961</v>
      </c>
      <c r="I240" s="58" t="s">
        <v>280</v>
      </c>
      <c r="J240" s="156">
        <v>11.2</v>
      </c>
      <c r="K240" s="58" t="s">
        <v>282</v>
      </c>
      <c r="L240" s="63">
        <f t="shared" si="3"/>
        <v>2773452</v>
      </c>
      <c r="M240" s="63"/>
      <c r="N240" s="78">
        <v>4.3</v>
      </c>
      <c r="O240" s="58"/>
      <c r="P240" s="163">
        <f t="shared" si="4"/>
        <v>16.587845195903501</v>
      </c>
      <c r="R240" s="159">
        <v>6.41</v>
      </c>
      <c r="T240" s="36">
        <v>4871341</v>
      </c>
      <c r="U240" s="36"/>
      <c r="V240" s="66">
        <f t="shared" si="5"/>
        <v>7.55</v>
      </c>
      <c r="W240" s="52"/>
      <c r="X240" s="52"/>
      <c r="Y240" s="52"/>
      <c r="AA240" s="21"/>
      <c r="AB240" s="21"/>
      <c r="AC240" s="37"/>
    </row>
    <row r="241" spans="1:29" x14ac:dyDescent="0.25">
      <c r="A241" s="33">
        <v>344</v>
      </c>
      <c r="B241" s="33" t="s">
        <v>89</v>
      </c>
      <c r="D241" s="36">
        <v>29715224.530000001</v>
      </c>
      <c r="F241" s="63">
        <v>21249929.871830001</v>
      </c>
      <c r="G241" s="58"/>
      <c r="H241" s="162">
        <v>56.223333333333322</v>
      </c>
      <c r="I241" s="58"/>
      <c r="J241" s="156">
        <v>13.3</v>
      </c>
      <c r="K241" s="58"/>
      <c r="L241" s="63">
        <f t="shared" si="3"/>
        <v>1010318</v>
      </c>
      <c r="M241" s="63"/>
      <c r="N241" s="78">
        <v>3.4</v>
      </c>
      <c r="O241" s="58"/>
      <c r="P241" s="163">
        <f t="shared" si="4"/>
        <v>71.511927666494401</v>
      </c>
      <c r="R241" s="159">
        <v>14.8</v>
      </c>
      <c r="T241" s="36">
        <v>632213</v>
      </c>
      <c r="U241" s="36"/>
      <c r="V241" s="66">
        <f t="shared" si="5"/>
        <v>2.13</v>
      </c>
      <c r="W241" s="52"/>
      <c r="X241" s="52"/>
      <c r="Y241" s="52"/>
      <c r="AA241" s="21"/>
      <c r="AB241" s="21"/>
      <c r="AC241" s="37"/>
    </row>
    <row r="242" spans="1:29" s="38" customFormat="1" x14ac:dyDescent="0.25">
      <c r="A242" s="33">
        <v>345</v>
      </c>
      <c r="B242" s="33" t="s">
        <v>45</v>
      </c>
      <c r="D242" s="36">
        <v>30758543.48</v>
      </c>
      <c r="E242" s="33"/>
      <c r="F242" s="63">
        <v>20012938.554825004</v>
      </c>
      <c r="G242" s="58"/>
      <c r="H242" s="162">
        <v>55.886666666666663</v>
      </c>
      <c r="I242" s="58"/>
      <c r="J242" s="169">
        <v>13.4</v>
      </c>
      <c r="K242" s="73"/>
      <c r="L242" s="63">
        <f t="shared" si="3"/>
        <v>1045790</v>
      </c>
      <c r="M242" s="63"/>
      <c r="N242" s="78">
        <v>3.4</v>
      </c>
      <c r="O242" s="73"/>
      <c r="P242" s="163">
        <f t="shared" si="4"/>
        <v>65.064649656892669</v>
      </c>
      <c r="Q242" s="33"/>
      <c r="R242" s="159">
        <v>14.57</v>
      </c>
      <c r="S242" s="33"/>
      <c r="T242" s="36">
        <v>779738</v>
      </c>
      <c r="U242" s="36"/>
      <c r="V242" s="66">
        <f t="shared" si="5"/>
        <v>2.54</v>
      </c>
      <c r="W242" s="52"/>
      <c r="X242" s="52"/>
      <c r="Y242" s="52"/>
      <c r="Z242" s="33"/>
      <c r="AA242" s="21"/>
      <c r="AB242" s="21"/>
      <c r="AC242" s="37"/>
    </row>
    <row r="243" spans="1:29" x14ac:dyDescent="0.25">
      <c r="A243" s="33">
        <v>346</v>
      </c>
      <c r="B243" s="33" t="s">
        <v>291</v>
      </c>
      <c r="D243" s="32">
        <v>2681785.2799999998</v>
      </c>
      <c r="F243" s="64">
        <v>1971609.4779800002</v>
      </c>
      <c r="G243" s="58"/>
      <c r="H243" s="162">
        <v>54.482758620689651</v>
      </c>
      <c r="I243" s="58"/>
      <c r="J243" s="156">
        <v>13.2</v>
      </c>
      <c r="K243" s="58"/>
      <c r="L243" s="64">
        <f t="shared" si="3"/>
        <v>91181</v>
      </c>
      <c r="M243" s="67"/>
      <c r="N243" s="78">
        <v>3.4</v>
      </c>
      <c r="O243" s="58"/>
      <c r="P243" s="163">
        <f t="shared" si="4"/>
        <v>73.518543512178596</v>
      </c>
      <c r="R243" s="159">
        <v>14.11</v>
      </c>
      <c r="T243" s="32">
        <v>54133</v>
      </c>
      <c r="U243" s="54"/>
      <c r="V243" s="66">
        <f t="shared" si="5"/>
        <v>2.02</v>
      </c>
      <c r="W243" s="52"/>
      <c r="X243" s="52"/>
      <c r="Y243" s="52"/>
      <c r="Z243" s="38"/>
      <c r="AA243" s="21"/>
      <c r="AB243" s="21"/>
      <c r="AC243" s="37"/>
    </row>
    <row r="244" spans="1:29" s="38" customFormat="1" x14ac:dyDescent="0.25">
      <c r="A244" s="33" t="s">
        <v>6</v>
      </c>
      <c r="B244" s="38" t="s">
        <v>93</v>
      </c>
      <c r="D244" s="39">
        <f>+SUBTOTAL(9,D237:D243)</f>
        <v>264565544.93000001</v>
      </c>
      <c r="F244" s="65">
        <f>+SUBTOTAL(9,F237:F243)</f>
        <v>114774258.44453186</v>
      </c>
      <c r="G244" s="73"/>
      <c r="H244" s="163"/>
      <c r="I244" s="73"/>
      <c r="J244" s="169"/>
      <c r="K244" s="73"/>
      <c r="L244" s="65">
        <f>+SUBTOTAL(9,L237:L243)</f>
        <v>10762424</v>
      </c>
      <c r="M244" s="65"/>
      <c r="N244" s="118">
        <f>+ROUND(L244/D244*100,1)</f>
        <v>4.0999999999999996</v>
      </c>
      <c r="O244" s="73"/>
      <c r="P244" s="163"/>
      <c r="Q244" s="33"/>
      <c r="R244" s="159"/>
      <c r="S244" s="33"/>
      <c r="T244" s="39">
        <f>+SUBTOTAL(9,T237:T243)</f>
        <v>11910965</v>
      </c>
      <c r="U244" s="39"/>
      <c r="V244" s="126">
        <f>+T244/D244*100</f>
        <v>4.5020847303270193</v>
      </c>
      <c r="W244" s="56"/>
      <c r="X244" s="52"/>
      <c r="Y244" s="52"/>
      <c r="Z244" s="37"/>
      <c r="AA244" s="21"/>
      <c r="AB244" s="21"/>
      <c r="AC244" s="37"/>
    </row>
    <row r="245" spans="1:29" x14ac:dyDescent="0.25">
      <c r="A245" s="33" t="s">
        <v>6</v>
      </c>
      <c r="B245" s="33" t="s">
        <v>6</v>
      </c>
      <c r="F245" s="58"/>
      <c r="G245" s="58"/>
      <c r="H245" s="163"/>
      <c r="I245" s="58"/>
      <c r="J245" s="156"/>
      <c r="K245" s="58"/>
      <c r="M245" s="58"/>
      <c r="N245" s="120"/>
      <c r="O245" s="58"/>
      <c r="P245" s="163"/>
      <c r="R245" s="159"/>
      <c r="V245" s="66"/>
      <c r="W245" s="52"/>
      <c r="X245" s="52"/>
      <c r="Y245" s="52"/>
      <c r="Z245" s="38"/>
      <c r="AA245" s="21"/>
      <c r="AB245" s="21"/>
      <c r="AC245" s="37"/>
    </row>
    <row r="246" spans="1:29" x14ac:dyDescent="0.25">
      <c r="A246" s="38" t="s">
        <v>6</v>
      </c>
      <c r="B246" s="38" t="s">
        <v>94</v>
      </c>
      <c r="D246" s="36"/>
      <c r="F246" s="58"/>
      <c r="G246" s="58"/>
      <c r="H246" s="163"/>
      <c r="I246" s="58"/>
      <c r="J246" s="156"/>
      <c r="K246" s="58"/>
      <c r="L246" s="63"/>
      <c r="M246" s="63"/>
      <c r="N246" s="120"/>
      <c r="O246" s="58"/>
      <c r="P246" s="163"/>
      <c r="R246" s="159"/>
      <c r="T246" s="36"/>
      <c r="U246" s="36"/>
      <c r="V246" s="66"/>
      <c r="W246" s="52"/>
      <c r="X246" s="52"/>
      <c r="Y246" s="52"/>
      <c r="Z246" s="38"/>
      <c r="AA246" s="21"/>
      <c r="AB246" s="21"/>
      <c r="AC246" s="37"/>
    </row>
    <row r="247" spans="1:29" x14ac:dyDescent="0.25">
      <c r="A247" s="33">
        <v>341</v>
      </c>
      <c r="B247" s="33" t="s">
        <v>42</v>
      </c>
      <c r="D247" s="36">
        <v>3304987.8</v>
      </c>
      <c r="F247" s="63">
        <v>2032622.1496874995</v>
      </c>
      <c r="G247" s="58"/>
      <c r="H247" s="162">
        <v>55.220689655172414</v>
      </c>
      <c r="I247" s="58"/>
      <c r="J247" s="156">
        <v>13.3</v>
      </c>
      <c r="K247" s="58"/>
      <c r="L247" s="63">
        <f t="shared" ref="L247:L253" si="6">+ROUND(D247*N247/100,0)</f>
        <v>115675</v>
      </c>
      <c r="M247" s="63"/>
      <c r="N247" s="78">
        <v>3.5</v>
      </c>
      <c r="O247" s="58"/>
      <c r="P247" s="163">
        <f t="shared" ref="P247:P253" si="7">F247/D247*100</f>
        <v>61.501653642639752</v>
      </c>
      <c r="R247" s="159">
        <v>15.16</v>
      </c>
      <c r="T247" s="36">
        <v>88289</v>
      </c>
      <c r="U247" s="36"/>
      <c r="V247" s="66">
        <f t="shared" ref="V247:V253" si="8">+ROUND(T247/D247*100,2)</f>
        <v>2.67</v>
      </c>
      <c r="W247" s="52"/>
      <c r="X247" s="52"/>
      <c r="Y247" s="52"/>
      <c r="AA247" s="21"/>
      <c r="AB247" s="21"/>
      <c r="AC247" s="37"/>
    </row>
    <row r="248" spans="1:29" x14ac:dyDescent="0.25">
      <c r="A248" s="33">
        <v>342</v>
      </c>
      <c r="B248" s="33" t="s">
        <v>87</v>
      </c>
      <c r="D248" s="36">
        <v>766036.02</v>
      </c>
      <c r="F248" s="63">
        <v>526297.66347749997</v>
      </c>
      <c r="G248" s="58"/>
      <c r="H248" s="162">
        <v>51.538461538461547</v>
      </c>
      <c r="I248" s="58"/>
      <c r="J248" s="156">
        <v>12.6</v>
      </c>
      <c r="K248" s="58"/>
      <c r="L248" s="63">
        <f t="shared" si="6"/>
        <v>29109</v>
      </c>
      <c r="M248" s="63"/>
      <c r="N248" s="78">
        <v>3.8</v>
      </c>
      <c r="O248" s="58"/>
      <c r="P248" s="163">
        <f t="shared" si="7"/>
        <v>68.704036068369206</v>
      </c>
      <c r="R248" s="159">
        <v>14.52</v>
      </c>
      <c r="T248" s="36">
        <v>18094</v>
      </c>
      <c r="U248" s="36"/>
      <c r="V248" s="66">
        <f t="shared" si="8"/>
        <v>2.36</v>
      </c>
      <c r="W248" s="52"/>
      <c r="X248" s="52"/>
      <c r="Y248" s="52"/>
      <c r="AA248" s="21"/>
      <c r="AB248" s="21"/>
      <c r="AC248" s="37"/>
    </row>
    <row r="249" spans="1:29" x14ac:dyDescent="0.25">
      <c r="A249" s="33">
        <v>343</v>
      </c>
      <c r="B249" s="33" t="s">
        <v>88</v>
      </c>
      <c r="D249" s="36">
        <v>130296358.81</v>
      </c>
      <c r="F249" s="63">
        <v>36892591.604303971</v>
      </c>
      <c r="G249" s="58"/>
      <c r="H249" s="162">
        <v>52.083333333333329</v>
      </c>
      <c r="I249" s="58" t="s">
        <v>280</v>
      </c>
      <c r="J249" s="156">
        <v>11.5</v>
      </c>
      <c r="K249" s="58" t="s">
        <v>282</v>
      </c>
      <c r="L249" s="63">
        <f t="shared" si="6"/>
        <v>5472447</v>
      </c>
      <c r="M249" s="63"/>
      <c r="N249" s="78">
        <v>4.2</v>
      </c>
      <c r="O249" s="58"/>
      <c r="P249" s="163">
        <f t="shared" si="7"/>
        <v>28.314368829063959</v>
      </c>
      <c r="R249" s="159">
        <v>14.37</v>
      </c>
      <c r="T249" s="36">
        <v>6771932</v>
      </c>
      <c r="U249" s="36"/>
      <c r="V249" s="66">
        <f t="shared" si="8"/>
        <v>5.2</v>
      </c>
      <c r="W249" s="52"/>
      <c r="X249" s="52"/>
      <c r="Y249" s="52"/>
      <c r="AA249" s="21"/>
      <c r="AB249" s="21"/>
      <c r="AC249" s="37"/>
    </row>
    <row r="250" spans="1:29" x14ac:dyDescent="0.25">
      <c r="A250" s="33">
        <v>343.2</v>
      </c>
      <c r="B250" s="33" t="s">
        <v>290</v>
      </c>
      <c r="D250" s="36">
        <v>24422477.670000002</v>
      </c>
      <c r="F250" s="63">
        <v>2046911.8718494119</v>
      </c>
      <c r="G250" s="58"/>
      <c r="H250" s="162">
        <v>52.083333333333329</v>
      </c>
      <c r="I250" s="58" t="s">
        <v>280</v>
      </c>
      <c r="J250" s="156">
        <v>11.5</v>
      </c>
      <c r="K250" s="58" t="s">
        <v>282</v>
      </c>
      <c r="L250" s="63">
        <f t="shared" si="6"/>
        <v>1025744</v>
      </c>
      <c r="M250" s="63"/>
      <c r="N250" s="78">
        <v>4.2</v>
      </c>
      <c r="O250" s="58"/>
      <c r="P250" s="163">
        <f t="shared" si="7"/>
        <v>8.3812621287142797</v>
      </c>
      <c r="R250" s="159">
        <v>6.92</v>
      </c>
      <c r="T250" s="36">
        <v>1998222</v>
      </c>
      <c r="U250" s="36"/>
      <c r="V250" s="66">
        <f t="shared" si="8"/>
        <v>8.18</v>
      </c>
      <c r="W250" s="52"/>
      <c r="X250" s="52"/>
      <c r="Y250" s="52"/>
      <c r="AA250" s="21"/>
      <c r="AB250" s="21"/>
      <c r="AC250" s="37"/>
    </row>
    <row r="251" spans="1:29" s="38" customFormat="1" x14ac:dyDescent="0.25">
      <c r="A251" s="33">
        <v>344</v>
      </c>
      <c r="B251" s="33" t="s">
        <v>89</v>
      </c>
      <c r="D251" s="36">
        <v>32777730.66</v>
      </c>
      <c r="E251" s="33"/>
      <c r="F251" s="63">
        <v>23372189.698137499</v>
      </c>
      <c r="G251" s="58"/>
      <c r="H251" s="162">
        <v>56.223333333333322</v>
      </c>
      <c r="I251" s="58"/>
      <c r="J251" s="169">
        <v>13.3</v>
      </c>
      <c r="K251" s="73"/>
      <c r="L251" s="63">
        <f t="shared" si="6"/>
        <v>1114443</v>
      </c>
      <c r="M251" s="63"/>
      <c r="N251" s="78">
        <v>3.4</v>
      </c>
      <c r="O251" s="73"/>
      <c r="P251" s="163">
        <f t="shared" si="7"/>
        <v>71.305088020201268</v>
      </c>
      <c r="Q251" s="33"/>
      <c r="R251" s="159">
        <v>14.86</v>
      </c>
      <c r="S251" s="33"/>
      <c r="T251" s="36">
        <v>699117</v>
      </c>
      <c r="U251" s="36"/>
      <c r="V251" s="66">
        <f t="shared" si="8"/>
        <v>2.13</v>
      </c>
      <c r="W251" s="52"/>
      <c r="X251" s="52"/>
      <c r="Y251" s="52"/>
      <c r="Z251" s="33"/>
      <c r="AA251" s="21"/>
      <c r="AB251" s="21"/>
      <c r="AC251" s="37"/>
    </row>
    <row r="252" spans="1:29" x14ac:dyDescent="0.25">
      <c r="A252" s="33">
        <v>345</v>
      </c>
      <c r="B252" s="33" t="s">
        <v>45</v>
      </c>
      <c r="D252" s="36">
        <v>25710169.039999999</v>
      </c>
      <c r="F252" s="63">
        <v>16111822.174325</v>
      </c>
      <c r="G252" s="58"/>
      <c r="H252" s="162">
        <v>55.886666666666663</v>
      </c>
      <c r="I252" s="58"/>
      <c r="J252" s="156">
        <v>13.4</v>
      </c>
      <c r="K252" s="58"/>
      <c r="L252" s="63">
        <f t="shared" si="6"/>
        <v>874146</v>
      </c>
      <c r="M252" s="63"/>
      <c r="N252" s="78">
        <v>3.4</v>
      </c>
      <c r="O252" s="58"/>
      <c r="P252" s="163">
        <f t="shared" si="7"/>
        <v>62.667118793572115</v>
      </c>
      <c r="R252" s="159">
        <v>14.64</v>
      </c>
      <c r="T252" s="36">
        <v>690748</v>
      </c>
      <c r="U252" s="36"/>
      <c r="V252" s="66">
        <f t="shared" si="8"/>
        <v>2.69</v>
      </c>
      <c r="W252" s="52"/>
      <c r="X252" s="52"/>
      <c r="Y252" s="52"/>
      <c r="AA252" s="21"/>
      <c r="AB252" s="21"/>
      <c r="AC252" s="37"/>
    </row>
    <row r="253" spans="1:29" s="38" customFormat="1" x14ac:dyDescent="0.25">
      <c r="A253" s="33">
        <v>346</v>
      </c>
      <c r="B253" s="33" t="s">
        <v>291</v>
      </c>
      <c r="D253" s="32">
        <v>1868249.99</v>
      </c>
      <c r="E253" s="33"/>
      <c r="F253" s="64">
        <v>1335398.9189250001</v>
      </c>
      <c r="G253" s="58"/>
      <c r="H253" s="162">
        <v>54.482758620689651</v>
      </c>
      <c r="I253" s="58"/>
      <c r="J253" s="169">
        <v>13.2</v>
      </c>
      <c r="K253" s="73"/>
      <c r="L253" s="64">
        <f t="shared" si="6"/>
        <v>63520</v>
      </c>
      <c r="M253" s="67"/>
      <c r="N253" s="78">
        <v>3.4</v>
      </c>
      <c r="O253" s="73"/>
      <c r="P253" s="163">
        <f t="shared" si="7"/>
        <v>71.478599013668415</v>
      </c>
      <c r="Q253" s="33"/>
      <c r="R253" s="159">
        <v>14.12</v>
      </c>
      <c r="S253" s="33"/>
      <c r="T253" s="32">
        <v>40384</v>
      </c>
      <c r="U253" s="54"/>
      <c r="V253" s="66">
        <f t="shared" si="8"/>
        <v>2.16</v>
      </c>
      <c r="W253" s="52"/>
      <c r="X253" s="52"/>
      <c r="Y253" s="52"/>
      <c r="AA253" s="21"/>
      <c r="AB253" s="21"/>
      <c r="AC253" s="37"/>
    </row>
    <row r="254" spans="1:29" x14ac:dyDescent="0.25">
      <c r="A254" s="33" t="s">
        <v>6</v>
      </c>
      <c r="B254" s="38" t="s">
        <v>95</v>
      </c>
      <c r="D254" s="23">
        <f>+SUBTOTAL(9,D247:D253)</f>
        <v>219146009.99000001</v>
      </c>
      <c r="E254" s="38"/>
      <c r="F254" s="83">
        <f>+SUBTOTAL(9,F247:F253)</f>
        <v>82317834.080705881</v>
      </c>
      <c r="G254" s="73"/>
      <c r="H254" s="163"/>
      <c r="I254" s="73"/>
      <c r="J254" s="156"/>
      <c r="K254" s="58"/>
      <c r="L254" s="83">
        <f>+SUBTOTAL(9,L247:L253)</f>
        <v>8695084</v>
      </c>
      <c r="M254" s="88"/>
      <c r="N254" s="118">
        <f>+ROUND(L254/D254*100,1)</f>
        <v>4</v>
      </c>
      <c r="O254" s="58"/>
      <c r="P254" s="163"/>
      <c r="R254" s="159"/>
      <c r="T254" s="23">
        <f>+SUBTOTAL(9,T247:T253)</f>
        <v>10306786</v>
      </c>
      <c r="U254" s="24"/>
      <c r="V254" s="126">
        <f>+T254/D254*100</f>
        <v>4.7031593230788529</v>
      </c>
      <c r="W254" s="56"/>
      <c r="X254" s="52"/>
      <c r="Y254" s="52"/>
      <c r="Z254" s="37"/>
      <c r="AA254" s="21"/>
      <c r="AB254" s="21"/>
      <c r="AC254" s="37"/>
    </row>
    <row r="255" spans="1:29" x14ac:dyDescent="0.25">
      <c r="B255" s="38" t="s">
        <v>6</v>
      </c>
      <c r="D255" s="39"/>
      <c r="E255" s="38"/>
      <c r="F255" s="65"/>
      <c r="G255" s="73"/>
      <c r="H255" s="163"/>
      <c r="I255" s="73"/>
      <c r="J255" s="156"/>
      <c r="K255" s="58"/>
      <c r="L255" s="65"/>
      <c r="M255" s="65"/>
      <c r="N255" s="120"/>
      <c r="O255" s="58"/>
      <c r="P255" s="163"/>
      <c r="R255" s="159"/>
      <c r="T255" s="39"/>
      <c r="U255" s="39"/>
      <c r="V255" s="66"/>
      <c r="W255" s="52"/>
      <c r="X255" s="52"/>
      <c r="Y255" s="52"/>
      <c r="AA255" s="21"/>
      <c r="AB255" s="21"/>
      <c r="AC255" s="37"/>
    </row>
    <row r="256" spans="1:29" x14ac:dyDescent="0.25">
      <c r="A256" s="41" t="s">
        <v>191</v>
      </c>
      <c r="B256" s="38"/>
      <c r="D256" s="27">
        <f>+SUBTOTAL(9,D226:D255)</f>
        <v>664255201.31999993</v>
      </c>
      <c r="E256" s="38"/>
      <c r="F256" s="121">
        <f>+SUBTOTAL(9,F226:F255)</f>
        <v>289881818.33393276</v>
      </c>
      <c r="G256" s="73"/>
      <c r="H256" s="163"/>
      <c r="I256" s="73"/>
      <c r="J256" s="156"/>
      <c r="K256" s="58"/>
      <c r="L256" s="121">
        <f>+SUBTOTAL(9,L226:L255)</f>
        <v>27465847</v>
      </c>
      <c r="M256" s="121"/>
      <c r="N256" s="122">
        <f>+ROUND(L256/D256*100,1)</f>
        <v>4.0999999999999996</v>
      </c>
      <c r="O256" s="58"/>
      <c r="P256" s="163"/>
      <c r="R256" s="159"/>
      <c r="T256" s="27">
        <f>+SUBTOTAL(9,T226:T255)</f>
        <v>28738432</v>
      </c>
      <c r="U256" s="27"/>
      <c r="V256" s="116">
        <f>+T256/D256*100</f>
        <v>4.3264142972296398</v>
      </c>
      <c r="W256" s="57"/>
      <c r="X256" s="52"/>
      <c r="Y256" s="52"/>
      <c r="AA256" s="21"/>
      <c r="AB256" s="21"/>
      <c r="AC256" s="37"/>
    </row>
    <row r="257" spans="1:29" x14ac:dyDescent="0.25">
      <c r="A257" s="125"/>
      <c r="B257" s="73" t="s">
        <v>6</v>
      </c>
      <c r="C257" s="58"/>
      <c r="D257" s="65"/>
      <c r="E257" s="73"/>
      <c r="F257" s="65"/>
      <c r="G257" s="73"/>
      <c r="H257" s="163"/>
      <c r="I257" s="73"/>
      <c r="J257" s="156"/>
      <c r="K257" s="58"/>
      <c r="L257" s="65"/>
      <c r="M257" s="65"/>
      <c r="N257" s="120"/>
      <c r="O257" s="58"/>
      <c r="P257" s="163"/>
      <c r="Q257" s="58"/>
      <c r="R257" s="160"/>
      <c r="S257" s="58"/>
      <c r="T257" s="65"/>
      <c r="U257" s="65"/>
      <c r="V257" s="66"/>
      <c r="W257" s="52"/>
      <c r="X257" s="52"/>
      <c r="Y257" s="52"/>
      <c r="AA257" s="21"/>
      <c r="AB257" s="21"/>
      <c r="AC257" s="37"/>
    </row>
    <row r="258" spans="1:29" x14ac:dyDescent="0.25">
      <c r="A258" s="41"/>
      <c r="B258" s="38" t="s">
        <v>6</v>
      </c>
      <c r="D258" s="39"/>
      <c r="E258" s="38"/>
      <c r="F258" s="65"/>
      <c r="G258" s="73"/>
      <c r="H258" s="163"/>
      <c r="I258" s="73"/>
      <c r="J258" s="156"/>
      <c r="K258" s="58"/>
      <c r="L258" s="65"/>
      <c r="M258" s="65"/>
      <c r="N258" s="120"/>
      <c r="O258" s="58"/>
      <c r="P258" s="163"/>
      <c r="R258" s="159"/>
      <c r="T258" s="39"/>
      <c r="U258" s="39"/>
      <c r="V258" s="66"/>
      <c r="W258" s="52"/>
      <c r="X258" s="52"/>
      <c r="Y258" s="52"/>
      <c r="AA258" s="21"/>
      <c r="AB258" s="21"/>
      <c r="AC258" s="37"/>
    </row>
    <row r="259" spans="1:29" x14ac:dyDescent="0.25">
      <c r="A259" s="41" t="s">
        <v>192</v>
      </c>
      <c r="B259" s="38"/>
      <c r="D259" s="39"/>
      <c r="E259" s="38"/>
      <c r="F259" s="65"/>
      <c r="G259" s="73"/>
      <c r="H259" s="163"/>
      <c r="I259" s="73"/>
      <c r="J259" s="156"/>
      <c r="K259" s="58"/>
      <c r="L259" s="65"/>
      <c r="M259" s="65"/>
      <c r="N259" s="120"/>
      <c r="O259" s="58"/>
      <c r="P259" s="163"/>
      <c r="R259" s="159"/>
      <c r="T259" s="39"/>
      <c r="U259" s="39"/>
      <c r="V259" s="66"/>
      <c r="W259" s="52"/>
      <c r="X259" s="52"/>
      <c r="Y259" s="52"/>
      <c r="AA259" s="21"/>
      <c r="AB259" s="21"/>
      <c r="AC259" s="37"/>
    </row>
    <row r="260" spans="1:29" x14ac:dyDescent="0.25">
      <c r="A260" s="33" t="s">
        <v>6</v>
      </c>
      <c r="B260" s="33" t="s">
        <v>6</v>
      </c>
      <c r="F260" s="58"/>
      <c r="G260" s="58"/>
      <c r="H260" s="163"/>
      <c r="I260" s="58"/>
      <c r="J260" s="156"/>
      <c r="K260" s="58"/>
      <c r="M260" s="58"/>
      <c r="N260" s="120"/>
      <c r="O260" s="58"/>
      <c r="P260" s="163"/>
      <c r="R260" s="159"/>
      <c r="V260" s="66"/>
      <c r="W260" s="52"/>
      <c r="X260" s="52"/>
      <c r="Y260" s="52"/>
      <c r="Z260" s="38"/>
      <c r="AA260" s="21"/>
      <c r="AB260" s="21"/>
      <c r="AC260" s="37"/>
    </row>
    <row r="261" spans="1:29" x14ac:dyDescent="0.25">
      <c r="A261" s="38" t="s">
        <v>6</v>
      </c>
      <c r="B261" s="38" t="s">
        <v>96</v>
      </c>
      <c r="D261" s="36"/>
      <c r="F261" s="58"/>
      <c r="G261" s="58"/>
      <c r="H261" s="163"/>
      <c r="I261" s="58"/>
      <c r="J261" s="156"/>
      <c r="K261" s="58"/>
      <c r="L261" s="63"/>
      <c r="M261" s="63"/>
      <c r="N261" s="120"/>
      <c r="O261" s="58"/>
      <c r="P261" s="163"/>
      <c r="R261" s="159"/>
      <c r="T261" s="36"/>
      <c r="U261" s="36"/>
      <c r="V261" s="66"/>
      <c r="W261" s="52"/>
      <c r="X261" s="52"/>
      <c r="Y261" s="52"/>
      <c r="Z261" s="38"/>
      <c r="AA261" s="21"/>
      <c r="AB261" s="21"/>
      <c r="AC261" s="37"/>
    </row>
    <row r="262" spans="1:29" x14ac:dyDescent="0.25">
      <c r="A262" s="33">
        <v>341</v>
      </c>
      <c r="B262" s="33" t="s">
        <v>42</v>
      </c>
      <c r="D262" s="36">
        <v>9369834.6799999997</v>
      </c>
      <c r="F262" s="63">
        <v>2084624.7474000002</v>
      </c>
      <c r="G262" s="58"/>
      <c r="H262" s="162">
        <v>21.103448275862064</v>
      </c>
      <c r="I262" s="58"/>
      <c r="J262" s="156">
        <v>23</v>
      </c>
      <c r="K262" s="58"/>
      <c r="L262" s="63">
        <f t="shared" ref="L262:L268" si="9">+ROUND(D262*N262/100,0)</f>
        <v>327944</v>
      </c>
      <c r="M262" s="63"/>
      <c r="N262" s="78">
        <v>3.5</v>
      </c>
      <c r="O262" s="58"/>
      <c r="P262" s="163">
        <f t="shared" ref="P262:P268" si="10">F262/D262*100</f>
        <v>22.248255370499241</v>
      </c>
      <c r="R262" s="159">
        <v>24.23</v>
      </c>
      <c r="T262" s="36">
        <v>308403</v>
      </c>
      <c r="U262" s="36"/>
      <c r="V262" s="66">
        <f t="shared" ref="V262:V268" si="11">+ROUND(T262/D262*100,2)</f>
        <v>3.29</v>
      </c>
      <c r="W262" s="52"/>
      <c r="X262" s="52"/>
      <c r="Y262" s="52"/>
      <c r="AA262" s="21"/>
      <c r="AB262" s="21"/>
      <c r="AC262" s="37"/>
    </row>
    <row r="263" spans="1:29" x14ac:dyDescent="0.25">
      <c r="A263" s="33">
        <v>342</v>
      </c>
      <c r="B263" s="33" t="s">
        <v>87</v>
      </c>
      <c r="D263" s="36">
        <v>843137.77</v>
      </c>
      <c r="F263" s="63">
        <v>299079.16278000001</v>
      </c>
      <c r="G263" s="58"/>
      <c r="H263" s="162">
        <v>19.230769230769226</v>
      </c>
      <c r="I263" s="58"/>
      <c r="J263" s="156">
        <v>21</v>
      </c>
      <c r="K263" s="58"/>
      <c r="L263" s="63">
        <f t="shared" si="9"/>
        <v>32039</v>
      </c>
      <c r="M263" s="63"/>
      <c r="N263" s="78">
        <v>3.8</v>
      </c>
      <c r="O263" s="58"/>
      <c r="P263" s="163">
        <f t="shared" si="10"/>
        <v>35.472158100567597</v>
      </c>
      <c r="R263" s="159">
        <v>16.05</v>
      </c>
      <c r="T263" s="36">
        <v>35474</v>
      </c>
      <c r="U263" s="36"/>
      <c r="V263" s="66">
        <f t="shared" si="11"/>
        <v>4.21</v>
      </c>
      <c r="W263" s="52"/>
      <c r="X263" s="52"/>
      <c r="Y263" s="52"/>
      <c r="AA263" s="21"/>
      <c r="AB263" s="21"/>
      <c r="AC263" s="37"/>
    </row>
    <row r="264" spans="1:29" x14ac:dyDescent="0.25">
      <c r="A264" s="33">
        <v>343</v>
      </c>
      <c r="B264" s="33" t="s">
        <v>88</v>
      </c>
      <c r="D264" s="36">
        <v>3966235.24</v>
      </c>
      <c r="F264" s="63">
        <v>1207202.4510664758</v>
      </c>
      <c r="G264" s="58"/>
      <c r="H264" s="162">
        <v>18.713450292397667</v>
      </c>
      <c r="I264" s="58" t="s">
        <v>280</v>
      </c>
      <c r="J264" s="156">
        <v>13.9</v>
      </c>
      <c r="K264" s="58" t="s">
        <v>282</v>
      </c>
      <c r="L264" s="63">
        <f t="shared" si="9"/>
        <v>230042</v>
      </c>
      <c r="M264" s="63"/>
      <c r="N264" s="78">
        <v>5.8</v>
      </c>
      <c r="O264" s="58"/>
      <c r="P264" s="163">
        <f t="shared" si="10"/>
        <v>30.436985655608158</v>
      </c>
      <c r="R264" s="159">
        <v>23.12</v>
      </c>
      <c r="T264" s="36">
        <v>124482</v>
      </c>
      <c r="U264" s="36"/>
      <c r="V264" s="66">
        <f t="shared" si="11"/>
        <v>3.14</v>
      </c>
      <c r="W264" s="52"/>
      <c r="X264" s="52"/>
      <c r="Y264" s="52"/>
      <c r="AA264" s="21"/>
      <c r="AB264" s="21"/>
      <c r="AC264" s="37"/>
    </row>
    <row r="265" spans="1:29" s="38" customFormat="1" x14ac:dyDescent="0.25">
      <c r="A265" s="33">
        <v>343.2</v>
      </c>
      <c r="B265" s="33" t="s">
        <v>290</v>
      </c>
      <c r="D265" s="36">
        <v>441576.73</v>
      </c>
      <c r="E265" s="33"/>
      <c r="F265" s="63">
        <v>232703.02052102418</v>
      </c>
      <c r="G265" s="58"/>
      <c r="H265" s="162">
        <v>18.713450292397667</v>
      </c>
      <c r="I265" s="58" t="s">
        <v>280</v>
      </c>
      <c r="J265" s="156">
        <v>13.9</v>
      </c>
      <c r="K265" s="58" t="s">
        <v>282</v>
      </c>
      <c r="L265" s="63">
        <f t="shared" si="9"/>
        <v>25611</v>
      </c>
      <c r="M265" s="63"/>
      <c r="N265" s="78">
        <v>5.8</v>
      </c>
      <c r="O265" s="73"/>
      <c r="P265" s="163">
        <f t="shared" si="10"/>
        <v>52.698207290276414</v>
      </c>
      <c r="Q265" s="33"/>
      <c r="R265" s="159">
        <v>5.5</v>
      </c>
      <c r="S265" s="33"/>
      <c r="T265" s="36">
        <v>9877</v>
      </c>
      <c r="U265" s="36"/>
      <c r="V265" s="66">
        <f t="shared" si="11"/>
        <v>2.2400000000000002</v>
      </c>
      <c r="W265" s="52"/>
      <c r="X265" s="52"/>
      <c r="Y265" s="52"/>
      <c r="Z265" s="33"/>
      <c r="AA265" s="21"/>
      <c r="AB265" s="21"/>
      <c r="AC265" s="37"/>
    </row>
    <row r="266" spans="1:29" x14ac:dyDescent="0.25">
      <c r="A266" s="33">
        <v>344</v>
      </c>
      <c r="B266" s="33" t="s">
        <v>89</v>
      </c>
      <c r="D266" s="36">
        <v>244992.81</v>
      </c>
      <c r="F266" s="63">
        <v>16476.129422499998</v>
      </c>
      <c r="G266" s="58"/>
      <c r="H266" s="162">
        <v>23.566666666666663</v>
      </c>
      <c r="I266" s="58"/>
      <c r="J266" s="156">
        <v>23</v>
      </c>
      <c r="K266" s="58"/>
      <c r="L266" s="63">
        <f t="shared" si="9"/>
        <v>8330</v>
      </c>
      <c r="M266" s="63"/>
      <c r="N266" s="78">
        <v>3.4</v>
      </c>
      <c r="O266" s="58"/>
      <c r="P266" s="163">
        <f t="shared" si="10"/>
        <v>6.72514814720481</v>
      </c>
      <c r="R266" s="159">
        <v>24.49</v>
      </c>
      <c r="T266" s="36">
        <v>9631</v>
      </c>
      <c r="U266" s="36"/>
      <c r="V266" s="66">
        <f t="shared" si="11"/>
        <v>3.93</v>
      </c>
      <c r="W266" s="52"/>
      <c r="X266" s="52"/>
      <c r="Y266" s="52"/>
      <c r="AA266" s="21"/>
      <c r="AB266" s="21"/>
      <c r="AC266" s="37"/>
    </row>
    <row r="267" spans="1:29" s="38" customFormat="1" x14ac:dyDescent="0.25">
      <c r="A267" s="33">
        <v>345</v>
      </c>
      <c r="B267" s="33" t="s">
        <v>45</v>
      </c>
      <c r="D267" s="36">
        <v>1235228.53</v>
      </c>
      <c r="E267" s="33"/>
      <c r="F267" s="63">
        <v>156636.92349500002</v>
      </c>
      <c r="G267" s="58"/>
      <c r="H267" s="162">
        <v>23.566666666666663</v>
      </c>
      <c r="I267" s="58"/>
      <c r="J267" s="169">
        <v>23</v>
      </c>
      <c r="K267" s="73"/>
      <c r="L267" s="63">
        <f t="shared" si="9"/>
        <v>41998</v>
      </c>
      <c r="M267" s="63"/>
      <c r="N267" s="78">
        <v>3.4</v>
      </c>
      <c r="O267" s="73"/>
      <c r="P267" s="163">
        <f t="shared" si="10"/>
        <v>12.680805186308319</v>
      </c>
      <c r="Q267" s="33"/>
      <c r="R267" s="159">
        <v>24.06</v>
      </c>
      <c r="S267" s="33"/>
      <c r="T267" s="36">
        <v>45856</v>
      </c>
      <c r="U267" s="36"/>
      <c r="V267" s="66">
        <f t="shared" si="11"/>
        <v>3.71</v>
      </c>
      <c r="W267" s="52"/>
      <c r="X267" s="52"/>
      <c r="Y267" s="52"/>
      <c r="Z267" s="33"/>
      <c r="AA267" s="21"/>
      <c r="AB267" s="21"/>
      <c r="AC267" s="37"/>
    </row>
    <row r="268" spans="1:29" x14ac:dyDescent="0.25">
      <c r="A268" s="33">
        <v>346</v>
      </c>
      <c r="B268" s="33" t="s">
        <v>291</v>
      </c>
      <c r="D268" s="32">
        <v>816343.35</v>
      </c>
      <c r="F268" s="64">
        <v>214351.49612250002</v>
      </c>
      <c r="G268" s="58"/>
      <c r="H268" s="162">
        <v>20.689655172413794</v>
      </c>
      <c r="I268" s="58"/>
      <c r="J268" s="156">
        <v>23</v>
      </c>
      <c r="K268" s="58"/>
      <c r="L268" s="64">
        <f t="shared" si="9"/>
        <v>27756</v>
      </c>
      <c r="M268" s="67"/>
      <c r="N268" s="78">
        <v>3.4</v>
      </c>
      <c r="O268" s="58"/>
      <c r="P268" s="163">
        <f t="shared" si="10"/>
        <v>26.257517271684765</v>
      </c>
      <c r="R268" s="159">
        <v>22.18</v>
      </c>
      <c r="T268" s="32">
        <v>27877</v>
      </c>
      <c r="U268" s="54"/>
      <c r="V268" s="66">
        <f t="shared" si="11"/>
        <v>3.41</v>
      </c>
      <c r="W268" s="52"/>
      <c r="X268" s="52"/>
      <c r="Y268" s="52"/>
      <c r="Z268" s="38"/>
      <c r="AA268" s="21"/>
      <c r="AB268" s="21"/>
      <c r="AC268" s="37"/>
    </row>
    <row r="269" spans="1:29" x14ac:dyDescent="0.25">
      <c r="A269" s="33" t="s">
        <v>6</v>
      </c>
      <c r="B269" s="38" t="s">
        <v>97</v>
      </c>
      <c r="D269" s="39">
        <f>+SUBTOTAL(9,D262:D268)</f>
        <v>16917349.109999999</v>
      </c>
      <c r="E269" s="38"/>
      <c r="F269" s="65">
        <f>+SUBTOTAL(9,F262:F268)</f>
        <v>4211073.9308075001</v>
      </c>
      <c r="G269" s="73"/>
      <c r="H269" s="163"/>
      <c r="I269" s="73"/>
      <c r="J269" s="156"/>
      <c r="K269" s="58"/>
      <c r="L269" s="65">
        <f>+SUBTOTAL(9,L262:L268)</f>
        <v>693720</v>
      </c>
      <c r="M269" s="65"/>
      <c r="N269" s="118">
        <f>+ROUND(L269/D269*100,1)</f>
        <v>4.0999999999999996</v>
      </c>
      <c r="O269" s="58"/>
      <c r="P269" s="163"/>
      <c r="R269" s="159"/>
      <c r="T269" s="39">
        <f>+SUBTOTAL(9,T262:T268)</f>
        <v>561600</v>
      </c>
      <c r="U269" s="39"/>
      <c r="V269" s="126">
        <f>+T269/D269*100</f>
        <v>3.3196690353102256</v>
      </c>
      <c r="W269" s="56"/>
      <c r="X269" s="52"/>
      <c r="Y269" s="52"/>
      <c r="Z269" s="37"/>
      <c r="AA269" s="21"/>
      <c r="AB269" s="21"/>
      <c r="AC269" s="37"/>
    </row>
    <row r="270" spans="1:29" x14ac:dyDescent="0.25">
      <c r="A270" s="38" t="s">
        <v>6</v>
      </c>
      <c r="B270" s="38" t="s">
        <v>6</v>
      </c>
      <c r="F270" s="58"/>
      <c r="G270" s="58"/>
      <c r="H270" s="163"/>
      <c r="I270" s="58"/>
      <c r="J270" s="156"/>
      <c r="K270" s="58"/>
      <c r="M270" s="58"/>
      <c r="N270" s="120"/>
      <c r="O270" s="58"/>
      <c r="P270" s="163"/>
      <c r="R270" s="159"/>
      <c r="V270" s="66"/>
      <c r="W270" s="52"/>
      <c r="X270" s="52"/>
      <c r="Y270" s="52"/>
      <c r="Z270" s="38"/>
      <c r="AA270" s="21"/>
      <c r="AB270" s="21"/>
      <c r="AC270" s="37"/>
    </row>
    <row r="271" spans="1:29" x14ac:dyDescent="0.25">
      <c r="A271" s="38" t="s">
        <v>6</v>
      </c>
      <c r="B271" s="38" t="s">
        <v>98</v>
      </c>
      <c r="D271" s="36"/>
      <c r="F271" s="58"/>
      <c r="G271" s="58"/>
      <c r="H271" s="163"/>
      <c r="I271" s="58"/>
      <c r="J271" s="156"/>
      <c r="K271" s="58"/>
      <c r="L271" s="63"/>
      <c r="M271" s="63"/>
      <c r="N271" s="120"/>
      <c r="O271" s="58"/>
      <c r="P271" s="163"/>
      <c r="R271" s="159"/>
      <c r="T271" s="36"/>
      <c r="U271" s="36"/>
      <c r="V271" s="66"/>
      <c r="W271" s="52"/>
      <c r="X271" s="52"/>
      <c r="Y271" s="52"/>
      <c r="Z271" s="38"/>
      <c r="AA271" s="21"/>
      <c r="AB271" s="21"/>
      <c r="AC271" s="37"/>
    </row>
    <row r="272" spans="1:29" x14ac:dyDescent="0.25">
      <c r="A272" s="33">
        <v>341</v>
      </c>
      <c r="B272" s="33" t="s">
        <v>42</v>
      </c>
      <c r="D272" s="36">
        <v>30529034.859999999</v>
      </c>
      <c r="F272" s="63">
        <v>12785207.480231252</v>
      </c>
      <c r="G272" s="58"/>
      <c r="H272" s="162">
        <v>24.620689655172413</v>
      </c>
      <c r="I272" s="58"/>
      <c r="J272" s="156">
        <v>22</v>
      </c>
      <c r="K272" s="58"/>
      <c r="L272" s="63">
        <f t="shared" ref="L272:L278" si="12">+ROUND(D272*N272/100,0)</f>
        <v>1068516</v>
      </c>
      <c r="M272" s="63"/>
      <c r="N272" s="78">
        <v>3.5</v>
      </c>
      <c r="O272" s="58"/>
      <c r="P272" s="163">
        <f t="shared" ref="P272:P278" si="13">F272/D272*100</f>
        <v>41.8788459538981</v>
      </c>
      <c r="R272" s="159">
        <v>24.52</v>
      </c>
      <c r="T272" s="36">
        <v>748548</v>
      </c>
      <c r="U272" s="36"/>
      <c r="V272" s="66">
        <f t="shared" ref="V272:V278" si="14">+ROUND(T272/D272*100,2)</f>
        <v>2.4500000000000002</v>
      </c>
      <c r="W272" s="52"/>
      <c r="X272" s="52"/>
      <c r="Y272" s="52"/>
      <c r="AA272" s="21"/>
      <c r="AB272" s="21"/>
      <c r="AC272" s="37"/>
    </row>
    <row r="273" spans="1:29" x14ac:dyDescent="0.25">
      <c r="A273" s="33">
        <v>342</v>
      </c>
      <c r="B273" s="33" t="s">
        <v>87</v>
      </c>
      <c r="D273" s="36">
        <v>6577101.4100000001</v>
      </c>
      <c r="F273" s="63">
        <v>2145940.8426675</v>
      </c>
      <c r="G273" s="58"/>
      <c r="H273" s="162">
        <v>23.07692307692308</v>
      </c>
      <c r="I273" s="58"/>
      <c r="J273" s="156">
        <v>20</v>
      </c>
      <c r="K273" s="58"/>
      <c r="L273" s="63">
        <f t="shared" si="12"/>
        <v>249930</v>
      </c>
      <c r="M273" s="63"/>
      <c r="N273" s="78">
        <v>3.8</v>
      </c>
      <c r="O273" s="58"/>
      <c r="P273" s="163">
        <f t="shared" si="13"/>
        <v>32.6274556053637</v>
      </c>
      <c r="R273" s="159">
        <v>22.7</v>
      </c>
      <c r="T273" s="36">
        <v>203898</v>
      </c>
      <c r="U273" s="36"/>
      <c r="V273" s="66">
        <f t="shared" si="14"/>
        <v>3.1</v>
      </c>
      <c r="W273" s="52"/>
      <c r="X273" s="52"/>
      <c r="Y273" s="52"/>
      <c r="AA273" s="21"/>
      <c r="AB273" s="21"/>
      <c r="AC273" s="37"/>
    </row>
    <row r="274" spans="1:29" s="38" customFormat="1" x14ac:dyDescent="0.25">
      <c r="A274" s="33">
        <v>343</v>
      </c>
      <c r="B274" s="33" t="s">
        <v>88</v>
      </c>
      <c r="D274" s="36">
        <v>408864985.94999999</v>
      </c>
      <c r="E274" s="33"/>
      <c r="F274" s="63">
        <v>89323988.260784045</v>
      </c>
      <c r="G274" s="58"/>
      <c r="H274" s="162">
        <v>25</v>
      </c>
      <c r="I274" s="58" t="s">
        <v>280</v>
      </c>
      <c r="J274" s="156">
        <v>18</v>
      </c>
      <c r="K274" s="58" t="s">
        <v>282</v>
      </c>
      <c r="L274" s="63">
        <f t="shared" si="12"/>
        <v>17172329</v>
      </c>
      <c r="M274" s="63"/>
      <c r="N274" s="78">
        <v>4.2</v>
      </c>
      <c r="O274" s="73"/>
      <c r="P274" s="163">
        <f t="shared" si="13"/>
        <v>21.846817734524095</v>
      </c>
      <c r="Q274" s="33"/>
      <c r="R274" s="159">
        <v>22.81</v>
      </c>
      <c r="S274" s="33"/>
      <c r="T274" s="36">
        <v>14546556</v>
      </c>
      <c r="U274" s="36"/>
      <c r="V274" s="66">
        <f t="shared" si="14"/>
        <v>3.56</v>
      </c>
      <c r="W274" s="52"/>
      <c r="X274" s="52"/>
      <c r="Y274" s="52"/>
      <c r="Z274" s="33"/>
      <c r="AA274" s="21"/>
      <c r="AB274" s="21"/>
      <c r="AC274" s="37"/>
    </row>
    <row r="275" spans="1:29" x14ac:dyDescent="0.25">
      <c r="A275" s="33">
        <v>343.2</v>
      </c>
      <c r="B275" s="33" t="s">
        <v>290</v>
      </c>
      <c r="D275" s="36">
        <v>296494182.88999999</v>
      </c>
      <c r="F275" s="63">
        <v>44886480.607737973</v>
      </c>
      <c r="G275" s="58"/>
      <c r="H275" s="162">
        <v>25</v>
      </c>
      <c r="I275" s="58" t="s">
        <v>280</v>
      </c>
      <c r="J275" s="156">
        <v>18</v>
      </c>
      <c r="K275" s="58" t="s">
        <v>282</v>
      </c>
      <c r="L275" s="63">
        <f t="shared" si="12"/>
        <v>12452756</v>
      </c>
      <c r="M275" s="63"/>
      <c r="N275" s="78">
        <v>4.2</v>
      </c>
      <c r="O275" s="58"/>
      <c r="P275" s="163">
        <f t="shared" si="13"/>
        <v>15.1390763117909</v>
      </c>
      <c r="R275" s="159">
        <v>6.72</v>
      </c>
      <c r="T275" s="36">
        <v>21999217</v>
      </c>
      <c r="U275" s="36"/>
      <c r="V275" s="66">
        <f t="shared" si="14"/>
        <v>7.42</v>
      </c>
      <c r="W275" s="52"/>
      <c r="X275" s="52"/>
      <c r="Y275" s="52"/>
      <c r="AA275" s="21"/>
      <c r="AB275" s="21"/>
      <c r="AC275" s="37"/>
    </row>
    <row r="276" spans="1:29" s="38" customFormat="1" x14ac:dyDescent="0.25">
      <c r="A276" s="33">
        <v>344</v>
      </c>
      <c r="B276" s="33" t="s">
        <v>89</v>
      </c>
      <c r="D276" s="36">
        <v>60821750.789999999</v>
      </c>
      <c r="E276" s="33"/>
      <c r="F276" s="63">
        <v>20599902.224594999</v>
      </c>
      <c r="G276" s="58"/>
      <c r="H276" s="162">
        <v>26.933333333333337</v>
      </c>
      <c r="I276" s="58"/>
      <c r="J276" s="169">
        <v>22</v>
      </c>
      <c r="K276" s="73"/>
      <c r="L276" s="63">
        <f t="shared" si="12"/>
        <v>2067940</v>
      </c>
      <c r="M276" s="63"/>
      <c r="N276" s="78">
        <v>3.4</v>
      </c>
      <c r="O276" s="73"/>
      <c r="P276" s="163">
        <f t="shared" si="13"/>
        <v>33.869301618298579</v>
      </c>
      <c r="Q276" s="33"/>
      <c r="R276" s="159">
        <v>23.89</v>
      </c>
      <c r="S276" s="33"/>
      <c r="T276" s="36">
        <v>1760004</v>
      </c>
      <c r="U276" s="36"/>
      <c r="V276" s="66">
        <f t="shared" si="14"/>
        <v>2.89</v>
      </c>
      <c r="W276" s="52"/>
      <c r="X276" s="52"/>
      <c r="Y276" s="52"/>
      <c r="Z276" s="33"/>
      <c r="AA276" s="21"/>
      <c r="AB276" s="21"/>
      <c r="AC276" s="37"/>
    </row>
    <row r="277" spans="1:29" x14ac:dyDescent="0.25">
      <c r="A277" s="33">
        <v>345</v>
      </c>
      <c r="B277" s="33" t="s">
        <v>45</v>
      </c>
      <c r="D277" s="36">
        <v>59067994.990000002</v>
      </c>
      <c r="F277" s="63">
        <v>26786315.784512501</v>
      </c>
      <c r="G277" s="58"/>
      <c r="H277" s="162">
        <v>26.933333333333337</v>
      </c>
      <c r="I277" s="58"/>
      <c r="J277" s="156">
        <v>22</v>
      </c>
      <c r="K277" s="58"/>
      <c r="L277" s="63">
        <f t="shared" si="12"/>
        <v>2008312</v>
      </c>
      <c r="M277" s="63"/>
      <c r="N277" s="78">
        <v>3.4</v>
      </c>
      <c r="O277" s="58"/>
      <c r="P277" s="163">
        <f t="shared" si="13"/>
        <v>45.348273272264159</v>
      </c>
      <c r="R277" s="159">
        <v>23.33</v>
      </c>
      <c r="T277" s="36">
        <v>1434335</v>
      </c>
      <c r="U277" s="36"/>
      <c r="V277" s="66">
        <f t="shared" si="14"/>
        <v>2.4300000000000002</v>
      </c>
      <c r="W277" s="52"/>
      <c r="X277" s="52"/>
      <c r="Y277" s="52"/>
      <c r="AA277" s="21"/>
      <c r="AB277" s="21"/>
      <c r="AC277" s="37"/>
    </row>
    <row r="278" spans="1:29" x14ac:dyDescent="0.25">
      <c r="A278" s="33">
        <v>346</v>
      </c>
      <c r="B278" s="33" t="s">
        <v>291</v>
      </c>
      <c r="D278" s="32">
        <v>3758287.96</v>
      </c>
      <c r="F278" s="64">
        <v>1722264.7495050002</v>
      </c>
      <c r="G278" s="58"/>
      <c r="H278" s="162">
        <v>24.137931034482762</v>
      </c>
      <c r="I278" s="58"/>
      <c r="J278" s="156">
        <v>22</v>
      </c>
      <c r="K278" s="58"/>
      <c r="L278" s="64">
        <f t="shared" si="12"/>
        <v>127782</v>
      </c>
      <c r="M278" s="67"/>
      <c r="N278" s="78">
        <v>3.4</v>
      </c>
      <c r="O278" s="58"/>
      <c r="P278" s="163">
        <f t="shared" si="13"/>
        <v>45.825779393045771</v>
      </c>
      <c r="R278" s="159">
        <v>22.24</v>
      </c>
      <c r="T278" s="32">
        <v>94928</v>
      </c>
      <c r="U278" s="54"/>
      <c r="V278" s="66">
        <f t="shared" si="14"/>
        <v>2.5299999999999998</v>
      </c>
      <c r="W278" s="52"/>
      <c r="X278" s="52"/>
      <c r="Y278" s="52"/>
      <c r="Z278" s="38"/>
      <c r="AA278" s="21"/>
      <c r="AB278" s="21"/>
      <c r="AC278" s="37"/>
    </row>
    <row r="279" spans="1:29" x14ac:dyDescent="0.25">
      <c r="A279" s="33" t="s">
        <v>6</v>
      </c>
      <c r="B279" s="38" t="s">
        <v>99</v>
      </c>
      <c r="D279" s="39">
        <f>+SUBTOTAL(9,D272:D278)</f>
        <v>866113338.8499999</v>
      </c>
      <c r="E279" s="38"/>
      <c r="F279" s="65">
        <f>+SUBTOTAL(9,F272:F278)</f>
        <v>198250099.95003328</v>
      </c>
      <c r="G279" s="73"/>
      <c r="H279" s="163"/>
      <c r="I279" s="73"/>
      <c r="J279" s="156"/>
      <c r="K279" s="58"/>
      <c r="L279" s="65">
        <f>+SUBTOTAL(9,L272:L278)</f>
        <v>35147565</v>
      </c>
      <c r="M279" s="65"/>
      <c r="N279" s="118">
        <f>+ROUND(L279/D279*100,1)</f>
        <v>4.0999999999999996</v>
      </c>
      <c r="O279" s="58"/>
      <c r="P279" s="163"/>
      <c r="R279" s="159"/>
      <c r="T279" s="39">
        <f>+SUBTOTAL(9,T272:T278)</f>
        <v>40787486</v>
      </c>
      <c r="U279" s="39"/>
      <c r="V279" s="126">
        <f>+T279/D279*100</f>
        <v>4.7092550328524485</v>
      </c>
      <c r="W279" s="56"/>
      <c r="X279" s="52"/>
      <c r="Y279" s="52"/>
      <c r="Z279" s="37"/>
      <c r="AA279" s="21"/>
      <c r="AB279" s="21"/>
      <c r="AC279" s="37"/>
    </row>
    <row r="280" spans="1:29" x14ac:dyDescent="0.25">
      <c r="A280" s="33" t="s">
        <v>6</v>
      </c>
      <c r="B280" s="33" t="s">
        <v>6</v>
      </c>
      <c r="F280" s="58"/>
      <c r="G280" s="58"/>
      <c r="H280" s="163"/>
      <c r="I280" s="58"/>
      <c r="J280" s="156"/>
      <c r="K280" s="58"/>
      <c r="M280" s="58"/>
      <c r="N280" s="120"/>
      <c r="O280" s="58"/>
      <c r="P280" s="163"/>
      <c r="R280" s="159"/>
      <c r="V280" s="66"/>
      <c r="W280" s="52"/>
      <c r="X280" s="52"/>
      <c r="Y280" s="52"/>
      <c r="Z280" s="38"/>
      <c r="AA280" s="21"/>
      <c r="AB280" s="21"/>
      <c r="AC280" s="37"/>
    </row>
    <row r="281" spans="1:29" x14ac:dyDescent="0.25">
      <c r="A281" s="38" t="s">
        <v>6</v>
      </c>
      <c r="B281" s="38" t="s">
        <v>100</v>
      </c>
      <c r="D281" s="36"/>
      <c r="F281" s="58"/>
      <c r="G281" s="58"/>
      <c r="H281" s="163"/>
      <c r="I281" s="58"/>
      <c r="J281" s="156"/>
      <c r="K281" s="58"/>
      <c r="L281" s="63"/>
      <c r="M281" s="63"/>
      <c r="N281" s="120"/>
      <c r="O281" s="58"/>
      <c r="P281" s="163"/>
      <c r="R281" s="159"/>
      <c r="T281" s="36"/>
      <c r="U281" s="36"/>
      <c r="V281" s="66"/>
      <c r="W281" s="52"/>
      <c r="X281" s="52"/>
      <c r="Y281" s="52"/>
      <c r="Z281" s="38"/>
      <c r="AA281" s="21"/>
      <c r="AB281" s="21"/>
      <c r="AC281" s="37"/>
    </row>
    <row r="282" spans="1:29" x14ac:dyDescent="0.25">
      <c r="A282" s="33">
        <v>341</v>
      </c>
      <c r="B282" s="33" t="s">
        <v>42</v>
      </c>
      <c r="D282" s="36">
        <v>10700878</v>
      </c>
      <c r="F282" s="63">
        <v>1890177.8307749999</v>
      </c>
      <c r="G282" s="58"/>
      <c r="H282" s="162">
        <v>21.103448275862064</v>
      </c>
      <c r="I282" s="58"/>
      <c r="J282" s="156">
        <v>23</v>
      </c>
      <c r="K282" s="58"/>
      <c r="L282" s="63">
        <f t="shared" ref="L282:L288" si="15">+ROUND(D282*N282/100,0)</f>
        <v>374531</v>
      </c>
      <c r="M282" s="63"/>
      <c r="N282" s="78">
        <v>3.5</v>
      </c>
      <c r="O282" s="58"/>
      <c r="P282" s="163">
        <f t="shared" ref="P282:P288" si="16">F282/D282*100</f>
        <v>17.663763952593424</v>
      </c>
      <c r="R282" s="159">
        <v>24.85</v>
      </c>
      <c r="T282" s="36">
        <v>363168</v>
      </c>
      <c r="U282" s="36"/>
      <c r="V282" s="66">
        <f t="shared" ref="V282:V288" si="17">+ROUND(T282/D282*100,2)</f>
        <v>3.39</v>
      </c>
      <c r="W282" s="52"/>
      <c r="X282" s="52"/>
      <c r="Y282" s="52"/>
      <c r="AA282" s="21"/>
      <c r="AB282" s="21"/>
      <c r="AC282" s="37"/>
    </row>
    <row r="283" spans="1:29" s="38" customFormat="1" x14ac:dyDescent="0.25">
      <c r="A283" s="33">
        <v>342</v>
      </c>
      <c r="B283" s="33" t="s">
        <v>87</v>
      </c>
      <c r="D283" s="36">
        <v>13754446.34</v>
      </c>
      <c r="E283" s="33"/>
      <c r="F283" s="63">
        <v>2575625.65601</v>
      </c>
      <c r="G283" s="58"/>
      <c r="H283" s="162">
        <v>19.230769230769226</v>
      </c>
      <c r="I283" s="58"/>
      <c r="J283" s="169">
        <v>21</v>
      </c>
      <c r="K283" s="73"/>
      <c r="L283" s="63">
        <f t="shared" si="15"/>
        <v>522669</v>
      </c>
      <c r="M283" s="63"/>
      <c r="N283" s="78">
        <v>3.8</v>
      </c>
      <c r="O283" s="73"/>
      <c r="P283" s="163">
        <f t="shared" si="16"/>
        <v>18.725767597927174</v>
      </c>
      <c r="Q283" s="33"/>
      <c r="R283" s="159">
        <v>23.58</v>
      </c>
      <c r="S283" s="33"/>
      <c r="T283" s="36">
        <v>491580</v>
      </c>
      <c r="U283" s="36"/>
      <c r="V283" s="66">
        <f t="shared" si="17"/>
        <v>3.57</v>
      </c>
      <c r="W283" s="52"/>
      <c r="X283" s="52"/>
      <c r="Y283" s="52"/>
      <c r="Z283" s="33"/>
      <c r="AA283" s="21"/>
      <c r="AB283" s="21"/>
      <c r="AC283" s="37"/>
    </row>
    <row r="284" spans="1:29" x14ac:dyDescent="0.25">
      <c r="A284" s="33">
        <v>343</v>
      </c>
      <c r="B284" s="33" t="s">
        <v>88</v>
      </c>
      <c r="D284" s="36">
        <v>168674571.06</v>
      </c>
      <c r="F284" s="63">
        <v>-2356861.8319111057</v>
      </c>
      <c r="G284" s="58"/>
      <c r="H284" s="162">
        <v>18.848167539267024</v>
      </c>
      <c r="I284" s="58" t="s">
        <v>280</v>
      </c>
      <c r="J284" s="156">
        <v>15.5</v>
      </c>
      <c r="K284" s="58" t="s">
        <v>282</v>
      </c>
      <c r="L284" s="63">
        <f t="shared" si="15"/>
        <v>8771078</v>
      </c>
      <c r="M284" s="63"/>
      <c r="N284" s="78">
        <v>5.2</v>
      </c>
      <c r="O284" s="58"/>
      <c r="P284" s="163">
        <f t="shared" si="16"/>
        <v>-1.3972834299206462</v>
      </c>
      <c r="R284" s="159">
        <v>23.24</v>
      </c>
      <c r="T284" s="36">
        <v>7577094</v>
      </c>
      <c r="U284" s="36"/>
      <c r="V284" s="66">
        <f t="shared" si="17"/>
        <v>4.49</v>
      </c>
      <c r="W284" s="52"/>
      <c r="X284" s="52"/>
      <c r="Y284" s="52"/>
      <c r="AA284" s="21"/>
      <c r="AB284" s="21"/>
      <c r="AC284" s="37"/>
    </row>
    <row r="285" spans="1:29" s="38" customFormat="1" x14ac:dyDescent="0.25">
      <c r="A285" s="33">
        <v>343.2</v>
      </c>
      <c r="B285" s="33" t="s">
        <v>290</v>
      </c>
      <c r="D285" s="36">
        <v>20277149.27</v>
      </c>
      <c r="E285" s="33"/>
      <c r="F285" s="63">
        <v>-285151.0805563975</v>
      </c>
      <c r="G285" s="58"/>
      <c r="H285" s="162">
        <v>18.848167539267024</v>
      </c>
      <c r="I285" s="58" t="s">
        <v>280</v>
      </c>
      <c r="J285" s="156">
        <v>15.5</v>
      </c>
      <c r="K285" s="58" t="s">
        <v>282</v>
      </c>
      <c r="L285" s="63">
        <f t="shared" si="15"/>
        <v>1054412</v>
      </c>
      <c r="M285" s="63"/>
      <c r="N285" s="78">
        <v>5.2</v>
      </c>
      <c r="O285" s="73"/>
      <c r="P285" s="163">
        <f t="shared" si="16"/>
        <v>-1.4062680939981931</v>
      </c>
      <c r="Q285" s="33"/>
      <c r="R285" s="159">
        <v>19.16</v>
      </c>
      <c r="S285" s="33"/>
      <c r="T285" s="36">
        <v>766280</v>
      </c>
      <c r="U285" s="36"/>
      <c r="V285" s="66">
        <f t="shared" si="17"/>
        <v>3.78</v>
      </c>
      <c r="W285" s="52"/>
      <c r="X285" s="52"/>
      <c r="Y285" s="52"/>
      <c r="Z285" s="33"/>
      <c r="AA285" s="21"/>
      <c r="AB285" s="21"/>
      <c r="AC285" s="37"/>
    </row>
    <row r="286" spans="1:29" s="38" customFormat="1" x14ac:dyDescent="0.25">
      <c r="A286" s="33">
        <v>344</v>
      </c>
      <c r="B286" s="33" t="s">
        <v>89</v>
      </c>
      <c r="D286" s="36">
        <v>48074379.299999997</v>
      </c>
      <c r="E286" s="33"/>
      <c r="F286" s="63">
        <v>8684298.6978475004</v>
      </c>
      <c r="G286" s="58"/>
      <c r="H286" s="162">
        <v>23.566666666666663</v>
      </c>
      <c r="I286" s="58"/>
      <c r="J286" s="169">
        <v>23</v>
      </c>
      <c r="K286" s="73"/>
      <c r="L286" s="63">
        <f t="shared" si="15"/>
        <v>1634529</v>
      </c>
      <c r="M286" s="63"/>
      <c r="N286" s="78">
        <v>3.4</v>
      </c>
      <c r="O286" s="73"/>
      <c r="P286" s="163">
        <f t="shared" si="16"/>
        <v>18.064297083597502</v>
      </c>
      <c r="Q286" s="33"/>
      <c r="R286" s="159">
        <v>24.44</v>
      </c>
      <c r="S286" s="33"/>
      <c r="T286" s="36">
        <v>1670717</v>
      </c>
      <c r="U286" s="36"/>
      <c r="V286" s="66">
        <f t="shared" si="17"/>
        <v>3.48</v>
      </c>
      <c r="W286" s="52"/>
      <c r="X286" s="52"/>
      <c r="Y286" s="52"/>
      <c r="Z286" s="33"/>
      <c r="AA286" s="21"/>
      <c r="AB286" s="21"/>
      <c r="AC286" s="37"/>
    </row>
    <row r="287" spans="1:29" s="38" customFormat="1" x14ac:dyDescent="0.25">
      <c r="A287" s="33">
        <v>345</v>
      </c>
      <c r="B287" s="33" t="s">
        <v>45</v>
      </c>
      <c r="D287" s="36">
        <v>33771053.380000003</v>
      </c>
      <c r="E287" s="33"/>
      <c r="F287" s="63">
        <v>6357742.2970499992</v>
      </c>
      <c r="G287" s="58"/>
      <c r="H287" s="162">
        <v>23.566666666666663</v>
      </c>
      <c r="I287" s="58"/>
      <c r="J287" s="169">
        <v>23</v>
      </c>
      <c r="K287" s="73"/>
      <c r="L287" s="63">
        <f t="shared" si="15"/>
        <v>1148216</v>
      </c>
      <c r="M287" s="63"/>
      <c r="N287" s="78">
        <v>3.4</v>
      </c>
      <c r="O287" s="73"/>
      <c r="P287" s="163">
        <f t="shared" si="16"/>
        <v>18.826011215910725</v>
      </c>
      <c r="Q287" s="33"/>
      <c r="R287" s="159">
        <v>24.37</v>
      </c>
      <c r="S287" s="33"/>
      <c r="T287" s="36">
        <v>1152595</v>
      </c>
      <c r="U287" s="36"/>
      <c r="V287" s="66">
        <f t="shared" si="17"/>
        <v>3.41</v>
      </c>
      <c r="W287" s="52"/>
      <c r="X287" s="52"/>
      <c r="Y287" s="52"/>
      <c r="Z287" s="33"/>
      <c r="AA287" s="21"/>
      <c r="AB287" s="21"/>
      <c r="AC287" s="37"/>
    </row>
    <row r="288" spans="1:29" s="38" customFormat="1" x14ac:dyDescent="0.25">
      <c r="A288" s="33">
        <v>346</v>
      </c>
      <c r="B288" s="33" t="s">
        <v>291</v>
      </c>
      <c r="D288" s="32">
        <v>1777365.41</v>
      </c>
      <c r="E288" s="33"/>
      <c r="F288" s="64">
        <v>269117.27785000001</v>
      </c>
      <c r="G288" s="58"/>
      <c r="H288" s="162">
        <v>20.689655172413794</v>
      </c>
      <c r="I288" s="58"/>
      <c r="J288" s="169">
        <v>23</v>
      </c>
      <c r="K288" s="73"/>
      <c r="L288" s="64">
        <f t="shared" si="15"/>
        <v>60430</v>
      </c>
      <c r="M288" s="67"/>
      <c r="N288" s="78">
        <v>3.4</v>
      </c>
      <c r="O288" s="73"/>
      <c r="P288" s="163">
        <f t="shared" si="16"/>
        <v>15.141359021384353</v>
      </c>
      <c r="Q288" s="33"/>
      <c r="R288" s="159">
        <v>23.59</v>
      </c>
      <c r="S288" s="33"/>
      <c r="T288" s="32">
        <v>65443</v>
      </c>
      <c r="U288" s="54"/>
      <c r="V288" s="66">
        <f t="shared" si="17"/>
        <v>3.68</v>
      </c>
      <c r="W288" s="52"/>
      <c r="X288" s="52"/>
      <c r="Y288" s="52"/>
      <c r="AA288" s="21"/>
      <c r="AB288" s="21"/>
      <c r="AC288" s="37"/>
    </row>
    <row r="289" spans="1:29" s="38" customFormat="1" x14ac:dyDescent="0.25">
      <c r="A289" s="33" t="s">
        <v>6</v>
      </c>
      <c r="B289" s="38" t="s">
        <v>101</v>
      </c>
      <c r="D289" s="23">
        <f>+SUBTOTAL(9,D282:D288)</f>
        <v>297029842.76000005</v>
      </c>
      <c r="F289" s="83">
        <f>+SUBTOTAL(9,F282:F288)</f>
        <v>17134948.847064994</v>
      </c>
      <c r="G289" s="73"/>
      <c r="H289" s="163"/>
      <c r="I289" s="73"/>
      <c r="J289" s="169"/>
      <c r="K289" s="73"/>
      <c r="L289" s="83">
        <f>+SUBTOTAL(9,L282:L288)</f>
        <v>13565865</v>
      </c>
      <c r="M289" s="88"/>
      <c r="N289" s="118">
        <f>+ROUND(L289/D289*100,1)</f>
        <v>4.5999999999999996</v>
      </c>
      <c r="O289" s="73"/>
      <c r="P289" s="163"/>
      <c r="Q289" s="33"/>
      <c r="R289" s="159"/>
      <c r="S289" s="33"/>
      <c r="T289" s="23">
        <f>+SUBTOTAL(9,T282:T288)</f>
        <v>12086877</v>
      </c>
      <c r="U289" s="24"/>
      <c r="V289" s="126">
        <f>+T289/D289*100</f>
        <v>4.0692466749094258</v>
      </c>
      <c r="W289" s="56"/>
      <c r="X289" s="52"/>
      <c r="Y289" s="52"/>
      <c r="Z289" s="37"/>
      <c r="AA289" s="21"/>
      <c r="AB289" s="21"/>
      <c r="AC289" s="37"/>
    </row>
    <row r="290" spans="1:29" s="38" customFormat="1" x14ac:dyDescent="0.25">
      <c r="A290" s="33"/>
      <c r="B290" s="38" t="s">
        <v>6</v>
      </c>
      <c r="D290" s="39"/>
      <c r="F290" s="65"/>
      <c r="G290" s="73"/>
      <c r="H290" s="163"/>
      <c r="I290" s="73"/>
      <c r="J290" s="169"/>
      <c r="K290" s="73"/>
      <c r="L290" s="65"/>
      <c r="M290" s="65"/>
      <c r="N290" s="119"/>
      <c r="O290" s="73"/>
      <c r="P290" s="163"/>
      <c r="Q290" s="33"/>
      <c r="R290" s="159"/>
      <c r="S290" s="33"/>
      <c r="T290" s="39"/>
      <c r="U290" s="39"/>
      <c r="V290" s="66"/>
      <c r="W290" s="52"/>
      <c r="X290" s="52"/>
      <c r="Y290" s="52"/>
      <c r="Z290" s="33"/>
      <c r="AA290" s="21"/>
      <c r="AB290" s="21"/>
      <c r="AC290" s="37"/>
    </row>
    <row r="291" spans="1:29" s="38" customFormat="1" x14ac:dyDescent="0.25">
      <c r="A291" s="41" t="s">
        <v>193</v>
      </c>
      <c r="D291" s="27">
        <f>+SUBTOTAL(9,D260:D290)</f>
        <v>1180060530.7200003</v>
      </c>
      <c r="F291" s="121">
        <f>+SUBTOTAL(9,F260:F290)</f>
        <v>219596122.72790578</v>
      </c>
      <c r="G291" s="73"/>
      <c r="H291" s="163"/>
      <c r="I291" s="73"/>
      <c r="J291" s="169"/>
      <c r="K291" s="73"/>
      <c r="L291" s="121">
        <f>+SUBTOTAL(9,L260:L290)</f>
        <v>49407150</v>
      </c>
      <c r="M291" s="121"/>
      <c r="N291" s="122">
        <f>+ROUND(L291/D291*100,1)</f>
        <v>4.2</v>
      </c>
      <c r="O291" s="73"/>
      <c r="P291" s="163"/>
      <c r="Q291" s="33"/>
      <c r="R291" s="159"/>
      <c r="S291" s="33"/>
      <c r="T291" s="27">
        <f>+SUBTOTAL(9,T260:T290)</f>
        <v>53435963</v>
      </c>
      <c r="U291" s="27"/>
      <c r="V291" s="116">
        <f>+T291/D291*100</f>
        <v>4.5282391545963048</v>
      </c>
      <c r="W291" s="57"/>
      <c r="X291" s="52"/>
      <c r="Y291" s="52"/>
      <c r="Z291" s="33"/>
      <c r="AA291" s="21"/>
      <c r="AB291" s="21"/>
      <c r="AC291" s="37"/>
    </row>
    <row r="292" spans="1:29" s="38" customFormat="1" x14ac:dyDescent="0.25">
      <c r="A292" s="41"/>
      <c r="B292" s="38" t="s">
        <v>6</v>
      </c>
      <c r="D292" s="27"/>
      <c r="F292" s="121"/>
      <c r="G292" s="73"/>
      <c r="H292" s="163"/>
      <c r="I292" s="73"/>
      <c r="J292" s="169"/>
      <c r="K292" s="73"/>
      <c r="L292" s="121"/>
      <c r="M292" s="121"/>
      <c r="N292" s="119"/>
      <c r="O292" s="73"/>
      <c r="P292" s="163"/>
      <c r="Q292" s="33"/>
      <c r="R292" s="159"/>
      <c r="S292" s="33"/>
      <c r="T292" s="27"/>
      <c r="U292" s="27"/>
      <c r="V292" s="116"/>
      <c r="W292" s="57"/>
      <c r="X292" s="52"/>
      <c r="Y292" s="52"/>
      <c r="Z292" s="33"/>
      <c r="AA292" s="21"/>
      <c r="AB292" s="21"/>
      <c r="AC292" s="37"/>
    </row>
    <row r="293" spans="1:29" s="38" customFormat="1" x14ac:dyDescent="0.25">
      <c r="A293" s="41" t="s">
        <v>194</v>
      </c>
      <c r="D293" s="33"/>
      <c r="E293" s="33"/>
      <c r="F293" s="58"/>
      <c r="G293" s="58"/>
      <c r="H293" s="163"/>
      <c r="I293" s="58"/>
      <c r="J293" s="169"/>
      <c r="K293" s="73"/>
      <c r="L293" s="58"/>
      <c r="M293" s="58"/>
      <c r="N293" s="119"/>
      <c r="O293" s="73"/>
      <c r="P293" s="163"/>
      <c r="Q293" s="33"/>
      <c r="R293" s="159"/>
      <c r="S293" s="33"/>
      <c r="T293" s="33"/>
      <c r="U293" s="33"/>
      <c r="V293" s="66"/>
      <c r="W293" s="52"/>
      <c r="X293" s="52"/>
      <c r="Y293" s="52"/>
      <c r="AA293" s="21"/>
      <c r="AB293" s="21"/>
      <c r="AC293" s="37"/>
    </row>
    <row r="294" spans="1:29" s="38" customFormat="1" x14ac:dyDescent="0.25">
      <c r="A294" s="41"/>
      <c r="D294" s="33"/>
      <c r="E294" s="33"/>
      <c r="F294" s="58"/>
      <c r="G294" s="58"/>
      <c r="H294" s="163"/>
      <c r="I294" s="58"/>
      <c r="J294" s="169"/>
      <c r="K294" s="73"/>
      <c r="L294" s="58"/>
      <c r="M294" s="58"/>
      <c r="N294" s="119"/>
      <c r="O294" s="73"/>
      <c r="P294" s="163"/>
      <c r="Q294" s="33"/>
      <c r="R294" s="159"/>
      <c r="S294" s="33"/>
      <c r="T294" s="33"/>
      <c r="U294" s="33"/>
      <c r="V294" s="66"/>
      <c r="W294" s="52"/>
      <c r="X294" s="52"/>
      <c r="Y294" s="52"/>
      <c r="AA294" s="21"/>
      <c r="AB294" s="21"/>
      <c r="AC294" s="37"/>
    </row>
    <row r="295" spans="1:29" s="38" customFormat="1" x14ac:dyDescent="0.25">
      <c r="A295" s="38" t="s">
        <v>6</v>
      </c>
      <c r="B295" s="38" t="s">
        <v>102</v>
      </c>
      <c r="D295" s="36"/>
      <c r="E295" s="33"/>
      <c r="F295" s="58"/>
      <c r="G295" s="58"/>
      <c r="H295" s="163"/>
      <c r="I295" s="58"/>
      <c r="J295" s="169"/>
      <c r="K295" s="73"/>
      <c r="L295" s="63"/>
      <c r="M295" s="63"/>
      <c r="N295" s="119"/>
      <c r="O295" s="73"/>
      <c r="P295" s="163"/>
      <c r="Q295" s="33"/>
      <c r="R295" s="159"/>
      <c r="S295" s="33"/>
      <c r="T295" s="36"/>
      <c r="U295" s="36"/>
      <c r="V295" s="66"/>
      <c r="W295" s="52"/>
      <c r="X295" s="52"/>
      <c r="Y295" s="52"/>
      <c r="AA295" s="21"/>
      <c r="AB295" s="21"/>
      <c r="AC295" s="37"/>
    </row>
    <row r="296" spans="1:29" x14ac:dyDescent="0.25">
      <c r="A296" s="33">
        <v>341</v>
      </c>
      <c r="B296" s="33" t="s">
        <v>42</v>
      </c>
      <c r="D296" s="36">
        <v>31908336.039999999</v>
      </c>
      <c r="F296" s="63">
        <v>11618676.143918749</v>
      </c>
      <c r="G296" s="123"/>
      <c r="H296" s="162">
        <v>14.068965517241381</v>
      </c>
      <c r="I296" s="123"/>
      <c r="J296" s="156">
        <v>25</v>
      </c>
      <c r="K296" s="58"/>
      <c r="L296" s="63">
        <f t="shared" ref="L296:L302" si="18">+ROUND(D296*N296/100,0)</f>
        <v>1116792</v>
      </c>
      <c r="M296" s="63"/>
      <c r="N296" s="78">
        <v>3.5</v>
      </c>
      <c r="O296" s="58"/>
      <c r="P296" s="163">
        <f t="shared" ref="P296:P302" si="19">F296/D296*100</f>
        <v>36.41266698881973</v>
      </c>
      <c r="R296" s="159">
        <v>26.5</v>
      </c>
      <c r="T296" s="36">
        <v>789729</v>
      </c>
      <c r="U296" s="36"/>
      <c r="V296" s="66">
        <f t="shared" ref="V296:V302" si="20">+ROUND(T296/D296*100,2)</f>
        <v>2.4700000000000002</v>
      </c>
      <c r="W296" s="52"/>
      <c r="X296" s="52"/>
      <c r="Y296" s="52"/>
      <c r="AA296" s="21"/>
      <c r="AB296" s="21"/>
      <c r="AC296" s="37"/>
    </row>
    <row r="297" spans="1:29" s="38" customFormat="1" x14ac:dyDescent="0.25">
      <c r="A297" s="33">
        <v>342</v>
      </c>
      <c r="B297" s="33" t="s">
        <v>87</v>
      </c>
      <c r="D297" s="36">
        <v>4421337.3899999997</v>
      </c>
      <c r="E297" s="33"/>
      <c r="F297" s="63">
        <v>1641048.0803225001</v>
      </c>
      <c r="G297" s="123"/>
      <c r="H297" s="162">
        <v>11.538461538461533</v>
      </c>
      <c r="I297" s="123"/>
      <c r="J297" s="169">
        <v>23</v>
      </c>
      <c r="K297" s="73"/>
      <c r="L297" s="63">
        <f t="shared" si="18"/>
        <v>168011</v>
      </c>
      <c r="M297" s="63"/>
      <c r="N297" s="78">
        <v>3.8</v>
      </c>
      <c r="O297" s="73"/>
      <c r="P297" s="163">
        <f t="shared" si="19"/>
        <v>37.116554009973449</v>
      </c>
      <c r="Q297" s="33"/>
      <c r="R297" s="159">
        <v>24.55</v>
      </c>
      <c r="S297" s="33"/>
      <c r="T297" s="36">
        <v>118653</v>
      </c>
      <c r="U297" s="36"/>
      <c r="V297" s="66">
        <f t="shared" si="20"/>
        <v>2.68</v>
      </c>
      <c r="W297" s="52"/>
      <c r="X297" s="52"/>
      <c r="Y297" s="52"/>
      <c r="Z297" s="33"/>
      <c r="AA297" s="21"/>
      <c r="AB297" s="21"/>
      <c r="AC297" s="37"/>
    </row>
    <row r="298" spans="1:29" x14ac:dyDescent="0.25">
      <c r="A298" s="33">
        <v>343</v>
      </c>
      <c r="B298" s="33" t="s">
        <v>88</v>
      </c>
      <c r="D298" s="36">
        <v>285009855.38999999</v>
      </c>
      <c r="F298" s="63">
        <v>45627279.745970182</v>
      </c>
      <c r="G298" s="123"/>
      <c r="H298" s="162">
        <v>13.043478260869563</v>
      </c>
      <c r="I298" s="123" t="s">
        <v>280</v>
      </c>
      <c r="J298" s="156">
        <v>20</v>
      </c>
      <c r="K298" s="58" t="s">
        <v>282</v>
      </c>
      <c r="L298" s="63">
        <f t="shared" si="18"/>
        <v>12255424</v>
      </c>
      <c r="M298" s="63"/>
      <c r="N298" s="78">
        <v>4.3</v>
      </c>
      <c r="O298" s="58"/>
      <c r="P298" s="163">
        <f t="shared" si="19"/>
        <v>16.009018243784944</v>
      </c>
      <c r="R298" s="159">
        <v>24.32</v>
      </c>
      <c r="T298" s="36">
        <v>10194608</v>
      </c>
      <c r="U298" s="36"/>
      <c r="V298" s="66">
        <f t="shared" si="20"/>
        <v>3.58</v>
      </c>
      <c r="W298" s="52"/>
      <c r="X298" s="52"/>
      <c r="Y298" s="52"/>
      <c r="AA298" s="21"/>
      <c r="AB298" s="21"/>
      <c r="AC298" s="37"/>
    </row>
    <row r="299" spans="1:29" x14ac:dyDescent="0.25">
      <c r="A299" s="33">
        <v>343.2</v>
      </c>
      <c r="B299" s="33" t="s">
        <v>290</v>
      </c>
      <c r="D299" s="36">
        <v>189328023.41</v>
      </c>
      <c r="F299" s="63">
        <v>17972043.121238001</v>
      </c>
      <c r="G299" s="123"/>
      <c r="H299" s="162">
        <v>13.043478260869563</v>
      </c>
      <c r="I299" s="123" t="s">
        <v>280</v>
      </c>
      <c r="J299" s="156">
        <v>20</v>
      </c>
      <c r="K299" s="58" t="s">
        <v>282</v>
      </c>
      <c r="L299" s="63">
        <f t="shared" si="18"/>
        <v>8141105</v>
      </c>
      <c r="M299" s="63"/>
      <c r="N299" s="78">
        <v>4.3</v>
      </c>
      <c r="O299" s="58"/>
      <c r="P299" s="163">
        <f t="shared" si="19"/>
        <v>9.4925425182930141</v>
      </c>
      <c r="R299" s="159">
        <v>7.04</v>
      </c>
      <c r="T299" s="36">
        <v>14927723</v>
      </c>
      <c r="U299" s="36"/>
      <c r="V299" s="66">
        <f t="shared" si="20"/>
        <v>7.88</v>
      </c>
      <c r="W299" s="52"/>
      <c r="X299" s="52"/>
      <c r="Y299" s="52"/>
      <c r="AA299" s="21"/>
      <c r="AB299" s="21"/>
      <c r="AC299" s="37"/>
    </row>
    <row r="300" spans="1:29" x14ac:dyDescent="0.25">
      <c r="A300" s="33">
        <v>344</v>
      </c>
      <c r="B300" s="33" t="s">
        <v>89</v>
      </c>
      <c r="D300" s="36">
        <v>45685134.82</v>
      </c>
      <c r="F300" s="63">
        <v>17677133.723862503</v>
      </c>
      <c r="G300" s="123"/>
      <c r="H300" s="162">
        <v>16.833333333333329</v>
      </c>
      <c r="I300" s="123"/>
      <c r="J300" s="156">
        <v>25</v>
      </c>
      <c r="K300" s="58"/>
      <c r="L300" s="63">
        <f t="shared" si="18"/>
        <v>1553295</v>
      </c>
      <c r="M300" s="63"/>
      <c r="N300" s="78">
        <v>3.4</v>
      </c>
      <c r="O300" s="58"/>
      <c r="P300" s="163">
        <f t="shared" si="19"/>
        <v>38.69340386869959</v>
      </c>
      <c r="R300" s="159">
        <v>25.78</v>
      </c>
      <c r="T300" s="36">
        <v>1139587</v>
      </c>
      <c r="U300" s="36"/>
      <c r="V300" s="66">
        <f t="shared" si="20"/>
        <v>2.4900000000000002</v>
      </c>
      <c r="W300" s="52"/>
      <c r="X300" s="52"/>
      <c r="Y300" s="52"/>
      <c r="AA300" s="21"/>
      <c r="AB300" s="21"/>
      <c r="AC300" s="37"/>
    </row>
    <row r="301" spans="1:29" x14ac:dyDescent="0.25">
      <c r="A301" s="33">
        <v>345</v>
      </c>
      <c r="B301" s="33" t="s">
        <v>45</v>
      </c>
      <c r="D301" s="36">
        <v>49757788.939999998</v>
      </c>
      <c r="F301" s="63">
        <v>18049149.434895001</v>
      </c>
      <c r="G301" s="123"/>
      <c r="H301" s="162">
        <v>16.833333333333329</v>
      </c>
      <c r="I301" s="123"/>
      <c r="J301" s="156">
        <v>25</v>
      </c>
      <c r="K301" s="58"/>
      <c r="L301" s="63">
        <f t="shared" si="18"/>
        <v>1691765</v>
      </c>
      <c r="M301" s="63"/>
      <c r="N301" s="78">
        <v>3.4</v>
      </c>
      <c r="O301" s="58"/>
      <c r="P301" s="163">
        <f t="shared" si="19"/>
        <v>36.274018237947459</v>
      </c>
      <c r="R301" s="159">
        <v>25.39</v>
      </c>
      <c r="T301" s="36">
        <v>1288058</v>
      </c>
      <c r="U301" s="36"/>
      <c r="V301" s="66">
        <f t="shared" si="20"/>
        <v>2.59</v>
      </c>
      <c r="W301" s="52"/>
      <c r="X301" s="52"/>
      <c r="Y301" s="52"/>
      <c r="AA301" s="21"/>
      <c r="AB301" s="21"/>
      <c r="AC301" s="37"/>
    </row>
    <row r="302" spans="1:29" x14ac:dyDescent="0.25">
      <c r="A302" s="33">
        <v>346</v>
      </c>
      <c r="B302" s="33" t="s">
        <v>291</v>
      </c>
      <c r="D302" s="32">
        <v>12107281.060000001</v>
      </c>
      <c r="F302" s="64">
        <v>4027877.7689425005</v>
      </c>
      <c r="G302" s="123"/>
      <c r="H302" s="162">
        <v>13.793103448275874</v>
      </c>
      <c r="I302" s="123"/>
      <c r="J302" s="156">
        <v>25</v>
      </c>
      <c r="K302" s="58"/>
      <c r="L302" s="64">
        <f t="shared" si="18"/>
        <v>411648</v>
      </c>
      <c r="M302" s="67"/>
      <c r="N302" s="78">
        <v>3.4</v>
      </c>
      <c r="O302" s="58"/>
      <c r="P302" s="163">
        <f t="shared" si="19"/>
        <v>33.268227184795364</v>
      </c>
      <c r="R302" s="159">
        <v>24.09</v>
      </c>
      <c r="T302" s="32">
        <v>345436</v>
      </c>
      <c r="U302" s="54"/>
      <c r="V302" s="66">
        <f t="shared" si="20"/>
        <v>2.85</v>
      </c>
      <c r="W302" s="52"/>
      <c r="X302" s="52"/>
      <c r="Y302" s="52"/>
      <c r="Z302" s="38"/>
      <c r="AA302" s="21"/>
      <c r="AB302" s="21"/>
      <c r="AC302" s="37"/>
    </row>
    <row r="303" spans="1:29" x14ac:dyDescent="0.25">
      <c r="A303" s="33" t="s">
        <v>6</v>
      </c>
      <c r="B303" s="38" t="s">
        <v>103</v>
      </c>
      <c r="D303" s="23">
        <f>+SUBTOTAL(9,D296:D302)</f>
        <v>618217757.04999995</v>
      </c>
      <c r="E303" s="38"/>
      <c r="F303" s="83">
        <f>+SUBTOTAL(9,F296:F302)</f>
        <v>116613208.01914945</v>
      </c>
      <c r="G303" s="73"/>
      <c r="H303" s="163"/>
      <c r="I303" s="73"/>
      <c r="J303" s="156"/>
      <c r="K303" s="58"/>
      <c r="L303" s="83">
        <f>+SUBTOTAL(9,L296:L302)</f>
        <v>25338040</v>
      </c>
      <c r="M303" s="88"/>
      <c r="N303" s="118">
        <f>+ROUND(L303/D303*100,1)</f>
        <v>4.0999999999999996</v>
      </c>
      <c r="O303" s="58"/>
      <c r="P303" s="163"/>
      <c r="R303" s="159"/>
      <c r="T303" s="23">
        <f>+SUBTOTAL(9,T296:T302)</f>
        <v>28803794</v>
      </c>
      <c r="U303" s="24"/>
      <c r="V303" s="126">
        <f>+T303/D303*100</f>
        <v>4.6591663975239745</v>
      </c>
      <c r="W303" s="56"/>
      <c r="X303" s="52"/>
      <c r="Y303" s="52"/>
      <c r="Z303" s="37"/>
      <c r="AA303" s="21"/>
      <c r="AB303" s="21"/>
      <c r="AC303" s="37"/>
    </row>
    <row r="304" spans="1:29" x14ac:dyDescent="0.25">
      <c r="B304" s="38" t="s">
        <v>6</v>
      </c>
      <c r="D304" s="39"/>
      <c r="E304" s="38"/>
      <c r="F304" s="65"/>
      <c r="G304" s="73"/>
      <c r="H304" s="163"/>
      <c r="I304" s="73"/>
      <c r="J304" s="156"/>
      <c r="K304" s="58"/>
      <c r="L304" s="65"/>
      <c r="M304" s="65"/>
      <c r="N304" s="120"/>
      <c r="O304" s="58"/>
      <c r="P304" s="163"/>
      <c r="R304" s="159"/>
      <c r="T304" s="39"/>
      <c r="U304" s="39"/>
      <c r="V304" s="66"/>
      <c r="W304" s="52"/>
      <c r="X304" s="52"/>
      <c r="Y304" s="52"/>
      <c r="AA304" s="21"/>
      <c r="AB304" s="21"/>
      <c r="AC304" s="37"/>
    </row>
    <row r="305" spans="1:29" x14ac:dyDescent="0.25">
      <c r="A305" s="41" t="s">
        <v>195</v>
      </c>
      <c r="B305" s="38"/>
      <c r="D305" s="27">
        <f>+SUBTOTAL(9,D295:D304)</f>
        <v>618217757.04999995</v>
      </c>
      <c r="E305" s="38"/>
      <c r="F305" s="121">
        <f>+SUBTOTAL(9,F295:F304)</f>
        <v>116613208.01914945</v>
      </c>
      <c r="G305" s="73"/>
      <c r="H305" s="163"/>
      <c r="I305" s="73"/>
      <c r="J305" s="156"/>
      <c r="K305" s="58"/>
      <c r="L305" s="121">
        <f>+SUBTOTAL(9,L295:L304)</f>
        <v>25338040</v>
      </c>
      <c r="M305" s="121"/>
      <c r="N305" s="122">
        <f>+ROUND(L305/D305*100,1)</f>
        <v>4.0999999999999996</v>
      </c>
      <c r="O305" s="58"/>
      <c r="P305" s="163"/>
      <c r="R305" s="159"/>
      <c r="T305" s="27">
        <f>+SUBTOTAL(9,T295:T304)</f>
        <v>28803794</v>
      </c>
      <c r="U305" s="27"/>
      <c r="V305" s="116">
        <f>+T305/D305*100</f>
        <v>4.6591663975239745</v>
      </c>
      <c r="W305" s="57"/>
      <c r="X305" s="52"/>
      <c r="Y305" s="52"/>
      <c r="AA305" s="21"/>
      <c r="AB305" s="21"/>
      <c r="AC305" s="37"/>
    </row>
    <row r="306" spans="1:29" x14ac:dyDescent="0.25">
      <c r="A306" s="41"/>
      <c r="B306" s="38" t="s">
        <v>6</v>
      </c>
      <c r="D306" s="39"/>
      <c r="E306" s="38"/>
      <c r="F306" s="65"/>
      <c r="G306" s="73"/>
      <c r="H306" s="163"/>
      <c r="I306" s="73"/>
      <c r="J306" s="156"/>
      <c r="K306" s="58"/>
      <c r="L306" s="65"/>
      <c r="M306" s="65"/>
      <c r="N306" s="120"/>
      <c r="O306" s="58"/>
      <c r="P306" s="163"/>
      <c r="R306" s="159"/>
      <c r="T306" s="39"/>
      <c r="U306" s="39"/>
      <c r="V306" s="66"/>
      <c r="W306" s="52"/>
      <c r="X306" s="52"/>
      <c r="Y306" s="52"/>
      <c r="AA306" s="21"/>
      <c r="AB306" s="21"/>
      <c r="AC306" s="37"/>
    </row>
    <row r="307" spans="1:29" x14ac:dyDescent="0.25">
      <c r="A307" s="41"/>
      <c r="B307" s="38" t="s">
        <v>6</v>
      </c>
      <c r="D307" s="39"/>
      <c r="E307" s="38"/>
      <c r="F307" s="65"/>
      <c r="G307" s="73"/>
      <c r="H307" s="163"/>
      <c r="I307" s="73"/>
      <c r="J307" s="156"/>
      <c r="K307" s="58"/>
      <c r="L307" s="65"/>
      <c r="M307" s="65"/>
      <c r="N307" s="120"/>
      <c r="O307" s="58"/>
      <c r="P307" s="163"/>
      <c r="R307" s="159"/>
      <c r="T307" s="39"/>
      <c r="U307" s="39"/>
      <c r="V307" s="66"/>
      <c r="W307" s="52"/>
      <c r="X307" s="52"/>
      <c r="Y307" s="52"/>
      <c r="AA307" s="21"/>
      <c r="AB307" s="21"/>
      <c r="AC307" s="37"/>
    </row>
    <row r="308" spans="1:29" x14ac:dyDescent="0.25">
      <c r="A308" s="41" t="s">
        <v>196</v>
      </c>
      <c r="B308" s="38"/>
      <c r="D308" s="39"/>
      <c r="E308" s="38"/>
      <c r="F308" s="65"/>
      <c r="G308" s="73"/>
      <c r="H308" s="163"/>
      <c r="I308" s="73"/>
      <c r="J308" s="156"/>
      <c r="K308" s="58"/>
      <c r="L308" s="65"/>
      <c r="M308" s="65"/>
      <c r="N308" s="120"/>
      <c r="O308" s="58"/>
      <c r="P308" s="163"/>
      <c r="R308" s="159"/>
      <c r="T308" s="39"/>
      <c r="U308" s="39"/>
      <c r="V308" s="66"/>
      <c r="W308" s="52"/>
      <c r="X308" s="52"/>
      <c r="Y308" s="52"/>
      <c r="AA308" s="21"/>
      <c r="AB308" s="21"/>
      <c r="AC308" s="37"/>
    </row>
    <row r="309" spans="1:29" s="38" customFormat="1" x14ac:dyDescent="0.25">
      <c r="A309" s="38" t="s">
        <v>6</v>
      </c>
      <c r="B309" s="38" t="s">
        <v>6</v>
      </c>
      <c r="D309" s="33"/>
      <c r="E309" s="33"/>
      <c r="F309" s="58"/>
      <c r="G309" s="58"/>
      <c r="H309" s="163"/>
      <c r="I309" s="58"/>
      <c r="J309" s="169"/>
      <c r="K309" s="73"/>
      <c r="L309" s="58"/>
      <c r="M309" s="58"/>
      <c r="N309" s="119"/>
      <c r="O309" s="73"/>
      <c r="P309" s="163"/>
      <c r="Q309" s="33"/>
      <c r="R309" s="159"/>
      <c r="S309" s="33"/>
      <c r="T309" s="33"/>
      <c r="U309" s="33"/>
      <c r="V309" s="66"/>
      <c r="W309" s="52"/>
      <c r="X309" s="52"/>
      <c r="Y309" s="52"/>
      <c r="AA309" s="21"/>
      <c r="AB309" s="21"/>
      <c r="AC309" s="37"/>
    </row>
    <row r="310" spans="1:29" x14ac:dyDescent="0.25">
      <c r="A310" s="38" t="s">
        <v>6</v>
      </c>
      <c r="B310" s="38" t="s">
        <v>51</v>
      </c>
      <c r="D310" s="36"/>
      <c r="F310" s="58"/>
      <c r="G310" s="58"/>
      <c r="H310" s="163"/>
      <c r="I310" s="58"/>
      <c r="J310" s="156"/>
      <c r="K310" s="58"/>
      <c r="L310" s="63"/>
      <c r="M310" s="63"/>
      <c r="N310" s="120"/>
      <c r="O310" s="58"/>
      <c r="P310" s="163"/>
      <c r="R310" s="159"/>
      <c r="T310" s="36"/>
      <c r="U310" s="36"/>
      <c r="V310" s="66"/>
      <c r="W310" s="52"/>
      <c r="X310" s="52"/>
      <c r="Y310" s="52"/>
      <c r="Z310" s="38"/>
      <c r="AA310" s="21"/>
      <c r="AB310" s="21"/>
      <c r="AC310" s="37"/>
    </row>
    <row r="311" spans="1:29" s="38" customFormat="1" x14ac:dyDescent="0.25">
      <c r="A311" s="33">
        <v>341</v>
      </c>
      <c r="B311" s="33" t="s">
        <v>42</v>
      </c>
      <c r="D311" s="36">
        <v>50503088.939999998</v>
      </c>
      <c r="E311" s="33"/>
      <c r="F311" s="63">
        <v>32931006.375187505</v>
      </c>
      <c r="G311" s="58"/>
      <c r="H311" s="162">
        <v>52.055172413793102</v>
      </c>
      <c r="I311" s="58"/>
      <c r="J311" s="169">
        <v>14.2</v>
      </c>
      <c r="K311" s="73"/>
      <c r="L311" s="63">
        <f t="shared" ref="L311:L316" si="21">+ROUND(D311*N311/100,0)</f>
        <v>1767608</v>
      </c>
      <c r="M311" s="63"/>
      <c r="N311" s="78">
        <v>3.5</v>
      </c>
      <c r="O311" s="73"/>
      <c r="P311" s="163">
        <f t="shared" ref="P311:P316" si="22">F311/D311*100</f>
        <v>65.20592515501589</v>
      </c>
      <c r="Q311" s="33"/>
      <c r="R311" s="159">
        <v>16.100000000000001</v>
      </c>
      <c r="S311" s="33"/>
      <c r="T311" s="36">
        <v>1154170</v>
      </c>
      <c r="U311" s="36"/>
      <c r="V311" s="66">
        <f t="shared" ref="V311:V316" si="23">+ROUND(T311/D311*100,2)</f>
        <v>2.29</v>
      </c>
      <c r="W311" s="52"/>
      <c r="X311" s="52"/>
      <c r="Y311" s="52"/>
      <c r="Z311" s="33"/>
      <c r="AA311" s="21"/>
      <c r="AB311" s="21"/>
      <c r="AC311" s="37"/>
    </row>
    <row r="312" spans="1:29" x14ac:dyDescent="0.25">
      <c r="A312" s="33">
        <v>342</v>
      </c>
      <c r="B312" s="33" t="s">
        <v>87</v>
      </c>
      <c r="D312" s="36">
        <v>4874750.87</v>
      </c>
      <c r="F312" s="63">
        <v>3205466.3815425006</v>
      </c>
      <c r="G312" s="58"/>
      <c r="H312" s="162">
        <v>48.076923076923073</v>
      </c>
      <c r="I312" s="58"/>
      <c r="J312" s="156">
        <v>13.5</v>
      </c>
      <c r="K312" s="58"/>
      <c r="L312" s="63">
        <f t="shared" si="21"/>
        <v>185241</v>
      </c>
      <c r="M312" s="63"/>
      <c r="N312" s="78">
        <v>3.8</v>
      </c>
      <c r="O312" s="58"/>
      <c r="P312" s="163">
        <f t="shared" si="22"/>
        <v>65.756516938526147</v>
      </c>
      <c r="R312" s="159">
        <v>15.29</v>
      </c>
      <c r="T312" s="36">
        <v>118740</v>
      </c>
      <c r="U312" s="36"/>
      <c r="V312" s="66">
        <f t="shared" si="23"/>
        <v>2.44</v>
      </c>
      <c r="W312" s="52"/>
      <c r="X312" s="52"/>
      <c r="Y312" s="52"/>
      <c r="AA312" s="21"/>
      <c r="AB312" s="21"/>
      <c r="AC312" s="37"/>
    </row>
    <row r="313" spans="1:29" x14ac:dyDescent="0.25">
      <c r="A313" s="33">
        <v>343</v>
      </c>
      <c r="B313" s="33" t="s">
        <v>88</v>
      </c>
      <c r="D313" s="36">
        <v>23358057.84</v>
      </c>
      <c r="F313" s="63">
        <v>14921186.811573049</v>
      </c>
      <c r="G313" s="58"/>
      <c r="H313" s="162">
        <v>47.826086956521742</v>
      </c>
      <c r="I313" s="58" t="s">
        <v>280</v>
      </c>
      <c r="J313" s="156">
        <v>12</v>
      </c>
      <c r="K313" s="58" t="s">
        <v>282</v>
      </c>
      <c r="L313" s="63">
        <f t="shared" si="21"/>
        <v>1004396</v>
      </c>
      <c r="M313" s="63"/>
      <c r="N313" s="78">
        <v>4.3</v>
      </c>
      <c r="O313" s="58"/>
      <c r="P313" s="163">
        <f t="shared" si="22"/>
        <v>63.880254573310239</v>
      </c>
      <c r="R313" s="159">
        <v>15.31</v>
      </c>
      <c r="T313" s="36">
        <v>596840</v>
      </c>
      <c r="U313" s="36"/>
      <c r="V313" s="66">
        <f t="shared" si="23"/>
        <v>2.56</v>
      </c>
      <c r="W313" s="52"/>
      <c r="X313" s="52"/>
      <c r="Y313" s="52"/>
      <c r="AA313" s="21"/>
      <c r="AB313" s="21"/>
      <c r="AC313" s="37"/>
    </row>
    <row r="314" spans="1:29" x14ac:dyDescent="0.25">
      <c r="A314" s="33">
        <v>343.2</v>
      </c>
      <c r="B314" s="33" t="s">
        <v>290</v>
      </c>
      <c r="D314" s="36">
        <v>2230421.5499999998</v>
      </c>
      <c r="F314" s="63">
        <v>840405.94130195165</v>
      </c>
      <c r="G314" s="58"/>
      <c r="H314" s="162">
        <v>47.826086956521742</v>
      </c>
      <c r="I314" s="58" t="s">
        <v>280</v>
      </c>
      <c r="J314" s="156">
        <v>12</v>
      </c>
      <c r="K314" s="58" t="s">
        <v>282</v>
      </c>
      <c r="L314" s="63">
        <f t="shared" si="21"/>
        <v>95908</v>
      </c>
      <c r="M314" s="63"/>
      <c r="N314" s="78">
        <v>4.3</v>
      </c>
      <c r="O314" s="58"/>
      <c r="P314" s="163">
        <f t="shared" si="22"/>
        <v>37.679242352278727</v>
      </c>
      <c r="R314" s="159">
        <v>5.67</v>
      </c>
      <c r="T314" s="36">
        <v>107472</v>
      </c>
      <c r="U314" s="36"/>
      <c r="V314" s="66">
        <f t="shared" si="23"/>
        <v>4.82</v>
      </c>
      <c r="W314" s="52"/>
      <c r="X314" s="52"/>
      <c r="Y314" s="52"/>
      <c r="AA314" s="21"/>
      <c r="AB314" s="21"/>
      <c r="AC314" s="37"/>
    </row>
    <row r="315" spans="1:29" x14ac:dyDescent="0.25">
      <c r="A315" s="33">
        <v>345</v>
      </c>
      <c r="B315" s="33" t="s">
        <v>45</v>
      </c>
      <c r="D315" s="36">
        <v>5443052.4100000001</v>
      </c>
      <c r="F315" s="63">
        <v>3816636.5643149996</v>
      </c>
      <c r="G315" s="58"/>
      <c r="H315" s="162">
        <v>52.52</v>
      </c>
      <c r="I315" s="58"/>
      <c r="J315" s="156">
        <v>14.4</v>
      </c>
      <c r="K315" s="58"/>
      <c r="L315" s="63">
        <f t="shared" si="21"/>
        <v>185064</v>
      </c>
      <c r="M315" s="63"/>
      <c r="N315" s="78">
        <v>3.4</v>
      </c>
      <c r="O315" s="58"/>
      <c r="P315" s="163">
        <f t="shared" si="22"/>
        <v>70.119416033971277</v>
      </c>
      <c r="R315" s="159">
        <v>15.42</v>
      </c>
      <c r="T315" s="36">
        <v>112534</v>
      </c>
      <c r="U315" s="36"/>
      <c r="V315" s="66">
        <f t="shared" si="23"/>
        <v>2.0699999999999998</v>
      </c>
      <c r="W315" s="52"/>
      <c r="X315" s="52"/>
      <c r="Y315" s="52"/>
      <c r="AA315" s="21"/>
      <c r="AB315" s="21"/>
      <c r="AC315" s="37"/>
    </row>
    <row r="316" spans="1:29" x14ac:dyDescent="0.25">
      <c r="A316" s="33">
        <v>346</v>
      </c>
      <c r="B316" s="33" t="s">
        <v>291</v>
      </c>
      <c r="D316" s="32">
        <v>4289445.62</v>
      </c>
      <c r="F316" s="64">
        <v>2872688.6857475</v>
      </c>
      <c r="G316" s="58"/>
      <c r="H316" s="162">
        <v>51.034482758620705</v>
      </c>
      <c r="I316" s="58"/>
      <c r="J316" s="156">
        <v>14.2</v>
      </c>
      <c r="K316" s="58"/>
      <c r="L316" s="64">
        <f t="shared" si="21"/>
        <v>145841</v>
      </c>
      <c r="M316" s="67"/>
      <c r="N316" s="78">
        <v>3.4</v>
      </c>
      <c r="O316" s="58"/>
      <c r="P316" s="163">
        <f t="shared" si="22"/>
        <v>66.971094641071588</v>
      </c>
      <c r="R316" s="159">
        <v>14.95</v>
      </c>
      <c r="T316" s="32">
        <v>100505</v>
      </c>
      <c r="U316" s="54"/>
      <c r="V316" s="66">
        <f t="shared" si="23"/>
        <v>2.34</v>
      </c>
      <c r="W316" s="52"/>
      <c r="X316" s="52"/>
      <c r="Y316" s="52"/>
      <c r="Z316" s="38"/>
      <c r="AA316" s="21"/>
      <c r="AB316" s="21"/>
      <c r="AC316" s="37"/>
    </row>
    <row r="317" spans="1:29" s="38" customFormat="1" x14ac:dyDescent="0.25">
      <c r="A317" s="33" t="s">
        <v>6</v>
      </c>
      <c r="B317" s="38" t="s">
        <v>52</v>
      </c>
      <c r="D317" s="39">
        <f>+SUBTOTAL(9,D311:D316)</f>
        <v>90698817.229999989</v>
      </c>
      <c r="F317" s="65">
        <f>+SUBTOTAL(9,F311:F316)</f>
        <v>58587390.759667501</v>
      </c>
      <c r="G317" s="73"/>
      <c r="H317" s="162"/>
      <c r="I317" s="73"/>
      <c r="J317" s="169"/>
      <c r="K317" s="73"/>
      <c r="L317" s="65">
        <f>+SUBTOTAL(9,L311:L316)</f>
        <v>3384058</v>
      </c>
      <c r="M317" s="65"/>
      <c r="N317" s="118">
        <f>+ROUND(L317/D317*100,1)</f>
        <v>3.7</v>
      </c>
      <c r="O317" s="73"/>
      <c r="P317" s="163"/>
      <c r="Q317" s="33"/>
      <c r="R317" s="159"/>
      <c r="S317" s="33"/>
      <c r="T317" s="39">
        <f>+SUBTOTAL(9,T311:T316)</f>
        <v>2190261</v>
      </c>
      <c r="U317" s="39"/>
      <c r="V317" s="126">
        <f>+T317/D317*100</f>
        <v>2.4148727258987215</v>
      </c>
      <c r="W317" s="56"/>
      <c r="X317" s="52"/>
      <c r="Y317" s="52"/>
      <c r="Z317" s="37"/>
      <c r="AA317" s="21"/>
      <c r="AB317" s="21"/>
      <c r="AC317" s="37"/>
    </row>
    <row r="318" spans="1:29" x14ac:dyDescent="0.25">
      <c r="A318" s="33" t="s">
        <v>6</v>
      </c>
      <c r="B318" s="33" t="s">
        <v>6</v>
      </c>
      <c r="F318" s="58"/>
      <c r="G318" s="58"/>
      <c r="H318" s="163"/>
      <c r="I318" s="58"/>
      <c r="J318" s="156"/>
      <c r="K318" s="58"/>
      <c r="M318" s="58"/>
      <c r="N318" s="120"/>
      <c r="O318" s="58"/>
      <c r="P318" s="163"/>
      <c r="R318" s="159"/>
      <c r="V318" s="66"/>
      <c r="W318" s="52"/>
      <c r="X318" s="52"/>
      <c r="Y318" s="52"/>
      <c r="Z318" s="38"/>
      <c r="AA318" s="21"/>
      <c r="AB318" s="21"/>
      <c r="AC318" s="37"/>
    </row>
    <row r="319" spans="1:29" x14ac:dyDescent="0.25">
      <c r="A319" s="38" t="s">
        <v>6</v>
      </c>
      <c r="B319" s="38" t="s">
        <v>104</v>
      </c>
      <c r="D319" s="36"/>
      <c r="F319" s="58"/>
      <c r="G319" s="58"/>
      <c r="H319" s="163"/>
      <c r="I319" s="58"/>
      <c r="J319" s="156"/>
      <c r="K319" s="58"/>
      <c r="L319" s="63"/>
      <c r="M319" s="63"/>
      <c r="N319" s="120"/>
      <c r="O319" s="58"/>
      <c r="P319" s="163"/>
      <c r="R319" s="159"/>
      <c r="T319" s="36"/>
      <c r="U319" s="36"/>
      <c r="V319" s="66"/>
      <c r="W319" s="52"/>
      <c r="X319" s="52"/>
      <c r="Y319" s="52"/>
      <c r="Z319" s="38"/>
      <c r="AA319" s="21"/>
      <c r="AB319" s="21"/>
      <c r="AC319" s="37"/>
    </row>
    <row r="320" spans="1:29" x14ac:dyDescent="0.25">
      <c r="A320" s="33">
        <v>341</v>
      </c>
      <c r="B320" s="33" t="s">
        <v>42</v>
      </c>
      <c r="D320" s="36">
        <v>1697788.61</v>
      </c>
      <c r="F320" s="63">
        <v>1178542.5440187501</v>
      </c>
      <c r="G320" s="58"/>
      <c r="H320" s="162">
        <v>52.055172413793102</v>
      </c>
      <c r="I320" s="58"/>
      <c r="J320" s="156">
        <v>14.2</v>
      </c>
      <c r="K320" s="58"/>
      <c r="L320" s="63">
        <f t="shared" ref="L320:L326" si="24">+ROUND(D320*N320/100,0)</f>
        <v>59423</v>
      </c>
      <c r="M320" s="63"/>
      <c r="N320" s="78">
        <v>3.5</v>
      </c>
      <c r="O320" s="58"/>
      <c r="P320" s="163">
        <f t="shared" ref="P320:P326" si="25">F320/D320*100</f>
        <v>69.416329988145577</v>
      </c>
      <c r="R320" s="159">
        <v>16.079999999999998</v>
      </c>
      <c r="T320" s="36">
        <v>34403</v>
      </c>
      <c r="U320" s="36"/>
      <c r="V320" s="66">
        <f t="shared" ref="V320:V326" si="26">+ROUND(T320/D320*100,2)</f>
        <v>2.0299999999999998</v>
      </c>
      <c r="W320" s="52"/>
      <c r="X320" s="52"/>
      <c r="Y320" s="52"/>
      <c r="AA320" s="21"/>
      <c r="AB320" s="21"/>
      <c r="AC320" s="37"/>
    </row>
    <row r="321" spans="1:29" x14ac:dyDescent="0.25">
      <c r="A321" s="33">
        <v>342</v>
      </c>
      <c r="B321" s="33" t="s">
        <v>87</v>
      </c>
      <c r="D321" s="36">
        <v>182786.79</v>
      </c>
      <c r="F321" s="63">
        <v>132041.70250000001</v>
      </c>
      <c r="G321" s="58"/>
      <c r="H321" s="162">
        <v>48.076923076923073</v>
      </c>
      <c r="I321" s="58"/>
      <c r="J321" s="156">
        <v>13.5</v>
      </c>
      <c r="K321" s="58"/>
      <c r="L321" s="63">
        <f t="shared" si="24"/>
        <v>6946</v>
      </c>
      <c r="M321" s="63"/>
      <c r="N321" s="78">
        <v>3.8</v>
      </c>
      <c r="O321" s="58"/>
      <c r="P321" s="163">
        <f t="shared" si="25"/>
        <v>72.238099098955672</v>
      </c>
      <c r="R321" s="159">
        <v>15.13</v>
      </c>
      <c r="T321" s="36">
        <v>3716</v>
      </c>
      <c r="U321" s="36"/>
      <c r="V321" s="66">
        <f t="shared" si="26"/>
        <v>2.0299999999999998</v>
      </c>
      <c r="W321" s="52"/>
      <c r="X321" s="52"/>
      <c r="Y321" s="52"/>
      <c r="AA321" s="21"/>
      <c r="AB321" s="21"/>
      <c r="AC321" s="37"/>
    </row>
    <row r="322" spans="1:29" x14ac:dyDescent="0.25">
      <c r="A322" s="33">
        <v>343</v>
      </c>
      <c r="B322" s="33" t="s">
        <v>88</v>
      </c>
      <c r="D322" s="36">
        <v>163056405.62</v>
      </c>
      <c r="F322" s="63">
        <v>42710301.872228727</v>
      </c>
      <c r="G322" s="58"/>
      <c r="H322" s="162">
        <v>47.916666666666664</v>
      </c>
      <c r="I322" s="58" t="s">
        <v>280</v>
      </c>
      <c r="J322" s="156">
        <v>12.5</v>
      </c>
      <c r="K322" s="58" t="s">
        <v>282</v>
      </c>
      <c r="L322" s="63">
        <f t="shared" si="24"/>
        <v>6848369</v>
      </c>
      <c r="M322" s="63"/>
      <c r="N322" s="78">
        <v>4.2</v>
      </c>
      <c r="O322" s="58"/>
      <c r="P322" s="163">
        <f t="shared" si="25"/>
        <v>26.193574983962485</v>
      </c>
      <c r="R322" s="159">
        <v>15.28</v>
      </c>
      <c r="T322" s="36">
        <v>8196191</v>
      </c>
      <c r="U322" s="36"/>
      <c r="V322" s="66">
        <f t="shared" si="26"/>
        <v>5.03</v>
      </c>
      <c r="W322" s="52"/>
      <c r="X322" s="52"/>
      <c r="Y322" s="52"/>
      <c r="AA322" s="21"/>
      <c r="AB322" s="21"/>
      <c r="AC322" s="37"/>
    </row>
    <row r="323" spans="1:29" x14ac:dyDescent="0.25">
      <c r="A323" s="33">
        <v>343.2</v>
      </c>
      <c r="B323" s="33" t="s">
        <v>290</v>
      </c>
      <c r="D323" s="36">
        <v>62930034</v>
      </c>
      <c r="F323" s="63">
        <v>4358125.7141482243</v>
      </c>
      <c r="G323" s="58"/>
      <c r="H323" s="162">
        <v>47.916666666666664</v>
      </c>
      <c r="I323" s="58" t="s">
        <v>280</v>
      </c>
      <c r="J323" s="156">
        <v>12.5</v>
      </c>
      <c r="K323" s="58" t="s">
        <v>282</v>
      </c>
      <c r="L323" s="63">
        <f t="shared" si="24"/>
        <v>2643061</v>
      </c>
      <c r="M323" s="63"/>
      <c r="N323" s="78">
        <v>4.2</v>
      </c>
      <c r="O323" s="58"/>
      <c r="P323" s="163">
        <f t="shared" si="25"/>
        <v>6.9253509606370525</v>
      </c>
      <c r="R323" s="159">
        <v>7.31</v>
      </c>
      <c r="T323" s="36">
        <v>4999507</v>
      </c>
      <c r="U323" s="36"/>
      <c r="V323" s="66">
        <f t="shared" si="26"/>
        <v>7.94</v>
      </c>
      <c r="W323" s="52"/>
      <c r="X323" s="52"/>
      <c r="Y323" s="52"/>
      <c r="AA323" s="21"/>
      <c r="AB323" s="21"/>
      <c r="AC323" s="37"/>
    </row>
    <row r="324" spans="1:29" x14ac:dyDescent="0.25">
      <c r="A324" s="33">
        <v>344</v>
      </c>
      <c r="B324" s="33" t="s">
        <v>89</v>
      </c>
      <c r="D324" s="36">
        <v>27182223.170000002</v>
      </c>
      <c r="F324" s="63">
        <v>13254956.700309997</v>
      </c>
      <c r="G324" s="58"/>
      <c r="H324" s="162">
        <v>52.856666666666662</v>
      </c>
      <c r="I324" s="58"/>
      <c r="J324" s="156">
        <v>14.3</v>
      </c>
      <c r="K324" s="58"/>
      <c r="L324" s="63">
        <f t="shared" si="24"/>
        <v>924196</v>
      </c>
      <c r="M324" s="63"/>
      <c r="N324" s="78">
        <v>3.4</v>
      </c>
      <c r="O324" s="58"/>
      <c r="P324" s="163">
        <f t="shared" si="25"/>
        <v>48.763328214224195</v>
      </c>
      <c r="R324" s="159">
        <v>15.9</v>
      </c>
      <c r="T324" s="36">
        <v>927216</v>
      </c>
      <c r="U324" s="36"/>
      <c r="V324" s="66">
        <f t="shared" si="26"/>
        <v>3.41</v>
      </c>
      <c r="W324" s="52"/>
      <c r="X324" s="52"/>
      <c r="Y324" s="52"/>
      <c r="AA324" s="21"/>
      <c r="AB324" s="21"/>
      <c r="AC324" s="37"/>
    </row>
    <row r="325" spans="1:29" s="38" customFormat="1" x14ac:dyDescent="0.25">
      <c r="A325" s="33">
        <v>345</v>
      </c>
      <c r="B325" s="33" t="s">
        <v>45</v>
      </c>
      <c r="D325" s="36">
        <v>29087068.699999999</v>
      </c>
      <c r="E325" s="33"/>
      <c r="F325" s="63">
        <v>17237157.204997499</v>
      </c>
      <c r="G325" s="58"/>
      <c r="H325" s="162">
        <v>52.52</v>
      </c>
      <c r="I325" s="58"/>
      <c r="J325" s="169">
        <v>14.4</v>
      </c>
      <c r="K325" s="73"/>
      <c r="L325" s="63">
        <f t="shared" si="24"/>
        <v>988960</v>
      </c>
      <c r="M325" s="63"/>
      <c r="N325" s="78">
        <v>3.4</v>
      </c>
      <c r="O325" s="73"/>
      <c r="P325" s="163">
        <f t="shared" si="25"/>
        <v>59.260551081235278</v>
      </c>
      <c r="Q325" s="33"/>
      <c r="R325" s="159">
        <v>15.56</v>
      </c>
      <c r="S325" s="33"/>
      <c r="T325" s="36">
        <v>798949</v>
      </c>
      <c r="U325" s="36"/>
      <c r="V325" s="66">
        <f t="shared" si="26"/>
        <v>2.75</v>
      </c>
      <c r="W325" s="52"/>
      <c r="X325" s="52"/>
      <c r="Y325" s="52"/>
      <c r="Z325" s="33"/>
      <c r="AA325" s="21"/>
      <c r="AB325" s="21"/>
      <c r="AC325" s="37"/>
    </row>
    <row r="326" spans="1:29" x14ac:dyDescent="0.25">
      <c r="A326" s="33">
        <v>346</v>
      </c>
      <c r="B326" s="33" t="s">
        <v>291</v>
      </c>
      <c r="D326" s="32">
        <v>582525.55000000005</v>
      </c>
      <c r="F326" s="64">
        <v>419938.38920999999</v>
      </c>
      <c r="G326" s="58"/>
      <c r="H326" s="162">
        <v>51.034482758620705</v>
      </c>
      <c r="I326" s="58"/>
      <c r="J326" s="156">
        <v>14.2</v>
      </c>
      <c r="K326" s="58"/>
      <c r="L326" s="64">
        <f t="shared" si="24"/>
        <v>19806</v>
      </c>
      <c r="M326" s="67"/>
      <c r="N326" s="78">
        <v>3.4</v>
      </c>
      <c r="O326" s="58"/>
      <c r="P326" s="163">
        <f t="shared" si="25"/>
        <v>72.089265305187027</v>
      </c>
      <c r="R326" s="159">
        <v>14.85</v>
      </c>
      <c r="T326" s="32">
        <v>11733</v>
      </c>
      <c r="U326" s="54"/>
      <c r="V326" s="66">
        <f t="shared" si="26"/>
        <v>2.0099999999999998</v>
      </c>
      <c r="W326" s="52"/>
      <c r="X326" s="52"/>
      <c r="Y326" s="52"/>
      <c r="Z326" s="38"/>
      <c r="AA326" s="21"/>
      <c r="AB326" s="21"/>
      <c r="AC326" s="37"/>
    </row>
    <row r="327" spans="1:29" s="38" customFormat="1" x14ac:dyDescent="0.25">
      <c r="A327" s="33" t="s">
        <v>6</v>
      </c>
      <c r="B327" s="38" t="s">
        <v>105</v>
      </c>
      <c r="D327" s="39">
        <f>+SUBTOTAL(9,D320:D326)</f>
        <v>284718832.44</v>
      </c>
      <c r="F327" s="65">
        <f>+SUBTOTAL(9,F320:F326)</f>
        <v>79291064.127413198</v>
      </c>
      <c r="G327" s="73"/>
      <c r="H327" s="163"/>
      <c r="I327" s="73"/>
      <c r="J327" s="169"/>
      <c r="K327" s="73"/>
      <c r="L327" s="65">
        <f>+SUBTOTAL(9,L320:L326)</f>
        <v>11490761</v>
      </c>
      <c r="M327" s="65"/>
      <c r="N327" s="118">
        <f>+ROUND(L327/D327*100,1)</f>
        <v>4</v>
      </c>
      <c r="O327" s="73"/>
      <c r="P327" s="163"/>
      <c r="Q327" s="33"/>
      <c r="R327" s="159"/>
      <c r="S327" s="33"/>
      <c r="T327" s="39">
        <f>+SUBTOTAL(9,T320:T326)</f>
        <v>14971715</v>
      </c>
      <c r="U327" s="39"/>
      <c r="V327" s="126">
        <f>+T327/D327*100</f>
        <v>5.258421043558843</v>
      </c>
      <c r="W327" s="56"/>
      <c r="X327" s="52"/>
      <c r="Y327" s="52"/>
      <c r="Z327" s="37"/>
      <c r="AA327" s="21"/>
      <c r="AB327" s="21"/>
      <c r="AC327" s="37"/>
    </row>
    <row r="328" spans="1:29" x14ac:dyDescent="0.25">
      <c r="A328" s="33" t="s">
        <v>6</v>
      </c>
      <c r="B328" s="33" t="s">
        <v>6</v>
      </c>
      <c r="F328" s="58"/>
      <c r="G328" s="58"/>
      <c r="H328" s="163"/>
      <c r="I328" s="58"/>
      <c r="J328" s="156"/>
      <c r="K328" s="58"/>
      <c r="M328" s="58"/>
      <c r="N328" s="120"/>
      <c r="O328" s="58"/>
      <c r="P328" s="163"/>
      <c r="R328" s="159"/>
      <c r="V328" s="66"/>
      <c r="W328" s="52"/>
      <c r="X328" s="52"/>
      <c r="Y328" s="52"/>
      <c r="Z328" s="38"/>
      <c r="AA328" s="21"/>
      <c r="AB328" s="21"/>
      <c r="AC328" s="37"/>
    </row>
    <row r="329" spans="1:29" x14ac:dyDescent="0.25">
      <c r="A329" s="38" t="s">
        <v>6</v>
      </c>
      <c r="B329" s="38" t="s">
        <v>106</v>
      </c>
      <c r="D329" s="36"/>
      <c r="F329" s="58"/>
      <c r="G329" s="58"/>
      <c r="H329" s="163"/>
      <c r="I329" s="58"/>
      <c r="J329" s="156"/>
      <c r="K329" s="58"/>
      <c r="L329" s="63"/>
      <c r="M329" s="63"/>
      <c r="N329" s="120"/>
      <c r="O329" s="58"/>
      <c r="P329" s="163"/>
      <c r="R329" s="159"/>
      <c r="T329" s="36"/>
      <c r="U329" s="36"/>
      <c r="V329" s="66"/>
      <c r="W329" s="52"/>
      <c r="X329" s="52"/>
      <c r="Y329" s="52"/>
      <c r="Z329" s="38"/>
      <c r="AA329" s="21"/>
      <c r="AB329" s="21"/>
      <c r="AC329" s="37"/>
    </row>
    <row r="330" spans="1:29" x14ac:dyDescent="0.25">
      <c r="A330" s="33">
        <v>341</v>
      </c>
      <c r="B330" s="33" t="s">
        <v>42</v>
      </c>
      <c r="D330" s="36">
        <v>1532780.54</v>
      </c>
      <c r="F330" s="63">
        <v>823760.53835000005</v>
      </c>
      <c r="G330" s="58"/>
      <c r="H330" s="162">
        <v>52.055172413793102</v>
      </c>
      <c r="I330" s="58"/>
      <c r="J330" s="156">
        <v>14.2</v>
      </c>
      <c r="K330" s="58"/>
      <c r="L330" s="63">
        <f t="shared" ref="L330:L336" si="27">+ROUND(D330*N330/100,0)</f>
        <v>53647</v>
      </c>
      <c r="M330" s="63"/>
      <c r="N330" s="78">
        <v>3.5</v>
      </c>
      <c r="O330" s="58"/>
      <c r="P330" s="163">
        <f t="shared" ref="P330:P336" si="28">F330/D330*100</f>
        <v>53.74288861665741</v>
      </c>
      <c r="R330" s="159">
        <v>16.12</v>
      </c>
      <c r="T330" s="36">
        <v>45886</v>
      </c>
      <c r="U330" s="36"/>
      <c r="V330" s="66">
        <f t="shared" ref="V330:V336" si="29">+ROUND(T330/D330*100,2)</f>
        <v>2.99</v>
      </c>
      <c r="W330" s="52"/>
      <c r="X330" s="52"/>
      <c r="Y330" s="52"/>
      <c r="AA330" s="21"/>
      <c r="AB330" s="21"/>
      <c r="AC330" s="37"/>
    </row>
    <row r="331" spans="1:29" x14ac:dyDescent="0.25">
      <c r="A331" s="33">
        <v>342</v>
      </c>
      <c r="B331" s="33" t="s">
        <v>87</v>
      </c>
      <c r="D331" s="36">
        <v>182370.64</v>
      </c>
      <c r="F331" s="63">
        <v>131655.53639749999</v>
      </c>
      <c r="G331" s="58"/>
      <c r="H331" s="162">
        <v>48.076923076923073</v>
      </c>
      <c r="I331" s="58"/>
      <c r="J331" s="156">
        <v>13.5</v>
      </c>
      <c r="K331" s="58"/>
      <c r="L331" s="63">
        <f t="shared" si="27"/>
        <v>6930</v>
      </c>
      <c r="M331" s="63"/>
      <c r="N331" s="78">
        <v>3.8</v>
      </c>
      <c r="O331" s="58"/>
      <c r="P331" s="163">
        <f t="shared" si="28"/>
        <v>72.191190642035352</v>
      </c>
      <c r="R331" s="159">
        <v>15.13</v>
      </c>
      <c r="T331" s="36">
        <v>3714</v>
      </c>
      <c r="U331" s="36"/>
      <c r="V331" s="66">
        <f t="shared" si="29"/>
        <v>2.04</v>
      </c>
      <c r="W331" s="52"/>
      <c r="X331" s="52"/>
      <c r="Y331" s="52"/>
      <c r="AA331" s="21"/>
      <c r="AB331" s="21"/>
      <c r="AC331" s="37"/>
    </row>
    <row r="332" spans="1:29" x14ac:dyDescent="0.25">
      <c r="A332" s="33">
        <v>343</v>
      </c>
      <c r="B332" s="33" t="s">
        <v>88</v>
      </c>
      <c r="D332" s="36">
        <v>169519057.97999999</v>
      </c>
      <c r="F332" s="63">
        <v>64561904.187580422</v>
      </c>
      <c r="G332" s="58"/>
      <c r="H332" s="162">
        <v>48.333333333333329</v>
      </c>
      <c r="I332" s="58" t="s">
        <v>280</v>
      </c>
      <c r="J332" s="156">
        <v>12.4</v>
      </c>
      <c r="K332" s="58" t="s">
        <v>282</v>
      </c>
      <c r="L332" s="63">
        <f t="shared" si="27"/>
        <v>7119800</v>
      </c>
      <c r="M332" s="63"/>
      <c r="N332" s="78">
        <v>4.2</v>
      </c>
      <c r="O332" s="58"/>
      <c r="P332" s="163">
        <f t="shared" si="28"/>
        <v>38.085336809267481</v>
      </c>
      <c r="R332" s="159">
        <v>15.33</v>
      </c>
      <c r="T332" s="36">
        <v>7178260</v>
      </c>
      <c r="U332" s="36"/>
      <c r="V332" s="66">
        <f t="shared" si="29"/>
        <v>4.2300000000000004</v>
      </c>
      <c r="W332" s="52"/>
      <c r="X332" s="52"/>
      <c r="Y332" s="52"/>
      <c r="AA332" s="21"/>
      <c r="AB332" s="21"/>
      <c r="AC332" s="37"/>
    </row>
    <row r="333" spans="1:29" x14ac:dyDescent="0.25">
      <c r="A333" s="33">
        <v>343.2</v>
      </c>
      <c r="B333" s="33" t="s">
        <v>290</v>
      </c>
      <c r="D333" s="36">
        <v>95841804.769999996</v>
      </c>
      <c r="F333" s="63">
        <v>13436229.716670815</v>
      </c>
      <c r="G333" s="58"/>
      <c r="H333" s="162">
        <v>48.333333333333329</v>
      </c>
      <c r="I333" s="58" t="s">
        <v>280</v>
      </c>
      <c r="J333" s="156">
        <v>12.4</v>
      </c>
      <c r="K333" s="58" t="s">
        <v>282</v>
      </c>
      <c r="L333" s="63">
        <f t="shared" si="27"/>
        <v>4025356</v>
      </c>
      <c r="M333" s="63"/>
      <c r="N333" s="78">
        <v>4.2</v>
      </c>
      <c r="O333" s="58"/>
      <c r="P333" s="163">
        <f t="shared" si="28"/>
        <v>14.01917435602858</v>
      </c>
      <c r="R333" s="159">
        <v>6.88</v>
      </c>
      <c r="T333" s="36">
        <v>7101881</v>
      </c>
      <c r="U333" s="36"/>
      <c r="V333" s="66">
        <f t="shared" si="29"/>
        <v>7.41</v>
      </c>
      <c r="W333" s="52"/>
      <c r="X333" s="52"/>
      <c r="Y333" s="52"/>
      <c r="AA333" s="21"/>
      <c r="AB333" s="21"/>
      <c r="AC333" s="37"/>
    </row>
    <row r="334" spans="1:29" s="38" customFormat="1" x14ac:dyDescent="0.25">
      <c r="A334" s="33">
        <v>344</v>
      </c>
      <c r="B334" s="33" t="s">
        <v>89</v>
      </c>
      <c r="D334" s="36">
        <v>33559356.939999998</v>
      </c>
      <c r="E334" s="33"/>
      <c r="F334" s="63">
        <v>18185574.999435</v>
      </c>
      <c r="G334" s="58"/>
      <c r="H334" s="162">
        <v>52.856666666666662</v>
      </c>
      <c r="I334" s="58"/>
      <c r="J334" s="169">
        <v>14.3</v>
      </c>
      <c r="K334" s="73"/>
      <c r="L334" s="63">
        <f t="shared" si="27"/>
        <v>1141018</v>
      </c>
      <c r="M334" s="63"/>
      <c r="N334" s="78">
        <v>3.4</v>
      </c>
      <c r="O334" s="73"/>
      <c r="P334" s="163">
        <f t="shared" si="28"/>
        <v>54.189283280810685</v>
      </c>
      <c r="Q334" s="33"/>
      <c r="R334" s="159">
        <v>15.89</v>
      </c>
      <c r="S334" s="33"/>
      <c r="T334" s="36">
        <v>1030872</v>
      </c>
      <c r="U334" s="36"/>
      <c r="V334" s="66">
        <f t="shared" si="29"/>
        <v>3.07</v>
      </c>
      <c r="W334" s="52"/>
      <c r="X334" s="52"/>
      <c r="Y334" s="52"/>
      <c r="Z334" s="33"/>
      <c r="AA334" s="21"/>
      <c r="AB334" s="21"/>
      <c r="AC334" s="37"/>
    </row>
    <row r="335" spans="1:29" x14ac:dyDescent="0.25">
      <c r="A335" s="33">
        <v>345</v>
      </c>
      <c r="B335" s="33" t="s">
        <v>45</v>
      </c>
      <c r="D335" s="36">
        <v>26145825.260000002</v>
      </c>
      <c r="F335" s="63">
        <v>15240421.048090002</v>
      </c>
      <c r="G335" s="58"/>
      <c r="H335" s="162">
        <v>52.52</v>
      </c>
      <c r="I335" s="58"/>
      <c r="J335" s="156">
        <v>14.4</v>
      </c>
      <c r="K335" s="58"/>
      <c r="L335" s="63">
        <f t="shared" si="27"/>
        <v>888958</v>
      </c>
      <c r="M335" s="63"/>
      <c r="N335" s="78">
        <v>3.4</v>
      </c>
      <c r="O335" s="58"/>
      <c r="P335" s="163">
        <f t="shared" si="28"/>
        <v>58.290074597132836</v>
      </c>
      <c r="R335" s="159">
        <v>15.57</v>
      </c>
      <c r="T335" s="36">
        <v>733996</v>
      </c>
      <c r="U335" s="36"/>
      <c r="V335" s="66">
        <f t="shared" si="29"/>
        <v>2.81</v>
      </c>
      <c r="W335" s="52"/>
      <c r="X335" s="52"/>
      <c r="Y335" s="52"/>
      <c r="AA335" s="21"/>
      <c r="AB335" s="21"/>
      <c r="AC335" s="37"/>
    </row>
    <row r="336" spans="1:29" s="38" customFormat="1" x14ac:dyDescent="0.25">
      <c r="A336" s="33">
        <v>346</v>
      </c>
      <c r="B336" s="33" t="s">
        <v>291</v>
      </c>
      <c r="D336" s="32">
        <v>844987.37</v>
      </c>
      <c r="E336" s="33"/>
      <c r="F336" s="64">
        <v>440225.89023749996</v>
      </c>
      <c r="G336" s="58"/>
      <c r="H336" s="162">
        <v>51.034482758620705</v>
      </c>
      <c r="I336" s="58"/>
      <c r="J336" s="169">
        <v>14.2</v>
      </c>
      <c r="K336" s="73"/>
      <c r="L336" s="64">
        <f t="shared" si="27"/>
        <v>28730</v>
      </c>
      <c r="M336" s="67"/>
      <c r="N336" s="78">
        <v>3.4</v>
      </c>
      <c r="O336" s="73"/>
      <c r="P336" s="163">
        <f t="shared" si="28"/>
        <v>52.098517192925605</v>
      </c>
      <c r="Q336" s="33"/>
      <c r="R336" s="159">
        <v>15.34</v>
      </c>
      <c r="S336" s="33"/>
      <c r="T336" s="32">
        <v>27488</v>
      </c>
      <c r="U336" s="54"/>
      <c r="V336" s="66">
        <f t="shared" si="29"/>
        <v>3.25</v>
      </c>
      <c r="W336" s="52"/>
      <c r="X336" s="52"/>
      <c r="Y336" s="52"/>
      <c r="AA336" s="21"/>
      <c r="AB336" s="21"/>
      <c r="AC336" s="37"/>
    </row>
    <row r="337" spans="1:29" x14ac:dyDescent="0.25">
      <c r="A337" s="33" t="s">
        <v>6</v>
      </c>
      <c r="B337" s="38" t="s">
        <v>107</v>
      </c>
      <c r="D337" s="39">
        <f>+SUBTOTAL(9,D330:D336)</f>
        <v>327626183.5</v>
      </c>
      <c r="E337" s="38"/>
      <c r="F337" s="65">
        <f>+SUBTOTAL(9,F330:F336)</f>
        <v>112819771.91676122</v>
      </c>
      <c r="G337" s="73"/>
      <c r="H337" s="163"/>
      <c r="I337" s="73"/>
      <c r="J337" s="156"/>
      <c r="K337" s="58"/>
      <c r="L337" s="65">
        <f>+SUBTOTAL(9,L330:L336)</f>
        <v>13264439</v>
      </c>
      <c r="M337" s="65"/>
      <c r="N337" s="118">
        <f>+ROUND(L337/D337*100,1)</f>
        <v>4</v>
      </c>
      <c r="O337" s="58"/>
      <c r="P337" s="163"/>
      <c r="R337" s="159"/>
      <c r="T337" s="39">
        <f>+SUBTOTAL(9,T330:T336)</f>
        <v>16122097</v>
      </c>
      <c r="U337" s="39"/>
      <c r="V337" s="126">
        <f>+T337/D337*100</f>
        <v>4.920881728001449</v>
      </c>
      <c r="W337" s="56"/>
      <c r="X337" s="52"/>
      <c r="Y337" s="52"/>
      <c r="Z337" s="37"/>
      <c r="AA337" s="21"/>
      <c r="AB337" s="21"/>
      <c r="AC337" s="37"/>
    </row>
    <row r="338" spans="1:29" x14ac:dyDescent="0.25">
      <c r="A338" s="33" t="s">
        <v>6</v>
      </c>
      <c r="B338" s="33" t="s">
        <v>6</v>
      </c>
      <c r="F338" s="58"/>
      <c r="G338" s="58"/>
      <c r="H338" s="163"/>
      <c r="I338" s="58"/>
      <c r="J338" s="156"/>
      <c r="K338" s="58"/>
      <c r="M338" s="58"/>
      <c r="N338" s="120"/>
      <c r="O338" s="58"/>
      <c r="P338" s="163"/>
      <c r="R338" s="159"/>
      <c r="V338" s="66"/>
      <c r="W338" s="52"/>
      <c r="X338" s="52"/>
      <c r="Y338" s="52"/>
      <c r="Z338" s="38"/>
      <c r="AA338" s="21"/>
      <c r="AB338" s="21"/>
      <c r="AC338" s="37"/>
    </row>
    <row r="339" spans="1:29" x14ac:dyDescent="0.25">
      <c r="A339" s="38" t="s">
        <v>6</v>
      </c>
      <c r="B339" s="38" t="s">
        <v>108</v>
      </c>
      <c r="D339" s="36"/>
      <c r="F339" s="58"/>
      <c r="G339" s="58"/>
      <c r="H339" s="163"/>
      <c r="I339" s="58"/>
      <c r="J339" s="156"/>
      <c r="K339" s="58"/>
      <c r="L339" s="63"/>
      <c r="M339" s="63"/>
      <c r="N339" s="120"/>
      <c r="O339" s="58"/>
      <c r="P339" s="163"/>
      <c r="R339" s="159"/>
      <c r="T339" s="36"/>
      <c r="U339" s="36"/>
      <c r="V339" s="66"/>
      <c r="W339" s="52"/>
      <c r="X339" s="52"/>
      <c r="Y339" s="52"/>
      <c r="Z339" s="38"/>
      <c r="AA339" s="21"/>
      <c r="AB339" s="21"/>
      <c r="AC339" s="37"/>
    </row>
    <row r="340" spans="1:29" x14ac:dyDescent="0.25">
      <c r="A340" s="33">
        <v>341</v>
      </c>
      <c r="B340" s="33" t="s">
        <v>42</v>
      </c>
      <c r="D340" s="36">
        <v>25862706.620000001</v>
      </c>
      <c r="F340" s="63">
        <v>9242822.28295625</v>
      </c>
      <c r="G340" s="58"/>
      <c r="H340" s="162">
        <v>14.068965517241381</v>
      </c>
      <c r="I340" s="58"/>
      <c r="J340" s="156">
        <v>25</v>
      </c>
      <c r="K340" s="58"/>
      <c r="L340" s="63">
        <f t="shared" ref="L340:L346" si="30">+ROUND(D340*N340/100,0)</f>
        <v>905195</v>
      </c>
      <c r="M340" s="63"/>
      <c r="N340" s="78">
        <v>3.5</v>
      </c>
      <c r="O340" s="58"/>
      <c r="P340" s="163">
        <f t="shared" ref="P340:P346" si="31">F340/D340*100</f>
        <v>35.738031671474957</v>
      </c>
      <c r="R340" s="159">
        <v>26.49</v>
      </c>
      <c r="T340" s="36">
        <v>646929</v>
      </c>
      <c r="U340" s="36"/>
      <c r="V340" s="66">
        <f t="shared" ref="V340:V346" si="32">+ROUND(T340/D340*100,2)</f>
        <v>2.5</v>
      </c>
      <c r="W340" s="52"/>
      <c r="X340" s="52"/>
      <c r="Y340" s="52"/>
      <c r="AA340" s="21"/>
      <c r="AB340" s="21"/>
      <c r="AC340" s="37"/>
    </row>
    <row r="341" spans="1:29" x14ac:dyDescent="0.25">
      <c r="A341" s="33">
        <v>342</v>
      </c>
      <c r="B341" s="33" t="s">
        <v>87</v>
      </c>
      <c r="D341" s="36">
        <v>12403564.17</v>
      </c>
      <c r="F341" s="63">
        <v>4361291.7001024997</v>
      </c>
      <c r="G341" s="58"/>
      <c r="H341" s="162">
        <v>11.538461538461533</v>
      </c>
      <c r="I341" s="58"/>
      <c r="J341" s="156">
        <v>23</v>
      </c>
      <c r="K341" s="58"/>
      <c r="L341" s="63">
        <f t="shared" si="30"/>
        <v>471335</v>
      </c>
      <c r="M341" s="63"/>
      <c r="N341" s="78">
        <v>3.8</v>
      </c>
      <c r="O341" s="58"/>
      <c r="P341" s="163">
        <f t="shared" si="31"/>
        <v>35.161600652262351</v>
      </c>
      <c r="R341" s="159">
        <v>24.5</v>
      </c>
      <c r="T341" s="36">
        <v>343444</v>
      </c>
      <c r="U341" s="36"/>
      <c r="V341" s="66">
        <f t="shared" si="32"/>
        <v>2.77</v>
      </c>
      <c r="W341" s="52"/>
      <c r="X341" s="52"/>
      <c r="Y341" s="52"/>
      <c r="AA341" s="21"/>
      <c r="AB341" s="21"/>
      <c r="AC341" s="37"/>
    </row>
    <row r="342" spans="1:29" x14ac:dyDescent="0.25">
      <c r="A342" s="33">
        <v>343</v>
      </c>
      <c r="B342" s="33" t="s">
        <v>88</v>
      </c>
      <c r="D342" s="36">
        <v>308994245.61000001</v>
      </c>
      <c r="F342" s="63">
        <v>45987971.942990899</v>
      </c>
      <c r="G342" s="58"/>
      <c r="H342" s="162">
        <v>13.043478260869563</v>
      </c>
      <c r="I342" s="58" t="s">
        <v>280</v>
      </c>
      <c r="J342" s="156">
        <v>20</v>
      </c>
      <c r="K342" s="58" t="s">
        <v>282</v>
      </c>
      <c r="L342" s="63">
        <f t="shared" si="30"/>
        <v>13286753</v>
      </c>
      <c r="M342" s="63"/>
      <c r="N342" s="78">
        <v>4.3</v>
      </c>
      <c r="O342" s="58"/>
      <c r="P342" s="163">
        <f t="shared" si="31"/>
        <v>14.883115979135434</v>
      </c>
      <c r="R342" s="159">
        <v>24.36</v>
      </c>
      <c r="T342" s="36">
        <v>11177180</v>
      </c>
      <c r="U342" s="36"/>
      <c r="V342" s="66">
        <f t="shared" si="32"/>
        <v>3.62</v>
      </c>
      <c r="W342" s="52"/>
      <c r="X342" s="52"/>
      <c r="Y342" s="52"/>
      <c r="AA342" s="21"/>
      <c r="AB342" s="21"/>
      <c r="AC342" s="37"/>
    </row>
    <row r="343" spans="1:29" s="38" customFormat="1" x14ac:dyDescent="0.25">
      <c r="A343" s="33">
        <v>343.2</v>
      </c>
      <c r="B343" s="33" t="s">
        <v>290</v>
      </c>
      <c r="D343" s="36">
        <v>222610261.13</v>
      </c>
      <c r="E343" s="33"/>
      <c r="F343" s="63">
        <v>21583383.109436035</v>
      </c>
      <c r="G343" s="58"/>
      <c r="H343" s="162">
        <v>13.043478260869563</v>
      </c>
      <c r="I343" s="58" t="s">
        <v>280</v>
      </c>
      <c r="J343" s="156">
        <v>20</v>
      </c>
      <c r="K343" s="58" t="s">
        <v>282</v>
      </c>
      <c r="L343" s="63">
        <f t="shared" si="30"/>
        <v>9572241</v>
      </c>
      <c r="M343" s="63"/>
      <c r="N343" s="78">
        <v>4.3</v>
      </c>
      <c r="O343" s="73"/>
      <c r="P343" s="163">
        <f t="shared" si="31"/>
        <v>9.6955921977162429</v>
      </c>
      <c r="Q343" s="33"/>
      <c r="R343" s="159">
        <v>6.93</v>
      </c>
      <c r="S343" s="33"/>
      <c r="T343" s="36">
        <v>17765265</v>
      </c>
      <c r="U343" s="36"/>
      <c r="V343" s="66">
        <f t="shared" si="32"/>
        <v>7.98</v>
      </c>
      <c r="W343" s="52"/>
      <c r="X343" s="52"/>
      <c r="Y343" s="52"/>
      <c r="Z343" s="33"/>
      <c r="AA343" s="21"/>
      <c r="AB343" s="21"/>
      <c r="AC343" s="37"/>
    </row>
    <row r="344" spans="1:29" x14ac:dyDescent="0.25">
      <c r="A344" s="33">
        <v>344</v>
      </c>
      <c r="B344" s="33" t="s">
        <v>89</v>
      </c>
      <c r="D344" s="36">
        <v>44713507.439999998</v>
      </c>
      <c r="F344" s="36">
        <v>14666540.888582502</v>
      </c>
      <c r="H344" s="162">
        <v>16.833333333333329</v>
      </c>
      <c r="J344" s="154">
        <v>25</v>
      </c>
      <c r="L344" s="63">
        <f t="shared" si="30"/>
        <v>1520259</v>
      </c>
      <c r="M344" s="36"/>
      <c r="N344" s="76">
        <v>3.4</v>
      </c>
      <c r="P344" s="163">
        <f t="shared" si="31"/>
        <v>32.801141597453942</v>
      </c>
      <c r="R344" s="159">
        <v>25.75</v>
      </c>
      <c r="T344" s="36">
        <v>1218966</v>
      </c>
      <c r="U344" s="36"/>
      <c r="V344" s="66">
        <f t="shared" si="32"/>
        <v>2.73</v>
      </c>
      <c r="W344" s="52"/>
      <c r="X344" s="52"/>
      <c r="Y344" s="52"/>
      <c r="AA344" s="21"/>
      <c r="AB344" s="21"/>
      <c r="AC344" s="37"/>
    </row>
    <row r="345" spans="1:29" s="38" customFormat="1" x14ac:dyDescent="0.25">
      <c r="A345" s="33">
        <v>345</v>
      </c>
      <c r="B345" s="33" t="s">
        <v>45</v>
      </c>
      <c r="D345" s="36">
        <v>56238775.219999999</v>
      </c>
      <c r="E345" s="33"/>
      <c r="F345" s="36">
        <v>19041201.984584995</v>
      </c>
      <c r="G345" s="33"/>
      <c r="H345" s="162">
        <v>16.833333333333329</v>
      </c>
      <c r="I345" s="33"/>
      <c r="J345" s="165">
        <v>25</v>
      </c>
      <c r="L345" s="63">
        <f t="shared" si="30"/>
        <v>1912118</v>
      </c>
      <c r="M345" s="36"/>
      <c r="N345" s="76">
        <v>3.4</v>
      </c>
      <c r="P345" s="163">
        <f t="shared" si="31"/>
        <v>33.857782126473907</v>
      </c>
      <c r="Q345" s="33"/>
      <c r="R345" s="159">
        <v>25.28</v>
      </c>
      <c r="S345" s="33"/>
      <c r="T345" s="36">
        <v>1515916</v>
      </c>
      <c r="U345" s="36"/>
      <c r="V345" s="66">
        <f t="shared" si="32"/>
        <v>2.7</v>
      </c>
      <c r="W345" s="52"/>
      <c r="X345" s="52"/>
      <c r="Y345" s="52"/>
      <c r="Z345" s="33"/>
      <c r="AA345" s="21"/>
      <c r="AB345" s="21"/>
      <c r="AC345" s="37"/>
    </row>
    <row r="346" spans="1:29" x14ac:dyDescent="0.25">
      <c r="A346" s="33">
        <v>346</v>
      </c>
      <c r="B346" s="33" t="s">
        <v>291</v>
      </c>
      <c r="D346" s="32">
        <v>5333643.99</v>
      </c>
      <c r="F346" s="32">
        <v>1899934.1639950003</v>
      </c>
      <c r="H346" s="162">
        <v>17.241379310344826</v>
      </c>
      <c r="J346" s="154">
        <v>24</v>
      </c>
      <c r="L346" s="64">
        <f t="shared" si="30"/>
        <v>181344</v>
      </c>
      <c r="M346" s="54"/>
      <c r="N346" s="76">
        <v>3.4</v>
      </c>
      <c r="P346" s="163">
        <f t="shared" si="31"/>
        <v>35.621690678214918</v>
      </c>
      <c r="R346" s="159">
        <v>24.2</v>
      </c>
      <c r="T346" s="32">
        <v>146297</v>
      </c>
      <c r="U346" s="54"/>
      <c r="V346" s="66">
        <f t="shared" si="32"/>
        <v>2.74</v>
      </c>
      <c r="W346" s="52"/>
      <c r="X346" s="52"/>
      <c r="Y346" s="52"/>
      <c r="Z346" s="38"/>
      <c r="AA346" s="21"/>
      <c r="AB346" s="21"/>
      <c r="AC346" s="37"/>
    </row>
    <row r="347" spans="1:29" x14ac:dyDescent="0.25">
      <c r="A347" s="33" t="s">
        <v>6</v>
      </c>
      <c r="B347" s="38" t="s">
        <v>109</v>
      </c>
      <c r="D347" s="23">
        <f>+SUBTOTAL(9,D340:D346)</f>
        <v>676156704.18000007</v>
      </c>
      <c r="E347" s="38"/>
      <c r="F347" s="23">
        <f>+SUBTOTAL(9,F340:F346)</f>
        <v>116783146.07264817</v>
      </c>
      <c r="G347" s="38"/>
      <c r="H347" s="162"/>
      <c r="I347" s="38"/>
      <c r="J347" s="154"/>
      <c r="L347" s="83">
        <f>+SUBTOTAL(9,L340:L346)</f>
        <v>27849245</v>
      </c>
      <c r="M347" s="24"/>
      <c r="N347" s="79">
        <f>+ROUND(L347/D347*100,1)</f>
        <v>4.0999999999999996</v>
      </c>
      <c r="P347" s="163"/>
      <c r="R347" s="159"/>
      <c r="T347" s="23">
        <f>+SUBTOTAL(9,T340:T346)</f>
        <v>32813997</v>
      </c>
      <c r="U347" s="24"/>
      <c r="V347" s="126">
        <f>+T347/D347*100</f>
        <v>4.8530165858215861</v>
      </c>
      <c r="W347" s="56"/>
      <c r="X347" s="52"/>
      <c r="Y347" s="52"/>
      <c r="Z347" s="37"/>
      <c r="AA347" s="21"/>
      <c r="AB347" s="21"/>
      <c r="AC347" s="37"/>
    </row>
    <row r="348" spans="1:29" x14ac:dyDescent="0.25">
      <c r="B348" s="38" t="s">
        <v>6</v>
      </c>
      <c r="D348" s="24"/>
      <c r="E348" s="38"/>
      <c r="F348" s="24"/>
      <c r="G348" s="38"/>
      <c r="H348" s="162"/>
      <c r="I348" s="38"/>
      <c r="J348" s="154"/>
      <c r="L348" s="88"/>
      <c r="M348" s="24"/>
      <c r="N348" s="75"/>
      <c r="P348" s="163"/>
      <c r="R348" s="159"/>
      <c r="T348" s="24"/>
      <c r="U348" s="24"/>
      <c r="V348" s="126"/>
      <c r="W348" s="56"/>
      <c r="X348" s="52"/>
      <c r="Y348" s="52"/>
      <c r="Z348" s="37"/>
      <c r="AA348" s="21"/>
      <c r="AB348" s="21"/>
      <c r="AC348" s="37"/>
    </row>
    <row r="349" spans="1:29" ht="12.75" customHeight="1" x14ac:dyDescent="0.25">
      <c r="A349" s="41" t="s">
        <v>197</v>
      </c>
      <c r="B349" s="38"/>
      <c r="D349" s="27">
        <f>+SUBTOTAL(9,D310:D347)</f>
        <v>1379200537.3499999</v>
      </c>
      <c r="E349" s="38"/>
      <c r="F349" s="27">
        <f>+SUBTOTAL(9,F310:F347)</f>
        <v>367481372.87649012</v>
      </c>
      <c r="G349" s="38"/>
      <c r="H349" s="162"/>
      <c r="I349" s="38"/>
      <c r="J349" s="154"/>
      <c r="L349" s="121">
        <f>+SUBTOTAL(9,L310:L347)</f>
        <v>55988503</v>
      </c>
      <c r="M349" s="27"/>
      <c r="N349" s="80">
        <f>+ROUND(L349/D349*100,1)</f>
        <v>4.0999999999999996</v>
      </c>
      <c r="P349" s="163"/>
      <c r="R349" s="159"/>
      <c r="T349" s="27">
        <f>+SUBTOTAL(9,T310:T347)</f>
        <v>66098070</v>
      </c>
      <c r="U349" s="27"/>
      <c r="V349" s="116">
        <f>+T349/D349*100</f>
        <v>4.792491607275692</v>
      </c>
      <c r="W349" s="57"/>
      <c r="X349" s="52"/>
      <c r="Y349" s="52"/>
      <c r="AA349" s="21"/>
      <c r="AB349" s="21"/>
      <c r="AC349" s="37"/>
    </row>
    <row r="350" spans="1:29" x14ac:dyDescent="0.25">
      <c r="A350" s="41"/>
      <c r="B350" s="38"/>
      <c r="D350" s="39"/>
      <c r="E350" s="38"/>
      <c r="F350" s="39"/>
      <c r="G350" s="38"/>
      <c r="H350" s="162"/>
      <c r="I350" s="38"/>
      <c r="J350" s="154"/>
      <c r="L350" s="65"/>
      <c r="M350" s="39"/>
      <c r="N350" s="75"/>
      <c r="P350" s="163"/>
      <c r="R350" s="159"/>
      <c r="T350" s="39"/>
      <c r="U350" s="39"/>
      <c r="V350" s="66"/>
      <c r="W350" s="52"/>
      <c r="X350" s="52"/>
      <c r="Y350" s="52"/>
      <c r="AA350" s="21"/>
      <c r="AB350" s="21"/>
      <c r="AC350" s="37"/>
    </row>
    <row r="351" spans="1:29" x14ac:dyDescent="0.25">
      <c r="A351" s="41" t="s">
        <v>198</v>
      </c>
      <c r="B351" s="38"/>
      <c r="D351" s="39"/>
      <c r="E351" s="38"/>
      <c r="F351" s="39"/>
      <c r="G351" s="38"/>
      <c r="H351" s="162"/>
      <c r="I351" s="38"/>
      <c r="J351" s="154"/>
      <c r="L351" s="65"/>
      <c r="M351" s="39"/>
      <c r="N351" s="75"/>
      <c r="P351" s="163"/>
      <c r="R351" s="159"/>
      <c r="T351" s="39"/>
      <c r="U351" s="39"/>
      <c r="V351" s="66"/>
      <c r="W351" s="52"/>
      <c r="X351" s="52"/>
      <c r="Y351" s="52"/>
      <c r="AA351" s="21"/>
      <c r="AB351" s="21"/>
      <c r="AC351" s="37"/>
    </row>
    <row r="352" spans="1:29" x14ac:dyDescent="0.25">
      <c r="A352" s="33" t="s">
        <v>6</v>
      </c>
      <c r="B352" s="33" t="s">
        <v>6</v>
      </c>
      <c r="H352" s="162"/>
      <c r="J352" s="154"/>
      <c r="N352" s="75"/>
      <c r="P352" s="163"/>
      <c r="R352" s="159"/>
      <c r="V352" s="66"/>
      <c r="W352" s="52"/>
      <c r="X352" s="52"/>
      <c r="Y352" s="52"/>
      <c r="Z352" s="38"/>
      <c r="AA352" s="21"/>
      <c r="AB352" s="21"/>
      <c r="AC352" s="37"/>
    </row>
    <row r="353" spans="1:29" s="38" customFormat="1" x14ac:dyDescent="0.25">
      <c r="A353" s="38" t="s">
        <v>6</v>
      </c>
      <c r="B353" s="38" t="s">
        <v>110</v>
      </c>
      <c r="D353" s="36"/>
      <c r="E353" s="33"/>
      <c r="F353" s="33"/>
      <c r="G353" s="33"/>
      <c r="H353" s="162"/>
      <c r="I353" s="33"/>
      <c r="J353" s="165"/>
      <c r="L353" s="63"/>
      <c r="M353" s="36"/>
      <c r="N353" s="74"/>
      <c r="P353" s="163"/>
      <c r="Q353" s="33"/>
      <c r="R353" s="159"/>
      <c r="S353" s="33"/>
      <c r="T353" s="36"/>
      <c r="U353" s="36"/>
      <c r="V353" s="66"/>
      <c r="W353" s="52"/>
      <c r="X353" s="52"/>
      <c r="Y353" s="52"/>
      <c r="AA353" s="21"/>
      <c r="AB353" s="21"/>
      <c r="AC353" s="37"/>
    </row>
    <row r="354" spans="1:29" x14ac:dyDescent="0.25">
      <c r="A354" s="33">
        <v>341</v>
      </c>
      <c r="B354" s="33" t="s">
        <v>42</v>
      </c>
      <c r="D354" s="36">
        <v>73652635.859999999</v>
      </c>
      <c r="F354" s="36">
        <v>31568526.817531254</v>
      </c>
      <c r="H354" s="162">
        <v>24.620689655172413</v>
      </c>
      <c r="J354" s="154">
        <v>22</v>
      </c>
      <c r="L354" s="63">
        <f t="shared" ref="L354:L359" si="33">+ROUND(D354*N354/100,0)</f>
        <v>2577842</v>
      </c>
      <c r="M354" s="36"/>
      <c r="N354" s="76">
        <v>3.5</v>
      </c>
      <c r="P354" s="163">
        <f t="shared" ref="P354:P359" si="34">F354/D354*100</f>
        <v>42.861367348124737</v>
      </c>
      <c r="R354" s="159">
        <v>24.38</v>
      </c>
      <c r="T354" s="36">
        <v>1786594</v>
      </c>
      <c r="U354" s="36"/>
      <c r="V354" s="66">
        <f t="shared" ref="V354:V359" si="35">+ROUND(T354/D354*100,2)</f>
        <v>2.4300000000000002</v>
      </c>
      <c r="W354" s="52"/>
      <c r="X354" s="52"/>
      <c r="Y354" s="52"/>
      <c r="AA354" s="21"/>
      <c r="AB354" s="21"/>
      <c r="AC354" s="37"/>
    </row>
    <row r="355" spans="1:29" s="38" customFormat="1" x14ac:dyDescent="0.25">
      <c r="A355" s="33">
        <v>342</v>
      </c>
      <c r="B355" s="33" t="s">
        <v>87</v>
      </c>
      <c r="D355" s="36">
        <v>91440.69</v>
      </c>
      <c r="E355" s="33"/>
      <c r="F355" s="36">
        <v>45565.296630000004</v>
      </c>
      <c r="G355" s="33"/>
      <c r="H355" s="162">
        <v>23.07692307692308</v>
      </c>
      <c r="I355" s="33"/>
      <c r="J355" s="154">
        <v>20</v>
      </c>
      <c r="L355" s="63">
        <f t="shared" si="33"/>
        <v>3475</v>
      </c>
      <c r="M355" s="36"/>
      <c r="N355" s="76">
        <v>3.8</v>
      </c>
      <c r="P355" s="163">
        <f t="shared" si="34"/>
        <v>49.830438320183283</v>
      </c>
      <c r="Q355" s="33"/>
      <c r="R355" s="159">
        <v>22.76</v>
      </c>
      <c r="S355" s="33"/>
      <c r="T355" s="36">
        <v>2136</v>
      </c>
      <c r="U355" s="36"/>
      <c r="V355" s="66">
        <f t="shared" si="35"/>
        <v>2.34</v>
      </c>
      <c r="W355" s="52"/>
      <c r="X355" s="52"/>
      <c r="Y355" s="52"/>
      <c r="Z355" s="33"/>
      <c r="AA355" s="21"/>
      <c r="AB355" s="21"/>
      <c r="AC355" s="37"/>
    </row>
    <row r="356" spans="1:29" x14ac:dyDescent="0.25">
      <c r="A356" s="33">
        <v>343</v>
      </c>
      <c r="B356" s="33" t="s">
        <v>88</v>
      </c>
      <c r="D356" s="36">
        <v>6103661.1299999999</v>
      </c>
      <c r="F356" s="63">
        <v>-4506895.8657437498</v>
      </c>
      <c r="G356" s="58"/>
      <c r="H356" s="162">
        <v>19.090909090909079</v>
      </c>
      <c r="I356" s="58" t="s">
        <v>280</v>
      </c>
      <c r="J356" s="156">
        <v>17.8</v>
      </c>
      <c r="K356" s="58" t="s">
        <v>282</v>
      </c>
      <c r="L356" s="63">
        <f t="shared" si="33"/>
        <v>274665</v>
      </c>
      <c r="M356" s="63"/>
      <c r="N356" s="78">
        <v>4.5</v>
      </c>
      <c r="O356" s="58"/>
      <c r="P356" s="163">
        <f t="shared" si="34"/>
        <v>-73.839221571328451</v>
      </c>
      <c r="R356" s="159">
        <v>22.21</v>
      </c>
      <c r="T356" s="36">
        <v>485982</v>
      </c>
      <c r="U356" s="36"/>
      <c r="V356" s="66">
        <f t="shared" si="35"/>
        <v>7.96</v>
      </c>
      <c r="W356" s="52"/>
      <c r="X356" s="52"/>
      <c r="Y356" s="52"/>
      <c r="AA356" s="21"/>
      <c r="AB356" s="21"/>
      <c r="AC356" s="37"/>
    </row>
    <row r="357" spans="1:29" x14ac:dyDescent="0.25">
      <c r="A357" s="33">
        <v>344</v>
      </c>
      <c r="B357" s="33" t="s">
        <v>89</v>
      </c>
      <c r="D357" s="36">
        <v>206289.15</v>
      </c>
      <c r="F357" s="36">
        <v>41592.404732500007</v>
      </c>
      <c r="H357" s="162">
        <v>26.933333333333337</v>
      </c>
      <c r="J357" s="154">
        <v>22</v>
      </c>
      <c r="L357" s="63">
        <f t="shared" si="33"/>
        <v>7014</v>
      </c>
      <c r="M357" s="36"/>
      <c r="N357" s="76">
        <v>3.4</v>
      </c>
      <c r="P357" s="163">
        <f t="shared" si="34"/>
        <v>20.162187266029264</v>
      </c>
      <c r="R357" s="159">
        <v>24.35</v>
      </c>
      <c r="T357" s="36">
        <v>7018</v>
      </c>
      <c r="U357" s="36"/>
      <c r="V357" s="66">
        <f t="shared" si="35"/>
        <v>3.4</v>
      </c>
      <c r="W357" s="52"/>
      <c r="X357" s="52"/>
      <c r="Y357" s="52"/>
      <c r="AA357" s="21"/>
      <c r="AB357" s="21"/>
      <c r="AC357" s="37"/>
    </row>
    <row r="358" spans="1:29" x14ac:dyDescent="0.25">
      <c r="A358" s="33">
        <v>345</v>
      </c>
      <c r="B358" s="33" t="s">
        <v>45</v>
      </c>
      <c r="D358" s="36">
        <v>2204656.5699999998</v>
      </c>
      <c r="F358" s="36">
        <v>702455.57186000003</v>
      </c>
      <c r="H358" s="162">
        <v>26.933333333333337</v>
      </c>
      <c r="J358" s="154">
        <v>22</v>
      </c>
      <c r="L358" s="63">
        <f t="shared" si="33"/>
        <v>74958</v>
      </c>
      <c r="M358" s="36"/>
      <c r="N358" s="76">
        <v>3.4</v>
      </c>
      <c r="P358" s="163">
        <f t="shared" si="34"/>
        <v>31.862358129547591</v>
      </c>
      <c r="R358" s="159">
        <v>22.77</v>
      </c>
      <c r="T358" s="36">
        <v>67909</v>
      </c>
      <c r="U358" s="36"/>
      <c r="V358" s="66">
        <f t="shared" si="35"/>
        <v>3.08</v>
      </c>
      <c r="W358" s="52"/>
      <c r="X358" s="52"/>
      <c r="Y358" s="52"/>
      <c r="AA358" s="21"/>
      <c r="AB358" s="21"/>
      <c r="AC358" s="37"/>
    </row>
    <row r="359" spans="1:29" x14ac:dyDescent="0.25">
      <c r="A359" s="33">
        <v>346</v>
      </c>
      <c r="B359" s="33" t="s">
        <v>291</v>
      </c>
      <c r="D359" s="32">
        <v>2298256.33</v>
      </c>
      <c r="F359" s="32">
        <v>883034.00066249992</v>
      </c>
      <c r="H359" s="162">
        <v>24.137931034482762</v>
      </c>
      <c r="J359" s="154">
        <v>22</v>
      </c>
      <c r="L359" s="64">
        <f t="shared" si="33"/>
        <v>78141</v>
      </c>
      <c r="M359" s="54"/>
      <c r="N359" s="76">
        <v>3.4</v>
      </c>
      <c r="P359" s="163">
        <f t="shared" si="34"/>
        <v>38.421910956403195</v>
      </c>
      <c r="R359" s="159">
        <v>22.44</v>
      </c>
      <c r="T359" s="32">
        <v>65115</v>
      </c>
      <c r="U359" s="54"/>
      <c r="V359" s="66">
        <f t="shared" si="35"/>
        <v>2.83</v>
      </c>
      <c r="W359" s="52"/>
      <c r="X359" s="52"/>
      <c r="Y359" s="52"/>
      <c r="Z359" s="38"/>
      <c r="AA359" s="21"/>
      <c r="AB359" s="21"/>
      <c r="AC359" s="37"/>
    </row>
    <row r="360" spans="1:29" x14ac:dyDescent="0.25">
      <c r="A360" s="33" t="s">
        <v>6</v>
      </c>
      <c r="B360" s="38" t="s">
        <v>111</v>
      </c>
      <c r="D360" s="39">
        <f>+SUBTOTAL(9,D354:D359)</f>
        <v>84556939.729999989</v>
      </c>
      <c r="E360" s="38"/>
      <c r="F360" s="39">
        <f>+SUBTOTAL(9,F354:F359)</f>
        <v>28734278.225672502</v>
      </c>
      <c r="G360" s="38"/>
      <c r="H360" s="162"/>
      <c r="I360" s="38"/>
      <c r="J360" s="154"/>
      <c r="L360" s="65">
        <f>+SUBTOTAL(9,L354:L359)</f>
        <v>3016095</v>
      </c>
      <c r="M360" s="39"/>
      <c r="N360" s="79">
        <f>+ROUND(L360/D360*100,1)</f>
        <v>3.6</v>
      </c>
      <c r="P360" s="163"/>
      <c r="R360" s="159"/>
      <c r="T360" s="39">
        <f>+SUBTOTAL(9,T354:T359)</f>
        <v>2414754</v>
      </c>
      <c r="U360" s="39"/>
      <c r="V360" s="126">
        <f>+T360/D360*100</f>
        <v>2.8557726990955286</v>
      </c>
      <c r="W360" s="56"/>
      <c r="X360" s="52"/>
      <c r="Y360" s="52"/>
      <c r="Z360" s="37"/>
      <c r="AA360" s="21"/>
      <c r="AB360" s="21"/>
      <c r="AC360" s="37"/>
    </row>
    <row r="361" spans="1:29" x14ac:dyDescent="0.25">
      <c r="A361" s="33" t="s">
        <v>6</v>
      </c>
      <c r="B361" s="33" t="s">
        <v>6</v>
      </c>
      <c r="H361" s="162"/>
      <c r="J361" s="154"/>
      <c r="N361" s="75"/>
      <c r="P361" s="163"/>
      <c r="R361" s="159"/>
      <c r="V361" s="66"/>
      <c r="W361" s="52"/>
      <c r="X361" s="52"/>
      <c r="Y361" s="52"/>
      <c r="Z361" s="38"/>
      <c r="AA361" s="21"/>
      <c r="AB361" s="21"/>
      <c r="AC361" s="37"/>
    </row>
    <row r="362" spans="1:29" x14ac:dyDescent="0.25">
      <c r="A362" s="38" t="s">
        <v>6</v>
      </c>
      <c r="B362" s="38" t="s">
        <v>112</v>
      </c>
      <c r="D362" s="36"/>
      <c r="H362" s="162"/>
      <c r="J362" s="154"/>
      <c r="L362" s="63"/>
      <c r="M362" s="36"/>
      <c r="N362" s="75"/>
      <c r="P362" s="163"/>
      <c r="R362" s="159"/>
      <c r="T362" s="36"/>
      <c r="U362" s="36"/>
      <c r="V362" s="66"/>
      <c r="W362" s="52"/>
      <c r="X362" s="52"/>
      <c r="Y362" s="52"/>
      <c r="Z362" s="38"/>
      <c r="AA362" s="21"/>
      <c r="AB362" s="21"/>
      <c r="AC362" s="37"/>
    </row>
    <row r="363" spans="1:29" x14ac:dyDescent="0.25">
      <c r="A363" s="33">
        <v>341</v>
      </c>
      <c r="B363" s="33" t="s">
        <v>42</v>
      </c>
      <c r="C363" s="38"/>
      <c r="D363" s="36">
        <v>7638978.5099999998</v>
      </c>
      <c r="F363" s="36">
        <v>3326983.9462624998</v>
      </c>
      <c r="H363" s="162">
        <v>21.103448275862064</v>
      </c>
      <c r="J363" s="165">
        <v>23</v>
      </c>
      <c r="K363" s="38"/>
      <c r="L363" s="63">
        <f t="shared" ref="L363:L369" si="36">+ROUND(D363*N363/100,0)</f>
        <v>267364</v>
      </c>
      <c r="M363" s="36"/>
      <c r="N363" s="76">
        <v>3.5</v>
      </c>
      <c r="O363" s="38"/>
      <c r="P363" s="163">
        <f t="shared" ref="P363:P369" si="37">F363/D363*100</f>
        <v>43.552733417265493</v>
      </c>
      <c r="R363" s="159">
        <v>24.21</v>
      </c>
      <c r="T363" s="36">
        <v>184419</v>
      </c>
      <c r="U363" s="36"/>
      <c r="V363" s="66">
        <f t="shared" ref="V363:V369" si="38">+ROUND(T363/D363*100,2)</f>
        <v>2.41</v>
      </c>
      <c r="W363" s="52"/>
      <c r="X363" s="52"/>
      <c r="Y363" s="52"/>
      <c r="AA363" s="21"/>
      <c r="AB363" s="21"/>
      <c r="AC363" s="37"/>
    </row>
    <row r="364" spans="1:29" x14ac:dyDescent="0.25">
      <c r="A364" s="33">
        <v>342</v>
      </c>
      <c r="B364" s="33" t="s">
        <v>87</v>
      </c>
      <c r="D364" s="36">
        <v>1855794.6</v>
      </c>
      <c r="F364" s="36">
        <v>846703.85171249998</v>
      </c>
      <c r="H364" s="162">
        <v>19.230769230769226</v>
      </c>
      <c r="J364" s="154">
        <v>21</v>
      </c>
      <c r="L364" s="63">
        <f t="shared" si="36"/>
        <v>70520</v>
      </c>
      <c r="M364" s="36"/>
      <c r="N364" s="76">
        <v>3.8</v>
      </c>
      <c r="P364" s="163">
        <f t="shared" si="37"/>
        <v>45.624868814280411</v>
      </c>
      <c r="R364" s="159">
        <v>22.82</v>
      </c>
      <c r="T364" s="36">
        <v>46659</v>
      </c>
      <c r="U364" s="36"/>
      <c r="V364" s="66">
        <f t="shared" si="38"/>
        <v>2.5099999999999998</v>
      </c>
      <c r="W364" s="52"/>
      <c r="X364" s="52"/>
      <c r="Y364" s="52"/>
      <c r="AA364" s="21"/>
      <c r="AB364" s="21"/>
      <c r="AC364" s="37"/>
    </row>
    <row r="365" spans="1:29" x14ac:dyDescent="0.25">
      <c r="A365" s="33">
        <v>343</v>
      </c>
      <c r="B365" s="33" t="s">
        <v>88</v>
      </c>
      <c r="C365" s="38"/>
      <c r="D365" s="36">
        <v>215835489.88999999</v>
      </c>
      <c r="F365" s="63">
        <v>32420005.41593644</v>
      </c>
      <c r="G365" s="58"/>
      <c r="H365" s="162">
        <v>20</v>
      </c>
      <c r="I365" s="58" t="s">
        <v>280</v>
      </c>
      <c r="J365" s="156">
        <v>16.8</v>
      </c>
      <c r="K365" s="58" t="s">
        <v>282</v>
      </c>
      <c r="L365" s="63">
        <f t="shared" si="36"/>
        <v>10360104</v>
      </c>
      <c r="M365" s="63"/>
      <c r="N365" s="78">
        <v>4.8</v>
      </c>
      <c r="O365" s="73"/>
      <c r="P365" s="163">
        <f t="shared" si="37"/>
        <v>15.020701846790448</v>
      </c>
      <c r="R365" s="159">
        <v>22.65</v>
      </c>
      <c r="T365" s="36">
        <v>8383689</v>
      </c>
      <c r="U365" s="36"/>
      <c r="V365" s="66">
        <f t="shared" si="38"/>
        <v>3.88</v>
      </c>
      <c r="W365" s="52"/>
      <c r="X365" s="52"/>
      <c r="Y365" s="52"/>
      <c r="AA365" s="21"/>
      <c r="AB365" s="21"/>
      <c r="AC365" s="37"/>
    </row>
    <row r="366" spans="1:29" x14ac:dyDescent="0.25">
      <c r="A366" s="33">
        <v>343.2</v>
      </c>
      <c r="B366" s="33" t="s">
        <v>290</v>
      </c>
      <c r="D366" s="36">
        <v>183294116.47</v>
      </c>
      <c r="F366" s="63">
        <v>13739688.665372115</v>
      </c>
      <c r="G366" s="58"/>
      <c r="H366" s="162">
        <v>20</v>
      </c>
      <c r="I366" s="58" t="s">
        <v>280</v>
      </c>
      <c r="J366" s="156">
        <v>16.8</v>
      </c>
      <c r="K366" s="58" t="s">
        <v>282</v>
      </c>
      <c r="L366" s="63">
        <f t="shared" si="36"/>
        <v>8798118</v>
      </c>
      <c r="M366" s="63"/>
      <c r="N366" s="78">
        <v>4.8</v>
      </c>
      <c r="O366" s="58"/>
      <c r="P366" s="163">
        <f t="shared" si="37"/>
        <v>7.4959791017737922</v>
      </c>
      <c r="R366" s="159">
        <v>7.08</v>
      </c>
      <c r="T366" s="36">
        <v>14887216</v>
      </c>
      <c r="U366" s="36"/>
      <c r="V366" s="66">
        <f t="shared" si="38"/>
        <v>8.1199999999999992</v>
      </c>
      <c r="W366" s="52"/>
      <c r="X366" s="52"/>
      <c r="Y366" s="52"/>
      <c r="AA366" s="21"/>
      <c r="AB366" s="21"/>
      <c r="AC366" s="37"/>
    </row>
    <row r="367" spans="1:29" x14ac:dyDescent="0.25">
      <c r="A367" s="33">
        <v>344</v>
      </c>
      <c r="B367" s="33" t="s">
        <v>89</v>
      </c>
      <c r="D367" s="36">
        <v>33768064.969999999</v>
      </c>
      <c r="F367" s="36">
        <v>11149618.254629998</v>
      </c>
      <c r="H367" s="162">
        <v>23.566666666666663</v>
      </c>
      <c r="J367" s="154">
        <v>23</v>
      </c>
      <c r="L367" s="63">
        <f t="shared" si="36"/>
        <v>1148114</v>
      </c>
      <c r="M367" s="36"/>
      <c r="N367" s="76">
        <v>3.4</v>
      </c>
      <c r="P367" s="163">
        <f t="shared" si="37"/>
        <v>33.018232654241416</v>
      </c>
      <c r="R367" s="159">
        <v>23.93</v>
      </c>
      <c r="T367" s="36">
        <v>987526</v>
      </c>
      <c r="U367" s="36"/>
      <c r="V367" s="66">
        <f t="shared" si="38"/>
        <v>2.92</v>
      </c>
      <c r="W367" s="52"/>
      <c r="X367" s="52"/>
      <c r="Y367" s="52"/>
      <c r="AA367" s="21"/>
      <c r="AB367" s="21"/>
      <c r="AC367" s="37"/>
    </row>
    <row r="368" spans="1:29" x14ac:dyDescent="0.25">
      <c r="A368" s="33">
        <v>345</v>
      </c>
      <c r="B368" s="33" t="s">
        <v>45</v>
      </c>
      <c r="D368" s="36">
        <v>36216823.270000003</v>
      </c>
      <c r="F368" s="36">
        <v>15889429.857402498</v>
      </c>
      <c r="H368" s="162">
        <v>23.566666666666663</v>
      </c>
      <c r="J368" s="154">
        <v>23</v>
      </c>
      <c r="L368" s="63">
        <f t="shared" si="36"/>
        <v>1231372</v>
      </c>
      <c r="M368" s="36"/>
      <c r="N368" s="76">
        <v>3.4</v>
      </c>
      <c r="P368" s="163">
        <f t="shared" si="37"/>
        <v>43.873063462648901</v>
      </c>
      <c r="R368" s="159">
        <v>23.1</v>
      </c>
      <c r="T368" s="36">
        <v>911330</v>
      </c>
      <c r="U368" s="36"/>
      <c r="V368" s="66">
        <f t="shared" si="38"/>
        <v>2.52</v>
      </c>
      <c r="W368" s="52"/>
      <c r="X368" s="52"/>
      <c r="Y368" s="52"/>
      <c r="AA368" s="21"/>
      <c r="AB368" s="21"/>
      <c r="AC368" s="37"/>
    </row>
    <row r="369" spans="1:29" x14ac:dyDescent="0.25">
      <c r="A369" s="33">
        <v>346</v>
      </c>
      <c r="B369" s="33" t="s">
        <v>291</v>
      </c>
      <c r="D369" s="32">
        <v>3422701.98</v>
      </c>
      <c r="F369" s="32">
        <v>1509041.5971900001</v>
      </c>
      <c r="H369" s="162">
        <v>20.689655172413794</v>
      </c>
      <c r="J369" s="154">
        <v>23</v>
      </c>
      <c r="L369" s="64">
        <f t="shared" si="36"/>
        <v>116372</v>
      </c>
      <c r="M369" s="54"/>
      <c r="N369" s="76">
        <v>3.4</v>
      </c>
      <c r="P369" s="163">
        <f t="shared" si="37"/>
        <v>44.089190528647784</v>
      </c>
      <c r="R369" s="159">
        <v>22.27</v>
      </c>
      <c r="T369" s="32">
        <v>89004</v>
      </c>
      <c r="U369" s="54"/>
      <c r="V369" s="66">
        <f t="shared" si="38"/>
        <v>2.6</v>
      </c>
      <c r="W369" s="52"/>
      <c r="X369" s="52"/>
      <c r="Y369" s="52"/>
      <c r="Z369" s="38"/>
      <c r="AA369" s="21"/>
      <c r="AB369" s="21"/>
      <c r="AC369" s="37"/>
    </row>
    <row r="370" spans="1:29" x14ac:dyDescent="0.25">
      <c r="A370" s="33" t="s">
        <v>6</v>
      </c>
      <c r="B370" s="38" t="s">
        <v>113</v>
      </c>
      <c r="D370" s="39">
        <f>+SUBTOTAL(9,D363:D369)</f>
        <v>482031969.69000006</v>
      </c>
      <c r="E370" s="38"/>
      <c r="F370" s="39">
        <f>+SUBTOTAL(9,F363:F369)</f>
        <v>78881471.588506073</v>
      </c>
      <c r="G370" s="38"/>
      <c r="H370" s="162"/>
      <c r="I370" s="38"/>
      <c r="J370" s="154"/>
      <c r="L370" s="65">
        <f>+SUBTOTAL(9,L363:L369)</f>
        <v>21991964</v>
      </c>
      <c r="M370" s="39"/>
      <c r="N370" s="79">
        <f>+ROUND(L370/D370*100,1)</f>
        <v>4.5999999999999996</v>
      </c>
      <c r="P370" s="163"/>
      <c r="R370" s="159"/>
      <c r="T370" s="39">
        <f>+SUBTOTAL(9,T363:T369)</f>
        <v>25489843</v>
      </c>
      <c r="U370" s="39"/>
      <c r="V370" s="126">
        <f>+T370/D370*100</f>
        <v>5.287998432218675</v>
      </c>
      <c r="W370" s="56"/>
      <c r="X370" s="52"/>
      <c r="Y370" s="52"/>
      <c r="Z370" s="37"/>
      <c r="AA370" s="21"/>
      <c r="AB370" s="21"/>
      <c r="AC370" s="37"/>
    </row>
    <row r="371" spans="1:29" x14ac:dyDescent="0.25">
      <c r="A371" s="33" t="s">
        <v>6</v>
      </c>
      <c r="B371" s="33" t="s">
        <v>6</v>
      </c>
      <c r="H371" s="162"/>
      <c r="J371" s="154"/>
      <c r="N371" s="75"/>
      <c r="P371" s="163"/>
      <c r="R371" s="159"/>
      <c r="V371" s="66"/>
      <c r="W371" s="52"/>
      <c r="X371" s="52"/>
      <c r="Y371" s="52"/>
      <c r="Z371" s="38"/>
      <c r="AA371" s="21"/>
      <c r="AB371" s="21"/>
      <c r="AC371" s="37"/>
    </row>
    <row r="372" spans="1:29" x14ac:dyDescent="0.25">
      <c r="A372" s="38" t="s">
        <v>6</v>
      </c>
      <c r="B372" s="38" t="s">
        <v>114</v>
      </c>
      <c r="D372" s="36"/>
      <c r="H372" s="162"/>
      <c r="J372" s="154"/>
      <c r="L372" s="63"/>
      <c r="M372" s="36"/>
      <c r="N372" s="75"/>
      <c r="P372" s="163"/>
      <c r="R372" s="159"/>
      <c r="T372" s="36"/>
      <c r="U372" s="36"/>
      <c r="V372" s="66"/>
      <c r="W372" s="52"/>
      <c r="X372" s="52"/>
      <c r="Y372" s="52"/>
      <c r="Z372" s="38"/>
      <c r="AA372" s="21"/>
      <c r="AB372" s="21"/>
      <c r="AC372" s="37"/>
    </row>
    <row r="373" spans="1:29" x14ac:dyDescent="0.25">
      <c r="A373" s="33">
        <v>341</v>
      </c>
      <c r="B373" s="33" t="s">
        <v>42</v>
      </c>
      <c r="C373" s="38"/>
      <c r="D373" s="36">
        <v>7486028.9400000004</v>
      </c>
      <c r="F373" s="36">
        <v>3347396.0313875</v>
      </c>
      <c r="H373" s="162">
        <v>24.620689655172413</v>
      </c>
      <c r="J373" s="165">
        <v>22</v>
      </c>
      <c r="K373" s="38"/>
      <c r="L373" s="63">
        <f t="shared" ref="L373:L379" si="39">+ROUND(D373*N373/100,0)</f>
        <v>262011</v>
      </c>
      <c r="M373" s="36"/>
      <c r="N373" s="76">
        <v>3.5</v>
      </c>
      <c r="O373" s="38"/>
      <c r="P373" s="163">
        <f t="shared" ref="P373:P379" si="40">F373/D373*100</f>
        <v>44.715242997544436</v>
      </c>
      <c r="R373" s="159">
        <v>23.39</v>
      </c>
      <c r="T373" s="36">
        <v>183341</v>
      </c>
      <c r="U373" s="36"/>
      <c r="V373" s="66">
        <f t="shared" ref="V373:V379" si="41">+ROUND(T373/D373*100,2)</f>
        <v>2.4500000000000002</v>
      </c>
      <c r="W373" s="52"/>
      <c r="X373" s="52"/>
      <c r="Y373" s="52"/>
      <c r="AA373" s="21"/>
      <c r="AB373" s="21"/>
      <c r="AC373" s="37"/>
    </row>
    <row r="374" spans="1:29" x14ac:dyDescent="0.25">
      <c r="A374" s="33">
        <v>342</v>
      </c>
      <c r="B374" s="33" t="s">
        <v>87</v>
      </c>
      <c r="D374" s="36">
        <v>1867173.2</v>
      </c>
      <c r="F374" s="36">
        <v>917503.5728325001</v>
      </c>
      <c r="H374" s="162">
        <v>23.07692307692308</v>
      </c>
      <c r="J374" s="154">
        <v>20</v>
      </c>
      <c r="L374" s="63">
        <f t="shared" si="39"/>
        <v>70953</v>
      </c>
      <c r="M374" s="36"/>
      <c r="N374" s="76">
        <v>3.8</v>
      </c>
      <c r="P374" s="163">
        <f t="shared" si="40"/>
        <v>49.138642994259989</v>
      </c>
      <c r="R374" s="159">
        <v>21.96</v>
      </c>
      <c r="T374" s="36">
        <v>45796</v>
      </c>
      <c r="U374" s="36"/>
      <c r="V374" s="66">
        <f t="shared" si="41"/>
        <v>2.4500000000000002</v>
      </c>
      <c r="W374" s="52"/>
      <c r="X374" s="52"/>
      <c r="Y374" s="52"/>
      <c r="AA374" s="21"/>
      <c r="AB374" s="21"/>
      <c r="AC374" s="37"/>
    </row>
    <row r="375" spans="1:29" x14ac:dyDescent="0.25">
      <c r="A375" s="33">
        <v>343</v>
      </c>
      <c r="B375" s="33" t="s">
        <v>88</v>
      </c>
      <c r="C375" s="38"/>
      <c r="D375" s="36">
        <v>233978162.78</v>
      </c>
      <c r="F375" s="63">
        <v>25427829.70121282</v>
      </c>
      <c r="G375" s="58"/>
      <c r="H375" s="162">
        <v>24.583333333333329</v>
      </c>
      <c r="I375" s="58" t="s">
        <v>280</v>
      </c>
      <c r="J375" s="156">
        <v>18.100000000000001</v>
      </c>
      <c r="K375" s="58" t="s">
        <v>282</v>
      </c>
      <c r="L375" s="63">
        <f t="shared" si="39"/>
        <v>9827083</v>
      </c>
      <c r="M375" s="63"/>
      <c r="N375" s="78">
        <v>4.2</v>
      </c>
      <c r="O375" s="73"/>
      <c r="P375" s="163">
        <f t="shared" si="40"/>
        <v>10.867608070382857</v>
      </c>
      <c r="R375" s="159">
        <v>21.87</v>
      </c>
      <c r="T375" s="36">
        <v>9856867</v>
      </c>
      <c r="U375" s="36"/>
      <c r="V375" s="66">
        <f t="shared" si="41"/>
        <v>4.21</v>
      </c>
      <c r="W375" s="52"/>
      <c r="X375" s="52"/>
      <c r="Y375" s="52"/>
      <c r="AA375" s="21"/>
      <c r="AB375" s="21"/>
      <c r="AC375" s="37"/>
    </row>
    <row r="376" spans="1:29" x14ac:dyDescent="0.25">
      <c r="A376" s="33">
        <v>343.2</v>
      </c>
      <c r="B376" s="33" t="s">
        <v>290</v>
      </c>
      <c r="D376" s="36">
        <v>169584346.44</v>
      </c>
      <c r="F376" s="63">
        <v>8563875.1622726284</v>
      </c>
      <c r="G376" s="58"/>
      <c r="H376" s="162">
        <v>24.583333333333329</v>
      </c>
      <c r="I376" s="58" t="s">
        <v>280</v>
      </c>
      <c r="J376" s="156">
        <v>18.100000000000001</v>
      </c>
      <c r="K376" s="58" t="s">
        <v>282</v>
      </c>
      <c r="L376" s="63">
        <f t="shared" si="39"/>
        <v>7122543</v>
      </c>
      <c r="M376" s="63"/>
      <c r="N376" s="78">
        <v>4.2</v>
      </c>
      <c r="O376" s="58"/>
      <c r="P376" s="163">
        <f t="shared" si="40"/>
        <v>5.0499207869416063</v>
      </c>
      <c r="R376" s="159">
        <v>7.16</v>
      </c>
      <c r="T376" s="36">
        <v>14199155</v>
      </c>
      <c r="U376" s="36"/>
      <c r="V376" s="66">
        <f t="shared" si="41"/>
        <v>8.3699999999999992</v>
      </c>
      <c r="W376" s="52"/>
      <c r="X376" s="52"/>
      <c r="Y376" s="52"/>
      <c r="AA376" s="21"/>
      <c r="AB376" s="21"/>
      <c r="AC376" s="37"/>
    </row>
    <row r="377" spans="1:29" x14ac:dyDescent="0.25">
      <c r="A377" s="33">
        <v>344</v>
      </c>
      <c r="B377" s="33" t="s">
        <v>89</v>
      </c>
      <c r="D377" s="36">
        <v>33575007.140000001</v>
      </c>
      <c r="F377" s="36">
        <v>12550118.9162475</v>
      </c>
      <c r="H377" s="162">
        <v>26.933333333333337</v>
      </c>
      <c r="J377" s="154">
        <v>22</v>
      </c>
      <c r="L377" s="63">
        <f t="shared" si="39"/>
        <v>1141550</v>
      </c>
      <c r="M377" s="36"/>
      <c r="N377" s="76">
        <v>3.4</v>
      </c>
      <c r="P377" s="163">
        <f t="shared" si="40"/>
        <v>37.379348465709661</v>
      </c>
      <c r="R377" s="159">
        <v>23.04</v>
      </c>
      <c r="T377" s="36">
        <v>956256</v>
      </c>
      <c r="U377" s="36"/>
      <c r="V377" s="66">
        <f t="shared" si="41"/>
        <v>2.85</v>
      </c>
      <c r="W377" s="52"/>
      <c r="X377" s="52"/>
      <c r="Y377" s="52"/>
      <c r="AA377" s="21"/>
      <c r="AB377" s="21"/>
      <c r="AC377" s="37"/>
    </row>
    <row r="378" spans="1:29" x14ac:dyDescent="0.25">
      <c r="A378" s="33">
        <v>345</v>
      </c>
      <c r="B378" s="33" t="s">
        <v>45</v>
      </c>
      <c r="D378" s="36">
        <v>35686944.619999997</v>
      </c>
      <c r="F378" s="36">
        <v>15778236.693359999</v>
      </c>
      <c r="H378" s="162">
        <v>26.933333333333337</v>
      </c>
      <c r="J378" s="154">
        <v>22</v>
      </c>
      <c r="L378" s="63">
        <f t="shared" si="39"/>
        <v>1213356</v>
      </c>
      <c r="M378" s="36"/>
      <c r="N378" s="76">
        <v>3.4</v>
      </c>
      <c r="P378" s="163">
        <f t="shared" si="40"/>
        <v>44.212909962926382</v>
      </c>
      <c r="R378" s="159">
        <v>22.33</v>
      </c>
      <c r="T378" s="36">
        <v>923531</v>
      </c>
      <c r="U378" s="36"/>
      <c r="V378" s="66">
        <f t="shared" si="41"/>
        <v>2.59</v>
      </c>
      <c r="W378" s="52"/>
      <c r="X378" s="52"/>
      <c r="Y378" s="52"/>
      <c r="AA378" s="21"/>
      <c r="AB378" s="21"/>
      <c r="AC378" s="37"/>
    </row>
    <row r="379" spans="1:29" x14ac:dyDescent="0.25">
      <c r="A379" s="33">
        <v>346</v>
      </c>
      <c r="B379" s="33" t="s">
        <v>291</v>
      </c>
      <c r="D379" s="32">
        <v>2983621.73</v>
      </c>
      <c r="F379" s="32">
        <v>1325320.5443450001</v>
      </c>
      <c r="H379" s="162">
        <v>24.137931034482762</v>
      </c>
      <c r="J379" s="154">
        <v>22</v>
      </c>
      <c r="L379" s="64">
        <f t="shared" si="39"/>
        <v>101443</v>
      </c>
      <c r="M379" s="54"/>
      <c r="N379" s="76">
        <v>3.4</v>
      </c>
      <c r="P379" s="163">
        <f t="shared" si="40"/>
        <v>44.419858288972847</v>
      </c>
      <c r="R379" s="159">
        <v>21.53</v>
      </c>
      <c r="T379" s="32">
        <v>79794</v>
      </c>
      <c r="U379" s="54"/>
      <c r="V379" s="66">
        <f t="shared" si="41"/>
        <v>2.67</v>
      </c>
      <c r="W379" s="52"/>
      <c r="X379" s="52"/>
      <c r="Y379" s="52"/>
      <c r="Z379" s="38"/>
      <c r="AA379" s="21"/>
      <c r="AB379" s="21"/>
      <c r="AC379" s="37"/>
    </row>
    <row r="380" spans="1:29" s="38" customFormat="1" x14ac:dyDescent="0.25">
      <c r="A380" s="33" t="s">
        <v>6</v>
      </c>
      <c r="B380" s="38" t="s">
        <v>115</v>
      </c>
      <c r="C380" s="33"/>
      <c r="D380" s="23">
        <f>+SUBTOTAL(9,D373:D379)</f>
        <v>485161284.85000002</v>
      </c>
      <c r="F380" s="23">
        <f>+SUBTOTAL(9,F373:F379)</f>
        <v>67910280.621657953</v>
      </c>
      <c r="H380" s="162"/>
      <c r="J380" s="154"/>
      <c r="K380" s="33"/>
      <c r="L380" s="83">
        <f>+SUBTOTAL(9,L373:L379)</f>
        <v>19738939</v>
      </c>
      <c r="M380" s="24"/>
      <c r="N380" s="79">
        <f>+ROUND(L380/D380*100,1)</f>
        <v>4.0999999999999996</v>
      </c>
      <c r="O380" s="33"/>
      <c r="P380" s="163"/>
      <c r="Q380" s="33"/>
      <c r="R380" s="159"/>
      <c r="S380" s="33"/>
      <c r="T380" s="23">
        <f>+SUBTOTAL(9,T373:T379)</f>
        <v>26244740</v>
      </c>
      <c r="U380" s="24"/>
      <c r="V380" s="126">
        <f>+T380/D380*100</f>
        <v>5.4094876939973124</v>
      </c>
      <c r="W380" s="56"/>
      <c r="X380" s="52"/>
      <c r="Y380" s="52"/>
      <c r="Z380" s="37"/>
      <c r="AA380" s="21"/>
      <c r="AB380" s="21"/>
      <c r="AC380" s="37"/>
    </row>
    <row r="381" spans="1:29" s="38" customFormat="1" x14ac:dyDescent="0.25">
      <c r="A381" s="33"/>
      <c r="B381" s="38" t="s">
        <v>6</v>
      </c>
      <c r="C381" s="33"/>
      <c r="D381" s="39"/>
      <c r="F381" s="39"/>
      <c r="H381" s="162"/>
      <c r="J381" s="154"/>
      <c r="K381" s="33"/>
      <c r="L381" s="65"/>
      <c r="M381" s="39"/>
      <c r="N381" s="75"/>
      <c r="O381" s="33"/>
      <c r="P381" s="163"/>
      <c r="Q381" s="33"/>
      <c r="R381" s="159"/>
      <c r="S381" s="33"/>
      <c r="T381" s="39"/>
      <c r="U381" s="39"/>
      <c r="V381" s="66"/>
      <c r="W381" s="52"/>
      <c r="X381" s="52"/>
      <c r="Y381" s="52"/>
      <c r="Z381" s="33"/>
      <c r="AA381" s="21"/>
      <c r="AB381" s="21"/>
      <c r="AC381" s="37"/>
    </row>
    <row r="382" spans="1:29" s="38" customFormat="1" x14ac:dyDescent="0.25">
      <c r="A382" s="41" t="s">
        <v>199</v>
      </c>
      <c r="C382" s="33"/>
      <c r="D382" s="27">
        <f>+SUBTOTAL(9,D353:D381)</f>
        <v>1051750194.27</v>
      </c>
      <c r="E382" s="41"/>
      <c r="F382" s="27">
        <f>+SUBTOTAL(9,F353:F381)</f>
        <v>175526030.43583646</v>
      </c>
      <c r="G382" s="41"/>
      <c r="H382" s="162"/>
      <c r="I382" s="41"/>
      <c r="J382" s="154"/>
      <c r="K382" s="33"/>
      <c r="L382" s="121">
        <f>+SUBTOTAL(9,L353:L381)</f>
        <v>44746998</v>
      </c>
      <c r="M382" s="27"/>
      <c r="N382" s="80">
        <f>+ROUND(L382/D382*100,1)</f>
        <v>4.3</v>
      </c>
      <c r="O382" s="33"/>
      <c r="P382" s="163"/>
      <c r="Q382" s="33"/>
      <c r="R382" s="159"/>
      <c r="S382" s="33"/>
      <c r="T382" s="27">
        <f>+SUBTOTAL(9,T353:T381)</f>
        <v>54149337</v>
      </c>
      <c r="U382" s="27"/>
      <c r="V382" s="116">
        <f>+T382/D382*100</f>
        <v>5.1484979318291479</v>
      </c>
      <c r="W382" s="57"/>
      <c r="X382" s="52"/>
      <c r="Y382" s="52"/>
      <c r="Z382" s="33"/>
      <c r="AA382" s="21"/>
      <c r="AB382" s="21"/>
      <c r="AC382" s="37"/>
    </row>
    <row r="383" spans="1:29" s="38" customFormat="1" x14ac:dyDescent="0.25">
      <c r="A383" s="41"/>
      <c r="B383" s="38" t="s">
        <v>6</v>
      </c>
      <c r="C383" s="33"/>
      <c r="D383" s="39"/>
      <c r="F383" s="39"/>
      <c r="H383" s="162"/>
      <c r="J383" s="154"/>
      <c r="K383" s="33"/>
      <c r="L383" s="65"/>
      <c r="M383" s="39"/>
      <c r="N383" s="75"/>
      <c r="O383" s="33"/>
      <c r="P383" s="163"/>
      <c r="Q383" s="33"/>
      <c r="R383" s="159"/>
      <c r="S383" s="33"/>
      <c r="T383" s="39"/>
      <c r="U383" s="39"/>
      <c r="V383" s="66"/>
      <c r="W383" s="52"/>
      <c r="X383" s="52"/>
      <c r="Y383" s="52"/>
      <c r="Z383" s="33"/>
      <c r="AA383" s="21"/>
      <c r="AB383" s="21"/>
      <c r="AC383" s="37"/>
    </row>
    <row r="384" spans="1:29" s="38" customFormat="1" x14ac:dyDescent="0.25">
      <c r="A384" s="41"/>
      <c r="B384" s="38" t="s">
        <v>6</v>
      </c>
      <c r="C384" s="33"/>
      <c r="D384" s="39"/>
      <c r="F384" s="39"/>
      <c r="H384" s="162"/>
      <c r="J384" s="154"/>
      <c r="K384" s="33"/>
      <c r="L384" s="65"/>
      <c r="M384" s="39"/>
      <c r="N384" s="75"/>
      <c r="O384" s="33"/>
      <c r="P384" s="163"/>
      <c r="Q384" s="33"/>
      <c r="R384" s="159"/>
      <c r="S384" s="33"/>
      <c r="T384" s="39"/>
      <c r="U384" s="39"/>
      <c r="V384" s="66"/>
      <c r="W384" s="52"/>
      <c r="X384" s="52"/>
      <c r="Y384" s="52"/>
      <c r="Z384" s="33"/>
      <c r="AA384" s="21"/>
      <c r="AB384" s="21"/>
      <c r="AC384" s="37"/>
    </row>
    <row r="385" spans="1:29" s="38" customFormat="1" x14ac:dyDescent="0.25">
      <c r="A385" s="41" t="s">
        <v>200</v>
      </c>
      <c r="C385" s="33"/>
      <c r="D385" s="39"/>
      <c r="F385" s="39"/>
      <c r="H385" s="162"/>
      <c r="J385" s="154"/>
      <c r="K385" s="33"/>
      <c r="L385" s="65"/>
      <c r="M385" s="39"/>
      <c r="N385" s="75"/>
      <c r="O385" s="33"/>
      <c r="P385" s="163"/>
      <c r="Q385" s="33"/>
      <c r="R385" s="159"/>
      <c r="S385" s="33"/>
      <c r="T385" s="39"/>
      <c r="U385" s="39"/>
      <c r="V385" s="66"/>
      <c r="W385" s="52"/>
      <c r="X385" s="52"/>
      <c r="Y385" s="52"/>
      <c r="Z385" s="33"/>
      <c r="AA385" s="21"/>
      <c r="AB385" s="21"/>
      <c r="AC385" s="37"/>
    </row>
    <row r="386" spans="1:29" x14ac:dyDescent="0.25">
      <c r="A386" s="33" t="s">
        <v>6</v>
      </c>
      <c r="B386" s="33" t="s">
        <v>6</v>
      </c>
      <c r="H386" s="162"/>
      <c r="J386" s="154"/>
      <c r="N386" s="75"/>
      <c r="P386" s="163"/>
      <c r="R386" s="159"/>
      <c r="V386" s="66"/>
      <c r="W386" s="52"/>
      <c r="X386" s="52"/>
      <c r="Y386" s="52"/>
      <c r="Z386" s="38"/>
      <c r="AA386" s="21"/>
      <c r="AB386" s="21"/>
      <c r="AC386" s="37"/>
    </row>
    <row r="387" spans="1:29" s="38" customFormat="1" x14ac:dyDescent="0.25">
      <c r="A387" s="38" t="s">
        <v>6</v>
      </c>
      <c r="B387" s="38" t="s">
        <v>116</v>
      </c>
      <c r="D387" s="36"/>
      <c r="E387" s="33"/>
      <c r="F387" s="36"/>
      <c r="G387" s="33"/>
      <c r="H387" s="162"/>
      <c r="I387" s="33"/>
      <c r="J387" s="165"/>
      <c r="L387" s="63"/>
      <c r="M387" s="36"/>
      <c r="N387" s="74"/>
      <c r="P387" s="163"/>
      <c r="Q387" s="33"/>
      <c r="R387" s="159"/>
      <c r="S387" s="33"/>
      <c r="T387" s="36"/>
      <c r="U387" s="36"/>
      <c r="V387" s="66"/>
      <c r="W387" s="52"/>
      <c r="X387" s="52"/>
      <c r="Y387" s="52"/>
      <c r="Z387" s="33"/>
      <c r="AA387" s="21"/>
      <c r="AB387" s="21"/>
      <c r="AC387" s="37"/>
    </row>
    <row r="388" spans="1:29" x14ac:dyDescent="0.25">
      <c r="A388" s="33">
        <v>341</v>
      </c>
      <c r="B388" s="33" t="s">
        <v>42</v>
      </c>
      <c r="D388" s="36">
        <v>34496252.609999999</v>
      </c>
      <c r="F388" s="36">
        <v>11955973.3231875</v>
      </c>
      <c r="H388" s="162">
        <v>7.0344827586206975</v>
      </c>
      <c r="J388" s="154">
        <v>27</v>
      </c>
      <c r="L388" s="63">
        <f t="shared" ref="L388:L394" si="42">+ROUND(D388*N388/100,0)</f>
        <v>1207369</v>
      </c>
      <c r="M388" s="36"/>
      <c r="N388" s="76">
        <v>3.5</v>
      </c>
      <c r="P388" s="163">
        <f t="shared" ref="P388:P394" si="43">F388/D388*100</f>
        <v>34.658759774160586</v>
      </c>
      <c r="R388" s="159">
        <v>28.35</v>
      </c>
      <c r="T388" s="36">
        <v>819408</v>
      </c>
      <c r="U388" s="36"/>
      <c r="V388" s="66">
        <f t="shared" ref="V388:V394" si="44">+ROUND(T388/D388*100,2)</f>
        <v>2.38</v>
      </c>
      <c r="W388" s="52"/>
      <c r="X388" s="52"/>
      <c r="Y388" s="52"/>
      <c r="AA388" s="21"/>
      <c r="AB388" s="21"/>
      <c r="AC388" s="37"/>
    </row>
    <row r="389" spans="1:29" x14ac:dyDescent="0.25">
      <c r="A389" s="33">
        <v>342</v>
      </c>
      <c r="B389" s="33" t="s">
        <v>87</v>
      </c>
      <c r="D389" s="36">
        <v>13269835.26</v>
      </c>
      <c r="F389" s="36">
        <v>4563334.3019899996</v>
      </c>
      <c r="H389" s="162">
        <v>7.6923076923076925</v>
      </c>
      <c r="J389" s="154">
        <v>24</v>
      </c>
      <c r="L389" s="63">
        <f t="shared" si="42"/>
        <v>504254</v>
      </c>
      <c r="M389" s="36"/>
      <c r="N389" s="76">
        <v>3.8</v>
      </c>
      <c r="P389" s="163">
        <f t="shared" si="43"/>
        <v>34.388778855043597</v>
      </c>
      <c r="R389" s="159">
        <v>26.22</v>
      </c>
      <c r="T389" s="36">
        <v>347239</v>
      </c>
      <c r="U389" s="36"/>
      <c r="V389" s="66">
        <f t="shared" si="44"/>
        <v>2.62</v>
      </c>
      <c r="W389" s="52"/>
      <c r="X389" s="52"/>
      <c r="Y389" s="52"/>
      <c r="AA389" s="21"/>
      <c r="AB389" s="21"/>
      <c r="AC389" s="37"/>
    </row>
    <row r="390" spans="1:29" x14ac:dyDescent="0.25">
      <c r="A390" s="33">
        <v>343</v>
      </c>
      <c r="B390" s="33" t="s">
        <v>88</v>
      </c>
      <c r="D390" s="36">
        <v>278605458.13999999</v>
      </c>
      <c r="F390" s="63">
        <v>45475533.034841709</v>
      </c>
      <c r="G390" s="58"/>
      <c r="H390" s="162">
        <v>9.6590909090909065</v>
      </c>
      <c r="I390" s="58" t="s">
        <v>280</v>
      </c>
      <c r="J390" s="156">
        <v>15.9</v>
      </c>
      <c r="K390" s="58" t="s">
        <v>282</v>
      </c>
      <c r="L390" s="63">
        <f t="shared" si="42"/>
        <v>15880511</v>
      </c>
      <c r="M390" s="63"/>
      <c r="N390" s="78">
        <v>5.7</v>
      </c>
      <c r="O390" s="58"/>
      <c r="P390" s="163">
        <f t="shared" si="43"/>
        <v>16.32255639873004</v>
      </c>
      <c r="R390" s="159">
        <v>25.84</v>
      </c>
      <c r="T390" s="36">
        <v>9345514</v>
      </c>
      <c r="U390" s="36"/>
      <c r="V390" s="66">
        <f t="shared" si="44"/>
        <v>3.35</v>
      </c>
      <c r="W390" s="52"/>
      <c r="X390" s="52"/>
      <c r="Y390" s="52"/>
      <c r="AA390" s="21"/>
      <c r="AB390" s="21"/>
      <c r="AC390" s="37"/>
    </row>
    <row r="391" spans="1:29" x14ac:dyDescent="0.25">
      <c r="A391" s="33">
        <v>343.2</v>
      </c>
      <c r="B391" s="33" t="s">
        <v>290</v>
      </c>
      <c r="D391" s="36">
        <v>187989955.28</v>
      </c>
      <c r="F391" s="63">
        <v>16186257.774260754</v>
      </c>
      <c r="G391" s="58"/>
      <c r="H391" s="162">
        <v>9.6590909090909065</v>
      </c>
      <c r="I391" s="58" t="s">
        <v>280</v>
      </c>
      <c r="J391" s="156">
        <v>15.9</v>
      </c>
      <c r="K391" s="58" t="s">
        <v>282</v>
      </c>
      <c r="L391" s="63">
        <f t="shared" si="42"/>
        <v>10715427</v>
      </c>
      <c r="M391" s="63"/>
      <c r="N391" s="78">
        <v>5.7</v>
      </c>
      <c r="O391" s="58"/>
      <c r="P391" s="163">
        <f t="shared" si="43"/>
        <v>8.6101716180272891</v>
      </c>
      <c r="R391" s="159">
        <v>7.4</v>
      </c>
      <c r="T391" s="36">
        <v>14325299</v>
      </c>
      <c r="U391" s="36"/>
      <c r="V391" s="66">
        <f t="shared" si="44"/>
        <v>7.62</v>
      </c>
      <c r="W391" s="52"/>
      <c r="X391" s="52"/>
      <c r="Y391" s="52"/>
      <c r="AA391" s="21"/>
      <c r="AB391" s="21"/>
      <c r="AC391" s="37"/>
    </row>
    <row r="392" spans="1:29" x14ac:dyDescent="0.25">
      <c r="A392" s="33">
        <v>344</v>
      </c>
      <c r="B392" s="33" t="s">
        <v>89</v>
      </c>
      <c r="D392" s="36">
        <v>44556175.359999999</v>
      </c>
      <c r="F392" s="36">
        <v>12477413.542127497</v>
      </c>
      <c r="H392" s="162">
        <v>10.099999999999994</v>
      </c>
      <c r="J392" s="154">
        <v>27</v>
      </c>
      <c r="L392" s="63">
        <f t="shared" si="42"/>
        <v>1514910</v>
      </c>
      <c r="M392" s="36"/>
      <c r="N392" s="76">
        <v>3.4</v>
      </c>
      <c r="P392" s="163">
        <f t="shared" si="43"/>
        <v>28.003780489043073</v>
      </c>
      <c r="R392" s="159">
        <v>27.59</v>
      </c>
      <c r="T392" s="36">
        <v>1211143</v>
      </c>
      <c r="U392" s="36"/>
      <c r="V392" s="66">
        <f t="shared" si="44"/>
        <v>2.72</v>
      </c>
      <c r="W392" s="52"/>
      <c r="X392" s="52"/>
      <c r="Y392" s="52"/>
      <c r="AA392" s="21"/>
      <c r="AB392" s="21"/>
      <c r="AC392" s="37"/>
    </row>
    <row r="393" spans="1:29" x14ac:dyDescent="0.25">
      <c r="A393" s="33">
        <v>345</v>
      </c>
      <c r="B393" s="33" t="s">
        <v>45</v>
      </c>
      <c r="D393" s="36">
        <v>55581392.030000001</v>
      </c>
      <c r="F393" s="36">
        <v>18204939.972665001</v>
      </c>
      <c r="H393" s="162">
        <v>10.099999999999994</v>
      </c>
      <c r="J393" s="154">
        <v>27</v>
      </c>
      <c r="L393" s="63">
        <f t="shared" si="42"/>
        <v>1889767</v>
      </c>
      <c r="M393" s="36"/>
      <c r="N393" s="76">
        <v>3.4</v>
      </c>
      <c r="P393" s="163">
        <f t="shared" si="43"/>
        <v>32.753659647169151</v>
      </c>
      <c r="R393" s="159">
        <v>27.14</v>
      </c>
      <c r="T393" s="36">
        <v>1418131</v>
      </c>
      <c r="U393" s="36"/>
      <c r="V393" s="66">
        <f t="shared" si="44"/>
        <v>2.5499999999999998</v>
      </c>
      <c r="W393" s="52"/>
      <c r="X393" s="52"/>
      <c r="Y393" s="52"/>
      <c r="AA393" s="21"/>
      <c r="AB393" s="21"/>
      <c r="AC393" s="37"/>
    </row>
    <row r="394" spans="1:29" s="38" customFormat="1" x14ac:dyDescent="0.25">
      <c r="A394" s="33">
        <v>346</v>
      </c>
      <c r="B394" s="33" t="s">
        <v>291</v>
      </c>
      <c r="D394" s="32">
        <v>13295148.66</v>
      </c>
      <c r="E394" s="33"/>
      <c r="F394" s="32">
        <v>4022433.2824199996</v>
      </c>
      <c r="G394" s="33"/>
      <c r="H394" s="162">
        <v>6.8965517241379368</v>
      </c>
      <c r="I394" s="33"/>
      <c r="J394" s="154">
        <v>27</v>
      </c>
      <c r="L394" s="64">
        <f t="shared" si="42"/>
        <v>452035</v>
      </c>
      <c r="M394" s="54"/>
      <c r="N394" s="76">
        <v>3.4</v>
      </c>
      <c r="P394" s="163">
        <f t="shared" si="43"/>
        <v>30.254895114651536</v>
      </c>
      <c r="Q394" s="33"/>
      <c r="R394" s="159">
        <v>25.74</v>
      </c>
      <c r="S394" s="33"/>
      <c r="T394" s="32">
        <v>370576</v>
      </c>
      <c r="U394" s="54"/>
      <c r="V394" s="66">
        <f t="shared" si="44"/>
        <v>2.79</v>
      </c>
      <c r="W394" s="52"/>
      <c r="X394" s="52"/>
      <c r="Y394" s="52"/>
      <c r="AA394" s="21"/>
      <c r="AB394" s="21"/>
      <c r="AC394" s="37"/>
    </row>
    <row r="395" spans="1:29" s="38" customFormat="1" x14ac:dyDescent="0.25">
      <c r="A395" s="33" t="s">
        <v>6</v>
      </c>
      <c r="B395" s="38" t="s">
        <v>117</v>
      </c>
      <c r="D395" s="23">
        <f>+SUBTOTAL(9,D388:D394)</f>
        <v>627794217.33999991</v>
      </c>
      <c r="F395" s="23">
        <f>+SUBTOTAL(9,F388:F394)</f>
        <v>112885885.23149246</v>
      </c>
      <c r="H395" s="162"/>
      <c r="J395" s="165"/>
      <c r="L395" s="83">
        <f>+SUBTOTAL(9,L388:L394)</f>
        <v>32164273</v>
      </c>
      <c r="M395" s="24"/>
      <c r="N395" s="79">
        <f>+ROUND(L395/D395*100,1)</f>
        <v>5.0999999999999996</v>
      </c>
      <c r="P395" s="163"/>
      <c r="Q395" s="33"/>
      <c r="R395" s="159"/>
      <c r="S395" s="33"/>
      <c r="T395" s="23">
        <f>+SUBTOTAL(9,T388:T394)</f>
        <v>27837310</v>
      </c>
      <c r="U395" s="24"/>
      <c r="V395" s="126">
        <f>+T395/D395*100</f>
        <v>4.4341456533238359</v>
      </c>
      <c r="W395" s="56"/>
      <c r="X395" s="52"/>
      <c r="Y395" s="52"/>
      <c r="Z395" s="37"/>
      <c r="AA395" s="21"/>
      <c r="AB395" s="21"/>
      <c r="AC395" s="37"/>
    </row>
    <row r="396" spans="1:29" s="38" customFormat="1" x14ac:dyDescent="0.25">
      <c r="A396" s="33"/>
      <c r="B396" s="38" t="s">
        <v>6</v>
      </c>
      <c r="D396" s="24"/>
      <c r="F396" s="24"/>
      <c r="H396" s="162"/>
      <c r="J396" s="165"/>
      <c r="L396" s="88"/>
      <c r="M396" s="24"/>
      <c r="N396" s="74"/>
      <c r="P396" s="163"/>
      <c r="Q396" s="33"/>
      <c r="R396" s="159"/>
      <c r="S396" s="33"/>
      <c r="T396" s="24"/>
      <c r="U396" s="24"/>
      <c r="V396" s="66"/>
      <c r="W396" s="52"/>
      <c r="X396" s="52"/>
      <c r="Y396" s="52"/>
      <c r="Z396" s="33"/>
      <c r="AA396" s="21"/>
      <c r="AB396" s="21"/>
      <c r="AC396" s="37"/>
    </row>
    <row r="397" spans="1:29" s="38" customFormat="1" x14ac:dyDescent="0.25">
      <c r="A397" s="41" t="s">
        <v>201</v>
      </c>
      <c r="D397" s="43">
        <f>+SUBTOTAL(9,D388:D396)</f>
        <v>627794217.33999991</v>
      </c>
      <c r="E397" s="104"/>
      <c r="F397" s="43">
        <f>+SUBTOTAL(9,F388:F396)</f>
        <v>112885885.23149246</v>
      </c>
      <c r="H397" s="162"/>
      <c r="J397" s="165"/>
      <c r="L397" s="87">
        <f>+SUBTOTAL(9,L388:L396)</f>
        <v>32164273</v>
      </c>
      <c r="M397" s="43"/>
      <c r="N397" s="80">
        <f>+ROUND(L397/D397*100,1)</f>
        <v>5.0999999999999996</v>
      </c>
      <c r="O397" s="104"/>
      <c r="P397" s="171"/>
      <c r="Q397" s="107"/>
      <c r="R397" s="172"/>
      <c r="S397" s="107"/>
      <c r="T397" s="43">
        <f>+SUBTOTAL(9,T388:T396)</f>
        <v>27837310</v>
      </c>
      <c r="U397" s="43"/>
      <c r="V397" s="116">
        <f>+T397/D397*100</f>
        <v>4.4341456533238359</v>
      </c>
      <c r="W397" s="57"/>
      <c r="X397" s="52"/>
      <c r="Y397" s="52"/>
      <c r="Z397" s="33"/>
      <c r="AA397" s="21"/>
      <c r="AB397" s="21"/>
      <c r="AC397" s="37"/>
    </row>
    <row r="398" spans="1:29" s="38" customFormat="1" x14ac:dyDescent="0.25">
      <c r="A398" s="41"/>
      <c r="B398" s="38" t="s">
        <v>6</v>
      </c>
      <c r="D398" s="43"/>
      <c r="F398" s="43"/>
      <c r="H398" s="162"/>
      <c r="J398" s="165"/>
      <c r="L398" s="87"/>
      <c r="M398" s="43"/>
      <c r="N398" s="74"/>
      <c r="P398" s="163"/>
      <c r="Q398" s="33"/>
      <c r="R398" s="159"/>
      <c r="S398" s="33"/>
      <c r="T398" s="43"/>
      <c r="U398" s="43"/>
      <c r="V398" s="66"/>
      <c r="W398" s="52"/>
      <c r="X398" s="52"/>
      <c r="Y398" s="52"/>
      <c r="Z398" s="33"/>
      <c r="AA398" s="21"/>
      <c r="AB398" s="21"/>
      <c r="AC398" s="37"/>
    </row>
    <row r="399" spans="1:29" s="38" customFormat="1" x14ac:dyDescent="0.25">
      <c r="A399" s="41" t="s">
        <v>202</v>
      </c>
      <c r="D399" s="43"/>
      <c r="F399" s="43"/>
      <c r="H399" s="162"/>
      <c r="J399" s="165"/>
      <c r="L399" s="87"/>
      <c r="M399" s="43"/>
      <c r="N399" s="74"/>
      <c r="P399" s="163"/>
      <c r="Q399" s="33"/>
      <c r="R399" s="159"/>
      <c r="S399" s="33"/>
      <c r="T399" s="43"/>
      <c r="U399" s="43"/>
      <c r="V399" s="66"/>
      <c r="W399" s="52"/>
      <c r="X399" s="52"/>
      <c r="Y399" s="52"/>
      <c r="Z399" s="33"/>
      <c r="AA399" s="21"/>
      <c r="AB399" s="21"/>
      <c r="AC399" s="37"/>
    </row>
    <row r="400" spans="1:29" s="38" customFormat="1" x14ac:dyDescent="0.25">
      <c r="A400" s="33" t="s">
        <v>6</v>
      </c>
      <c r="B400" s="33" t="s">
        <v>6</v>
      </c>
      <c r="D400" s="43"/>
      <c r="F400" s="43"/>
      <c r="H400" s="162"/>
      <c r="J400" s="165"/>
      <c r="L400" s="87"/>
      <c r="M400" s="43"/>
      <c r="N400" s="74"/>
      <c r="P400" s="163"/>
      <c r="Q400" s="33"/>
      <c r="R400" s="159"/>
      <c r="S400" s="33"/>
      <c r="T400" s="43"/>
      <c r="U400" s="43"/>
      <c r="V400" s="66"/>
      <c r="W400" s="52"/>
      <c r="X400" s="52"/>
      <c r="Y400" s="52"/>
      <c r="Z400" s="33"/>
      <c r="AA400" s="21"/>
      <c r="AB400" s="21"/>
      <c r="AC400" s="37"/>
    </row>
    <row r="401" spans="1:29" s="38" customFormat="1" x14ac:dyDescent="0.25">
      <c r="B401" s="38" t="s">
        <v>118</v>
      </c>
      <c r="D401" s="43"/>
      <c r="F401" s="43"/>
      <c r="H401" s="162"/>
      <c r="J401" s="165"/>
      <c r="L401" s="87"/>
      <c r="M401" s="43"/>
      <c r="N401" s="74"/>
      <c r="P401" s="163"/>
      <c r="Q401" s="33"/>
      <c r="R401" s="159"/>
      <c r="S401" s="33"/>
      <c r="T401" s="43"/>
      <c r="U401" s="43"/>
      <c r="V401" s="66"/>
      <c r="W401" s="52"/>
      <c r="X401" s="52"/>
      <c r="Y401" s="52"/>
      <c r="Z401" s="33"/>
      <c r="AA401" s="21"/>
      <c r="AB401" s="21"/>
      <c r="AC401" s="37"/>
    </row>
    <row r="402" spans="1:29" s="38" customFormat="1" x14ac:dyDescent="0.25">
      <c r="A402" s="33">
        <v>341</v>
      </c>
      <c r="B402" s="33" t="s">
        <v>42</v>
      </c>
      <c r="D402" s="36">
        <v>3122752.8</v>
      </c>
      <c r="E402" s="33"/>
      <c r="F402" s="36">
        <v>575485.49225875002</v>
      </c>
      <c r="G402" s="21"/>
      <c r="H402" s="162">
        <v>0</v>
      </c>
      <c r="I402" s="58" t="s">
        <v>287</v>
      </c>
      <c r="J402" s="154">
        <v>30</v>
      </c>
      <c r="K402" s="58" t="s">
        <v>287</v>
      </c>
      <c r="L402" s="63">
        <f t="shared" ref="L402:L407" si="45">+ROUND(D402*N402/100,0)</f>
        <v>103051</v>
      </c>
      <c r="M402" s="36"/>
      <c r="N402" s="76">
        <v>3.3</v>
      </c>
      <c r="P402" s="163">
        <f t="shared" ref="P402:P407" si="46">F402/D402*100</f>
        <v>18.428787967422526</v>
      </c>
      <c r="Q402" s="33"/>
      <c r="R402" s="159">
        <v>32.17</v>
      </c>
      <c r="S402" s="33"/>
      <c r="T402" s="36">
        <v>81123</v>
      </c>
      <c r="U402" s="36"/>
      <c r="V402" s="66">
        <f t="shared" ref="V402:V407" si="47">+ROUND(T402/D402*100,2)</f>
        <v>2.6</v>
      </c>
      <c r="W402" s="52"/>
      <c r="X402" s="52"/>
      <c r="Y402" s="52"/>
      <c r="Z402" s="33"/>
      <c r="AA402" s="21"/>
      <c r="AB402" s="21"/>
      <c r="AC402" s="37"/>
    </row>
    <row r="403" spans="1:29" s="38" customFormat="1" x14ac:dyDescent="0.25">
      <c r="A403" s="33">
        <v>342</v>
      </c>
      <c r="B403" s="33" t="s">
        <v>87</v>
      </c>
      <c r="D403" s="36">
        <v>450886.51</v>
      </c>
      <c r="E403" s="33"/>
      <c r="F403" s="36">
        <v>81426.848989999999</v>
      </c>
      <c r="G403" s="21"/>
      <c r="H403" s="162">
        <v>0</v>
      </c>
      <c r="I403" s="58" t="s">
        <v>287</v>
      </c>
      <c r="J403" s="154">
        <v>30</v>
      </c>
      <c r="K403" s="58" t="s">
        <v>287</v>
      </c>
      <c r="L403" s="63">
        <f t="shared" si="45"/>
        <v>14879</v>
      </c>
      <c r="M403" s="36"/>
      <c r="N403" s="76">
        <v>3.3</v>
      </c>
      <c r="P403" s="163">
        <f t="shared" si="46"/>
        <v>18.059278151834704</v>
      </c>
      <c r="Q403" s="33"/>
      <c r="R403" s="159">
        <v>29.59</v>
      </c>
      <c r="S403" s="33"/>
      <c r="T403" s="36">
        <v>12943</v>
      </c>
      <c r="U403" s="36"/>
      <c r="V403" s="66">
        <f t="shared" si="47"/>
        <v>2.87</v>
      </c>
      <c r="W403" s="52"/>
      <c r="X403" s="52"/>
      <c r="Y403" s="52"/>
      <c r="Z403" s="33"/>
      <c r="AA403" s="21"/>
      <c r="AB403" s="21"/>
      <c r="AC403" s="37"/>
    </row>
    <row r="404" spans="1:29" s="38" customFormat="1" x14ac:dyDescent="0.25">
      <c r="A404" s="33">
        <v>343</v>
      </c>
      <c r="B404" s="33" t="s">
        <v>88</v>
      </c>
      <c r="D404" s="36">
        <v>31305861.010000002</v>
      </c>
      <c r="E404" s="33"/>
      <c r="F404" s="63">
        <v>2151114.4078129558</v>
      </c>
      <c r="G404" s="123"/>
      <c r="H404" s="162">
        <v>0</v>
      </c>
      <c r="I404" s="58" t="s">
        <v>287</v>
      </c>
      <c r="J404" s="156">
        <v>30</v>
      </c>
      <c r="K404" s="58" t="s">
        <v>287</v>
      </c>
      <c r="L404" s="63">
        <f t="shared" si="45"/>
        <v>1033093</v>
      </c>
      <c r="M404" s="63"/>
      <c r="N404" s="78">
        <v>3.3</v>
      </c>
      <c r="O404" s="73"/>
      <c r="P404" s="163">
        <f t="shared" si="46"/>
        <v>6.8712833265497073</v>
      </c>
      <c r="Q404" s="33"/>
      <c r="R404" s="159">
        <v>29.39</v>
      </c>
      <c r="S404" s="33"/>
      <c r="T404" s="36">
        <v>1023951</v>
      </c>
      <c r="U404" s="36"/>
      <c r="V404" s="66">
        <f t="shared" si="47"/>
        <v>3.27</v>
      </c>
      <c r="W404" s="52"/>
      <c r="X404" s="52"/>
      <c r="Y404" s="52"/>
      <c r="Z404" s="33"/>
      <c r="AA404" s="21"/>
      <c r="AB404" s="21"/>
      <c r="AC404" s="37"/>
    </row>
    <row r="405" spans="1:29" s="38" customFormat="1" x14ac:dyDescent="0.25">
      <c r="A405" s="33">
        <v>343.2</v>
      </c>
      <c r="B405" s="33" t="s">
        <v>290</v>
      </c>
      <c r="D405" s="36">
        <v>126771982.41</v>
      </c>
      <c r="E405" s="33"/>
      <c r="F405" s="63">
        <v>16665363.356645793</v>
      </c>
      <c r="G405" s="123"/>
      <c r="H405" s="162">
        <v>0</v>
      </c>
      <c r="I405" s="58" t="s">
        <v>287</v>
      </c>
      <c r="J405" s="156">
        <v>30</v>
      </c>
      <c r="K405" s="58" t="s">
        <v>287</v>
      </c>
      <c r="L405" s="63">
        <f t="shared" si="45"/>
        <v>4183475</v>
      </c>
      <c r="M405" s="63"/>
      <c r="N405" s="78">
        <v>3.3</v>
      </c>
      <c r="O405" s="73"/>
      <c r="P405" s="163">
        <f t="shared" si="46"/>
        <v>13.145935750020424</v>
      </c>
      <c r="Q405" s="33"/>
      <c r="R405" s="159">
        <v>6.89</v>
      </c>
      <c r="S405" s="33"/>
      <c r="T405" s="36">
        <v>9540845</v>
      </c>
      <c r="U405" s="36"/>
      <c r="V405" s="66">
        <f t="shared" si="47"/>
        <v>7.53</v>
      </c>
      <c r="W405" s="52"/>
      <c r="X405" s="52"/>
      <c r="Y405" s="52"/>
      <c r="Z405" s="33"/>
      <c r="AA405" s="21"/>
      <c r="AB405" s="21"/>
      <c r="AC405" s="37"/>
    </row>
    <row r="406" spans="1:29" s="38" customFormat="1" x14ac:dyDescent="0.25">
      <c r="A406" s="33">
        <v>345</v>
      </c>
      <c r="B406" s="33" t="s">
        <v>45</v>
      </c>
      <c r="D406" s="36">
        <v>1292150.6100000001</v>
      </c>
      <c r="E406" s="33"/>
      <c r="F406" s="63">
        <v>145621.86123375001</v>
      </c>
      <c r="G406" s="58"/>
      <c r="H406" s="162">
        <v>0</v>
      </c>
      <c r="I406" s="58" t="s">
        <v>287</v>
      </c>
      <c r="J406" s="156">
        <v>30</v>
      </c>
      <c r="K406" s="58" t="s">
        <v>287</v>
      </c>
      <c r="L406" s="63">
        <f t="shared" si="45"/>
        <v>42641</v>
      </c>
      <c r="M406" s="63"/>
      <c r="N406" s="78">
        <v>3.3</v>
      </c>
      <c r="O406" s="73"/>
      <c r="P406" s="163">
        <f t="shared" si="46"/>
        <v>11.269728165337476</v>
      </c>
      <c r="Q406" s="33"/>
      <c r="R406" s="159">
        <v>31.17</v>
      </c>
      <c r="S406" s="33"/>
      <c r="T406" s="36">
        <v>37612</v>
      </c>
      <c r="U406" s="36"/>
      <c r="V406" s="66">
        <f t="shared" si="47"/>
        <v>2.91</v>
      </c>
      <c r="W406" s="52"/>
      <c r="X406" s="52"/>
      <c r="Y406" s="52"/>
      <c r="Z406" s="33"/>
      <c r="AA406" s="21"/>
      <c r="AB406" s="21"/>
      <c r="AC406" s="37"/>
    </row>
    <row r="407" spans="1:29" s="38" customFormat="1" x14ac:dyDescent="0.25">
      <c r="A407" s="33">
        <v>346</v>
      </c>
      <c r="B407" s="33" t="s">
        <v>291</v>
      </c>
      <c r="D407" s="32">
        <v>837057.12</v>
      </c>
      <c r="E407" s="33"/>
      <c r="F407" s="64">
        <v>136432.96448749999</v>
      </c>
      <c r="G407" s="123"/>
      <c r="H407" s="162">
        <v>0</v>
      </c>
      <c r="I407" s="58" t="s">
        <v>287</v>
      </c>
      <c r="J407" s="156">
        <v>30</v>
      </c>
      <c r="K407" s="58" t="s">
        <v>287</v>
      </c>
      <c r="L407" s="64">
        <f t="shared" si="45"/>
        <v>27623</v>
      </c>
      <c r="M407" s="67"/>
      <c r="N407" s="78">
        <v>3.3</v>
      </c>
      <c r="O407" s="73"/>
      <c r="P407" s="163">
        <f t="shared" si="46"/>
        <v>16.299122392925824</v>
      </c>
      <c r="Q407" s="33"/>
      <c r="R407" s="159">
        <v>29.38</v>
      </c>
      <c r="S407" s="33"/>
      <c r="T407" s="32">
        <v>24417</v>
      </c>
      <c r="U407" s="54"/>
      <c r="V407" s="66">
        <f t="shared" si="47"/>
        <v>2.92</v>
      </c>
      <c r="W407" s="52"/>
      <c r="X407" s="52"/>
      <c r="Y407" s="52"/>
      <c r="AA407" s="21"/>
      <c r="AB407" s="21"/>
      <c r="AC407" s="37"/>
    </row>
    <row r="408" spans="1:29" s="38" customFormat="1" x14ac:dyDescent="0.25">
      <c r="A408" s="33" t="s">
        <v>6</v>
      </c>
      <c r="B408" s="38" t="s">
        <v>119</v>
      </c>
      <c r="D408" s="39">
        <f>+SUBTOTAL(9,D402:D407)</f>
        <v>163780690.46000001</v>
      </c>
      <c r="F408" s="65">
        <f>+SUBTOTAL(9,F402:F407)</f>
        <v>19755444.931428745</v>
      </c>
      <c r="G408" s="73"/>
      <c r="H408" s="162"/>
      <c r="I408" s="73"/>
      <c r="J408" s="156"/>
      <c r="K408" s="73"/>
      <c r="L408" s="65">
        <f>+SUBTOTAL(9,L402:L407)</f>
        <v>5404762</v>
      </c>
      <c r="M408" s="65"/>
      <c r="N408" s="118">
        <f>+ROUND(L408/D408*100,1)</f>
        <v>3.3</v>
      </c>
      <c r="O408" s="73"/>
      <c r="P408" s="163"/>
      <c r="Q408" s="33"/>
      <c r="R408" s="159"/>
      <c r="S408" s="33"/>
      <c r="T408" s="39">
        <f>+SUBTOTAL(9,T402:T407)</f>
        <v>10720891</v>
      </c>
      <c r="U408" s="39"/>
      <c r="V408" s="126">
        <f>+T408/D408*100</f>
        <v>6.54588216100991</v>
      </c>
      <c r="W408" s="56"/>
      <c r="X408" s="52"/>
      <c r="Y408" s="52"/>
      <c r="Z408" s="37"/>
      <c r="AA408" s="21"/>
      <c r="AB408" s="21"/>
      <c r="AC408" s="37"/>
    </row>
    <row r="409" spans="1:29" s="38" customFormat="1" x14ac:dyDescent="0.25">
      <c r="A409" s="33" t="s">
        <v>6</v>
      </c>
      <c r="B409" s="33" t="s">
        <v>6</v>
      </c>
      <c r="D409" s="43"/>
      <c r="F409" s="87"/>
      <c r="G409" s="73"/>
      <c r="H409" s="163"/>
      <c r="I409" s="73"/>
      <c r="J409" s="156"/>
      <c r="K409" s="73"/>
      <c r="L409" s="87"/>
      <c r="M409" s="87"/>
      <c r="N409" s="78"/>
      <c r="O409" s="73"/>
      <c r="P409" s="163"/>
      <c r="Q409" s="33"/>
      <c r="R409" s="159"/>
      <c r="S409" s="33"/>
      <c r="T409" s="43"/>
      <c r="U409" s="43"/>
      <c r="V409" s="66"/>
      <c r="W409" s="52"/>
      <c r="X409" s="52"/>
      <c r="Y409" s="52"/>
      <c r="Z409" s="33"/>
      <c r="AA409" s="21"/>
      <c r="AB409" s="21"/>
      <c r="AC409" s="37"/>
    </row>
    <row r="410" spans="1:29" s="38" customFormat="1" x14ac:dyDescent="0.25">
      <c r="A410" s="38" t="s">
        <v>6</v>
      </c>
      <c r="B410" s="38" t="s">
        <v>120</v>
      </c>
      <c r="D410" s="43"/>
      <c r="F410" s="87"/>
      <c r="G410" s="73"/>
      <c r="H410" s="163"/>
      <c r="I410" s="73"/>
      <c r="J410" s="156"/>
      <c r="K410" s="73"/>
      <c r="L410" s="87"/>
      <c r="M410" s="87"/>
      <c r="N410" s="119"/>
      <c r="O410" s="73"/>
      <c r="P410" s="163"/>
      <c r="Q410" s="33"/>
      <c r="R410" s="159"/>
      <c r="S410" s="33"/>
      <c r="T410" s="43"/>
      <c r="U410" s="43"/>
      <c r="V410" s="66"/>
      <c r="W410" s="52"/>
      <c r="X410" s="52"/>
      <c r="Y410" s="52"/>
      <c r="Z410" s="33"/>
      <c r="AA410" s="21"/>
      <c r="AB410" s="21"/>
      <c r="AC410" s="37"/>
    </row>
    <row r="411" spans="1:29" s="38" customFormat="1" x14ac:dyDescent="0.25">
      <c r="A411" s="33">
        <v>341</v>
      </c>
      <c r="B411" s="33" t="s">
        <v>42</v>
      </c>
      <c r="D411" s="36">
        <v>109904545.72</v>
      </c>
      <c r="E411" s="33"/>
      <c r="F411" s="63">
        <v>23177166.973131251</v>
      </c>
      <c r="G411" s="58"/>
      <c r="H411" s="162">
        <v>0</v>
      </c>
      <c r="I411" s="58" t="s">
        <v>287</v>
      </c>
      <c r="J411" s="156">
        <v>30</v>
      </c>
      <c r="K411" s="58" t="s">
        <v>287</v>
      </c>
      <c r="L411" s="63">
        <f t="shared" ref="L411:L417" si="48">+ROUND(D411*N411/100,0)</f>
        <v>3626850</v>
      </c>
      <c r="M411" s="63"/>
      <c r="N411" s="78">
        <v>3.3</v>
      </c>
      <c r="O411" s="73"/>
      <c r="P411" s="163">
        <f t="shared" ref="P411:P417" si="49">F411/D411*100</f>
        <v>21.08845163891484</v>
      </c>
      <c r="Q411" s="33"/>
      <c r="R411" s="159">
        <v>30.24</v>
      </c>
      <c r="S411" s="33"/>
      <c r="T411" s="36">
        <v>2940657</v>
      </c>
      <c r="U411" s="36"/>
      <c r="V411" s="66">
        <f t="shared" ref="V411:V417" si="50">+ROUND(T411/D411*100,2)</f>
        <v>2.68</v>
      </c>
      <c r="W411" s="52"/>
      <c r="X411" s="52"/>
      <c r="Y411" s="52"/>
      <c r="Z411" s="33"/>
      <c r="AA411" s="21"/>
      <c r="AB411" s="21"/>
      <c r="AC411" s="37"/>
    </row>
    <row r="412" spans="1:29" s="38" customFormat="1" x14ac:dyDescent="0.25">
      <c r="A412" s="33">
        <v>342</v>
      </c>
      <c r="B412" s="33" t="s">
        <v>87</v>
      </c>
      <c r="D412" s="36">
        <v>21820106.289999999</v>
      </c>
      <c r="E412" s="33"/>
      <c r="F412" s="63">
        <v>3351288.8613550002</v>
      </c>
      <c r="G412" s="58"/>
      <c r="H412" s="162">
        <v>0</v>
      </c>
      <c r="I412" s="58" t="s">
        <v>287</v>
      </c>
      <c r="J412" s="156">
        <v>30</v>
      </c>
      <c r="K412" s="58" t="s">
        <v>287</v>
      </c>
      <c r="L412" s="63">
        <f t="shared" si="48"/>
        <v>720064</v>
      </c>
      <c r="M412" s="63"/>
      <c r="N412" s="78">
        <v>3.3</v>
      </c>
      <c r="O412" s="73"/>
      <c r="P412" s="163">
        <f t="shared" si="49"/>
        <v>15.358719232687113</v>
      </c>
      <c r="Q412" s="33"/>
      <c r="R412" s="159">
        <v>27.9</v>
      </c>
      <c r="S412" s="33"/>
      <c r="T412" s="36">
        <v>685427</v>
      </c>
      <c r="U412" s="36"/>
      <c r="V412" s="66">
        <f t="shared" si="50"/>
        <v>3.14</v>
      </c>
      <c r="W412" s="52"/>
      <c r="X412" s="52"/>
      <c r="Y412" s="52"/>
      <c r="Z412" s="33"/>
      <c r="AA412" s="21"/>
      <c r="AB412" s="21"/>
      <c r="AC412" s="37"/>
    </row>
    <row r="413" spans="1:29" s="38" customFormat="1" x14ac:dyDescent="0.25">
      <c r="A413" s="33">
        <v>343</v>
      </c>
      <c r="B413" s="33" t="s">
        <v>88</v>
      </c>
      <c r="D413" s="36">
        <v>302831798.70999998</v>
      </c>
      <c r="E413" s="33"/>
      <c r="F413" s="63">
        <v>-12320142.256469244</v>
      </c>
      <c r="G413" s="58"/>
      <c r="H413" s="162">
        <v>0</v>
      </c>
      <c r="I413" s="58" t="s">
        <v>287</v>
      </c>
      <c r="J413" s="156">
        <v>30</v>
      </c>
      <c r="K413" s="58" t="s">
        <v>287</v>
      </c>
      <c r="L413" s="63">
        <f t="shared" si="48"/>
        <v>9993449</v>
      </c>
      <c r="M413" s="63"/>
      <c r="N413" s="78">
        <v>3.3</v>
      </c>
      <c r="O413" s="73"/>
      <c r="P413" s="163">
        <f t="shared" si="49"/>
        <v>-4.0683119503798704</v>
      </c>
      <c r="Q413" s="33"/>
      <c r="R413" s="159">
        <v>27.4</v>
      </c>
      <c r="S413" s="33"/>
      <c r="T413" s="36">
        <v>11833463</v>
      </c>
      <c r="U413" s="36"/>
      <c r="V413" s="66">
        <f t="shared" si="50"/>
        <v>3.91</v>
      </c>
      <c r="W413" s="52"/>
      <c r="X413" s="52"/>
      <c r="Y413" s="52"/>
      <c r="Z413" s="33"/>
      <c r="AA413" s="21"/>
      <c r="AB413" s="21"/>
      <c r="AC413" s="37"/>
    </row>
    <row r="414" spans="1:29" s="38" customFormat="1" x14ac:dyDescent="0.25">
      <c r="A414" s="33">
        <v>343.2</v>
      </c>
      <c r="B414" s="33" t="s">
        <v>290</v>
      </c>
      <c r="D414" s="36">
        <v>81978670.930000007</v>
      </c>
      <c r="E414" s="33"/>
      <c r="F414" s="63">
        <v>-3932249.8240407649</v>
      </c>
      <c r="G414" s="58"/>
      <c r="H414" s="162">
        <v>0</v>
      </c>
      <c r="I414" s="58" t="s">
        <v>287</v>
      </c>
      <c r="J414" s="156">
        <v>30</v>
      </c>
      <c r="K414" s="58" t="s">
        <v>287</v>
      </c>
      <c r="L414" s="63">
        <f t="shared" si="48"/>
        <v>2705296</v>
      </c>
      <c r="M414" s="63"/>
      <c r="N414" s="78">
        <v>3.3</v>
      </c>
      <c r="O414" s="73"/>
      <c r="P414" s="163">
        <f t="shared" si="49"/>
        <v>-4.7966742805557763</v>
      </c>
      <c r="Q414" s="33"/>
      <c r="R414" s="159">
        <v>5.91</v>
      </c>
      <c r="S414" s="33"/>
      <c r="T414" s="36">
        <v>9681622</v>
      </c>
      <c r="U414" s="36"/>
      <c r="V414" s="66">
        <f t="shared" si="50"/>
        <v>11.81</v>
      </c>
      <c r="W414" s="52"/>
      <c r="X414" s="52"/>
      <c r="Y414" s="52"/>
      <c r="Z414" s="33"/>
      <c r="AA414" s="21"/>
      <c r="AB414" s="21"/>
      <c r="AC414" s="37"/>
    </row>
    <row r="415" spans="1:29" s="38" customFormat="1" x14ac:dyDescent="0.25">
      <c r="A415" s="33">
        <v>344</v>
      </c>
      <c r="B415" s="33" t="s">
        <v>89</v>
      </c>
      <c r="D415" s="36">
        <v>49500092.460000001</v>
      </c>
      <c r="E415" s="33"/>
      <c r="F415" s="36">
        <v>9281825.7724137492</v>
      </c>
      <c r="G415" s="33"/>
      <c r="H415" s="162">
        <v>0</v>
      </c>
      <c r="I415" s="58" t="s">
        <v>287</v>
      </c>
      <c r="J415" s="154">
        <v>30</v>
      </c>
      <c r="K415" s="58" t="s">
        <v>287</v>
      </c>
      <c r="L415" s="63">
        <f t="shared" si="48"/>
        <v>1633503</v>
      </c>
      <c r="M415" s="36"/>
      <c r="N415" s="76">
        <v>3.3</v>
      </c>
      <c r="P415" s="163">
        <f t="shared" si="49"/>
        <v>18.751128151758909</v>
      </c>
      <c r="Q415" s="33"/>
      <c r="R415" s="159">
        <v>29.39</v>
      </c>
      <c r="S415" s="33"/>
      <c r="T415" s="36">
        <v>1418961</v>
      </c>
      <c r="U415" s="36"/>
      <c r="V415" s="66">
        <f t="shared" si="50"/>
        <v>2.87</v>
      </c>
      <c r="W415" s="52"/>
      <c r="X415" s="52"/>
      <c r="Y415" s="52"/>
      <c r="Z415" s="33"/>
      <c r="AA415" s="21"/>
      <c r="AB415" s="21"/>
      <c r="AC415" s="37"/>
    </row>
    <row r="416" spans="1:29" s="38" customFormat="1" x14ac:dyDescent="0.25">
      <c r="A416" s="33">
        <v>345</v>
      </c>
      <c r="B416" s="33" t="s">
        <v>45</v>
      </c>
      <c r="D416" s="36">
        <v>72345305.590000004</v>
      </c>
      <c r="E416" s="33"/>
      <c r="F416" s="36">
        <v>14355541.081542503</v>
      </c>
      <c r="G416" s="33"/>
      <c r="H416" s="162">
        <v>0</v>
      </c>
      <c r="I416" s="58" t="s">
        <v>287</v>
      </c>
      <c r="J416" s="154">
        <v>30</v>
      </c>
      <c r="K416" s="58" t="s">
        <v>287</v>
      </c>
      <c r="L416" s="63">
        <f t="shared" si="48"/>
        <v>2387395</v>
      </c>
      <c r="M416" s="36"/>
      <c r="N416" s="76">
        <v>3.3</v>
      </c>
      <c r="P416" s="163">
        <f t="shared" si="49"/>
        <v>19.843085829091876</v>
      </c>
      <c r="Q416" s="33"/>
      <c r="R416" s="159">
        <v>28.89</v>
      </c>
      <c r="S416" s="33"/>
      <c r="T416" s="36">
        <v>2057344</v>
      </c>
      <c r="U416" s="36"/>
      <c r="V416" s="66">
        <f t="shared" si="50"/>
        <v>2.84</v>
      </c>
      <c r="W416" s="52"/>
      <c r="X416" s="52"/>
      <c r="Y416" s="52"/>
      <c r="Z416" s="33"/>
      <c r="AA416" s="21"/>
      <c r="AB416" s="21"/>
      <c r="AC416" s="37"/>
    </row>
    <row r="417" spans="1:29" s="38" customFormat="1" x14ac:dyDescent="0.25">
      <c r="A417" s="33">
        <v>346</v>
      </c>
      <c r="B417" s="33" t="s">
        <v>291</v>
      </c>
      <c r="D417" s="32">
        <v>8047119.0899999999</v>
      </c>
      <c r="E417" s="33"/>
      <c r="F417" s="32">
        <v>1572875.46240375</v>
      </c>
      <c r="G417" s="33"/>
      <c r="H417" s="162">
        <v>0</v>
      </c>
      <c r="I417" s="58" t="s">
        <v>287</v>
      </c>
      <c r="J417" s="154">
        <v>30</v>
      </c>
      <c r="K417" s="58" t="s">
        <v>287</v>
      </c>
      <c r="L417" s="64">
        <f t="shared" si="48"/>
        <v>265555</v>
      </c>
      <c r="M417" s="54"/>
      <c r="N417" s="76">
        <v>3.3</v>
      </c>
      <c r="P417" s="163">
        <f t="shared" si="49"/>
        <v>19.54582061993257</v>
      </c>
      <c r="Q417" s="33"/>
      <c r="R417" s="159">
        <v>27.32</v>
      </c>
      <c r="S417" s="33"/>
      <c r="T417" s="32">
        <v>242869</v>
      </c>
      <c r="U417" s="54"/>
      <c r="V417" s="66">
        <f t="shared" si="50"/>
        <v>3.02</v>
      </c>
      <c r="W417" s="52"/>
      <c r="X417" s="52"/>
      <c r="Y417" s="52"/>
      <c r="AA417" s="21"/>
      <c r="AB417" s="21"/>
      <c r="AC417" s="37"/>
    </row>
    <row r="418" spans="1:29" s="38" customFormat="1" x14ac:dyDescent="0.25">
      <c r="A418" s="33" t="s">
        <v>6</v>
      </c>
      <c r="B418" s="38" t="s">
        <v>121</v>
      </c>
      <c r="D418" s="39">
        <f>+SUBTOTAL(9,D411:D417)</f>
        <v>646427638.79000008</v>
      </c>
      <c r="F418" s="39">
        <f>+SUBTOTAL(9,F411:F417)</f>
        <v>35486306.070336245</v>
      </c>
      <c r="H418" s="162"/>
      <c r="J418" s="154"/>
      <c r="L418" s="65">
        <f>+SUBTOTAL(9,L411:L417)</f>
        <v>21332112</v>
      </c>
      <c r="M418" s="39"/>
      <c r="N418" s="79">
        <f>+ROUND(L418/D418*100,1)</f>
        <v>3.3</v>
      </c>
      <c r="P418" s="163"/>
      <c r="Q418" s="33"/>
      <c r="R418" s="159"/>
      <c r="S418" s="33"/>
      <c r="T418" s="39">
        <f>+SUBTOTAL(9,T411:T417)</f>
        <v>28860343</v>
      </c>
      <c r="U418" s="39"/>
      <c r="V418" s="126">
        <f>+T418/D418*100</f>
        <v>4.4645898888267732</v>
      </c>
      <c r="W418" s="56"/>
      <c r="X418" s="52"/>
      <c r="Y418" s="52"/>
      <c r="Z418" s="37"/>
      <c r="AA418" s="21"/>
      <c r="AB418" s="21"/>
      <c r="AC418" s="37"/>
    </row>
    <row r="419" spans="1:29" s="38" customFormat="1" x14ac:dyDescent="0.25">
      <c r="A419" s="33" t="s">
        <v>6</v>
      </c>
      <c r="B419" s="33" t="s">
        <v>6</v>
      </c>
      <c r="D419" s="43"/>
      <c r="F419" s="43"/>
      <c r="H419" s="162"/>
      <c r="J419" s="154"/>
      <c r="L419" s="87"/>
      <c r="M419" s="43"/>
      <c r="N419" s="74"/>
      <c r="P419" s="163"/>
      <c r="Q419" s="33"/>
      <c r="R419" s="159"/>
      <c r="S419" s="33"/>
      <c r="T419" s="43"/>
      <c r="U419" s="43"/>
      <c r="V419" s="66"/>
      <c r="W419" s="52"/>
      <c r="X419" s="52"/>
      <c r="Y419" s="52"/>
      <c r="Z419" s="33"/>
      <c r="AA419" s="21"/>
      <c r="AB419" s="21"/>
      <c r="AC419" s="37"/>
    </row>
    <row r="420" spans="1:29" s="38" customFormat="1" x14ac:dyDescent="0.25">
      <c r="A420" s="38" t="s">
        <v>6</v>
      </c>
      <c r="B420" s="38" t="s">
        <v>122</v>
      </c>
      <c r="D420" s="43"/>
      <c r="F420" s="43"/>
      <c r="H420" s="162"/>
      <c r="J420" s="154"/>
      <c r="L420" s="87"/>
      <c r="M420" s="43"/>
      <c r="N420" s="74"/>
      <c r="P420" s="163"/>
      <c r="Q420" s="33"/>
      <c r="R420" s="159"/>
      <c r="S420" s="33"/>
      <c r="T420" s="43"/>
      <c r="U420" s="43"/>
      <c r="V420" s="66"/>
      <c r="W420" s="52"/>
      <c r="X420" s="52"/>
      <c r="Y420" s="52"/>
      <c r="Z420" s="33"/>
      <c r="AA420" s="21"/>
      <c r="AB420" s="21"/>
      <c r="AC420" s="37"/>
    </row>
    <row r="421" spans="1:29" s="38" customFormat="1" x14ac:dyDescent="0.25">
      <c r="A421" s="33">
        <v>341</v>
      </c>
      <c r="B421" s="33" t="s">
        <v>42</v>
      </c>
      <c r="D421" s="36">
        <v>39684489</v>
      </c>
      <c r="E421" s="33"/>
      <c r="F421" s="36">
        <v>7347094.0433487492</v>
      </c>
      <c r="G421" s="33"/>
      <c r="H421" s="162">
        <v>0</v>
      </c>
      <c r="I421" s="58" t="s">
        <v>287</v>
      </c>
      <c r="J421" s="154">
        <v>30</v>
      </c>
      <c r="K421" s="58" t="s">
        <v>287</v>
      </c>
      <c r="L421" s="63">
        <f t="shared" ref="L421:L427" si="51">+ROUND(D421*N421/100,0)</f>
        <v>1309588</v>
      </c>
      <c r="M421" s="36"/>
      <c r="N421" s="76">
        <v>3.3</v>
      </c>
      <c r="P421" s="163">
        <f t="shared" ref="P421:P427" si="52">F421/D421*100</f>
        <v>18.51376754113868</v>
      </c>
      <c r="Q421" s="33"/>
      <c r="R421" s="159">
        <v>30.24</v>
      </c>
      <c r="S421" s="33"/>
      <c r="T421" s="36">
        <v>1095605</v>
      </c>
      <c r="U421" s="36"/>
      <c r="V421" s="66">
        <f t="shared" ref="V421:V427" si="53">+ROUND(T421/D421*100,2)</f>
        <v>2.76</v>
      </c>
      <c r="W421" s="52"/>
      <c r="X421" s="52"/>
      <c r="Y421" s="52"/>
      <c r="Z421" s="33"/>
      <c r="AA421" s="21"/>
      <c r="AB421" s="21"/>
      <c r="AC421" s="37"/>
    </row>
    <row r="422" spans="1:29" s="38" customFormat="1" x14ac:dyDescent="0.25">
      <c r="A422" s="33">
        <v>342</v>
      </c>
      <c r="B422" s="33" t="s">
        <v>87</v>
      </c>
      <c r="D422" s="36">
        <v>7476137.1699999999</v>
      </c>
      <c r="E422" s="33"/>
      <c r="F422" s="36">
        <v>504445.93343249999</v>
      </c>
      <c r="G422" s="33"/>
      <c r="H422" s="162">
        <v>0</v>
      </c>
      <c r="I422" s="58" t="s">
        <v>287</v>
      </c>
      <c r="J422" s="154">
        <v>30</v>
      </c>
      <c r="K422" s="58" t="s">
        <v>287</v>
      </c>
      <c r="L422" s="63">
        <f t="shared" si="51"/>
        <v>246713</v>
      </c>
      <c r="M422" s="36"/>
      <c r="N422" s="76">
        <v>3.3</v>
      </c>
      <c r="P422" s="163">
        <f t="shared" si="52"/>
        <v>6.7474140985096449</v>
      </c>
      <c r="Q422" s="33"/>
      <c r="R422" s="159">
        <v>27.98</v>
      </c>
      <c r="S422" s="33"/>
      <c r="T422" s="36">
        <v>257183</v>
      </c>
      <c r="U422" s="36"/>
      <c r="V422" s="66">
        <f t="shared" si="53"/>
        <v>3.44</v>
      </c>
      <c r="W422" s="52"/>
      <c r="X422" s="52"/>
      <c r="Y422" s="52"/>
      <c r="Z422" s="33"/>
      <c r="AA422" s="21"/>
      <c r="AB422" s="21"/>
      <c r="AC422" s="37"/>
    </row>
    <row r="423" spans="1:29" s="38" customFormat="1" x14ac:dyDescent="0.25">
      <c r="A423" s="33">
        <v>343</v>
      </c>
      <c r="B423" s="33" t="s">
        <v>88</v>
      </c>
      <c r="D423" s="36">
        <v>257772575.63</v>
      </c>
      <c r="E423" s="33"/>
      <c r="F423" s="63">
        <v>25698199.36135203</v>
      </c>
      <c r="G423" s="58"/>
      <c r="H423" s="162">
        <v>0</v>
      </c>
      <c r="I423" s="58" t="s">
        <v>287</v>
      </c>
      <c r="J423" s="156">
        <v>30</v>
      </c>
      <c r="K423" s="58" t="s">
        <v>287</v>
      </c>
      <c r="L423" s="63">
        <f t="shared" si="51"/>
        <v>8506495</v>
      </c>
      <c r="M423" s="63"/>
      <c r="N423" s="78">
        <v>3.3</v>
      </c>
      <c r="O423" s="73"/>
      <c r="P423" s="163">
        <f t="shared" si="52"/>
        <v>9.9693302511119555</v>
      </c>
      <c r="Q423" s="33"/>
      <c r="R423" s="159">
        <v>27.39</v>
      </c>
      <c r="S423" s="33"/>
      <c r="T423" s="36">
        <v>8755296</v>
      </c>
      <c r="U423" s="36"/>
      <c r="V423" s="66">
        <f t="shared" si="53"/>
        <v>3.4</v>
      </c>
      <c r="W423" s="52"/>
      <c r="X423" s="52"/>
      <c r="Y423" s="52"/>
      <c r="Z423" s="33"/>
      <c r="AA423" s="21"/>
      <c r="AB423" s="21"/>
      <c r="AC423" s="37"/>
    </row>
    <row r="424" spans="1:29" s="38" customFormat="1" x14ac:dyDescent="0.25">
      <c r="A424" s="33">
        <v>343.2</v>
      </c>
      <c r="B424" s="33" t="s">
        <v>290</v>
      </c>
      <c r="D424" s="36">
        <v>149902839.40000001</v>
      </c>
      <c r="E424" s="33"/>
      <c r="F424" s="63">
        <v>17807451.146825466</v>
      </c>
      <c r="G424" s="58"/>
      <c r="H424" s="162">
        <v>0</v>
      </c>
      <c r="I424" s="58" t="s">
        <v>287</v>
      </c>
      <c r="J424" s="156">
        <v>30</v>
      </c>
      <c r="K424" s="58" t="s">
        <v>287</v>
      </c>
      <c r="L424" s="63">
        <f t="shared" si="51"/>
        <v>4946794</v>
      </c>
      <c r="M424" s="63"/>
      <c r="N424" s="78">
        <v>3.3</v>
      </c>
      <c r="O424" s="73"/>
      <c r="P424" s="163">
        <f t="shared" si="52"/>
        <v>11.879328782631095</v>
      </c>
      <c r="Q424" s="33"/>
      <c r="R424" s="159">
        <v>5.84</v>
      </c>
      <c r="S424" s="33"/>
      <c r="T424" s="36">
        <v>13635170</v>
      </c>
      <c r="U424" s="36"/>
      <c r="V424" s="66">
        <f t="shared" si="53"/>
        <v>9.1</v>
      </c>
      <c r="W424" s="52"/>
      <c r="X424" s="52"/>
      <c r="Y424" s="52"/>
      <c r="Z424" s="33"/>
      <c r="AA424" s="21"/>
      <c r="AB424" s="21"/>
      <c r="AC424" s="37"/>
    </row>
    <row r="425" spans="1:29" s="38" customFormat="1" x14ac:dyDescent="0.25">
      <c r="A425" s="33">
        <v>344</v>
      </c>
      <c r="B425" s="33" t="s">
        <v>89</v>
      </c>
      <c r="D425" s="36">
        <v>43626333.68</v>
      </c>
      <c r="E425" s="33"/>
      <c r="F425" s="36">
        <v>7941201.8131237514</v>
      </c>
      <c r="G425" s="33"/>
      <c r="H425" s="162">
        <v>0</v>
      </c>
      <c r="I425" s="58" t="s">
        <v>287</v>
      </c>
      <c r="J425" s="154">
        <v>30</v>
      </c>
      <c r="K425" s="58" t="s">
        <v>287</v>
      </c>
      <c r="L425" s="63">
        <f t="shared" si="51"/>
        <v>1439669</v>
      </c>
      <c r="M425" s="36"/>
      <c r="N425" s="76">
        <v>3.3</v>
      </c>
      <c r="P425" s="163">
        <f t="shared" si="52"/>
        <v>18.202771453069193</v>
      </c>
      <c r="Q425" s="33"/>
      <c r="R425" s="159">
        <v>29.4</v>
      </c>
      <c r="S425" s="33"/>
      <c r="T425" s="36">
        <v>1258297</v>
      </c>
      <c r="U425" s="36"/>
      <c r="V425" s="66">
        <f t="shared" si="53"/>
        <v>2.88</v>
      </c>
      <c r="W425" s="52"/>
      <c r="X425" s="52"/>
      <c r="Y425" s="52"/>
      <c r="Z425" s="33"/>
      <c r="AA425" s="21"/>
      <c r="AB425" s="21"/>
      <c r="AC425" s="37"/>
    </row>
    <row r="426" spans="1:29" s="38" customFormat="1" x14ac:dyDescent="0.25">
      <c r="A426" s="33">
        <v>345</v>
      </c>
      <c r="B426" s="33" t="s">
        <v>45</v>
      </c>
      <c r="D426" s="36">
        <v>33197917.960000001</v>
      </c>
      <c r="E426" s="33"/>
      <c r="F426" s="36">
        <v>6310126.7721624998</v>
      </c>
      <c r="G426" s="33"/>
      <c r="H426" s="162">
        <v>0</v>
      </c>
      <c r="I426" s="58" t="s">
        <v>287</v>
      </c>
      <c r="J426" s="154">
        <v>30</v>
      </c>
      <c r="K426" s="58" t="s">
        <v>287</v>
      </c>
      <c r="L426" s="63">
        <f t="shared" si="51"/>
        <v>1095531</v>
      </c>
      <c r="M426" s="36"/>
      <c r="N426" s="76">
        <v>3.3</v>
      </c>
      <c r="P426" s="163">
        <f t="shared" si="52"/>
        <v>19.007597945646889</v>
      </c>
      <c r="Q426" s="33"/>
      <c r="R426" s="159">
        <v>28.89</v>
      </c>
      <c r="S426" s="33"/>
      <c r="T426" s="36">
        <v>953678</v>
      </c>
      <c r="U426" s="36"/>
      <c r="V426" s="66">
        <f t="shared" si="53"/>
        <v>2.87</v>
      </c>
      <c r="W426" s="52"/>
      <c r="X426" s="52"/>
      <c r="Y426" s="52"/>
      <c r="Z426" s="33"/>
      <c r="AA426" s="21"/>
      <c r="AB426" s="21"/>
      <c r="AC426" s="37"/>
    </row>
    <row r="427" spans="1:29" s="38" customFormat="1" x14ac:dyDescent="0.25">
      <c r="A427" s="33">
        <v>346</v>
      </c>
      <c r="B427" s="33" t="s">
        <v>291</v>
      </c>
      <c r="D427" s="32">
        <v>11900801.24</v>
      </c>
      <c r="E427" s="33"/>
      <c r="F427" s="32">
        <v>2070824.6399925</v>
      </c>
      <c r="G427" s="33"/>
      <c r="H427" s="162">
        <v>0</v>
      </c>
      <c r="I427" s="58" t="s">
        <v>287</v>
      </c>
      <c r="J427" s="154">
        <v>30</v>
      </c>
      <c r="K427" s="58" t="s">
        <v>287</v>
      </c>
      <c r="L427" s="64">
        <f t="shared" si="51"/>
        <v>392726</v>
      </c>
      <c r="M427" s="54"/>
      <c r="N427" s="76">
        <v>3.3</v>
      </c>
      <c r="P427" s="163">
        <f t="shared" si="52"/>
        <v>17.400716121803743</v>
      </c>
      <c r="Q427" s="33"/>
      <c r="R427" s="159">
        <v>27.51</v>
      </c>
      <c r="S427" s="33"/>
      <c r="T427" s="32">
        <v>365976</v>
      </c>
      <c r="U427" s="54"/>
      <c r="V427" s="66">
        <f t="shared" si="53"/>
        <v>3.08</v>
      </c>
      <c r="W427" s="52"/>
      <c r="X427" s="52"/>
      <c r="Y427" s="52"/>
      <c r="AA427" s="21"/>
      <c r="AB427" s="21"/>
      <c r="AC427" s="37"/>
    </row>
    <row r="428" spans="1:29" s="38" customFormat="1" x14ac:dyDescent="0.25">
      <c r="A428" s="33" t="s">
        <v>6</v>
      </c>
      <c r="B428" s="38" t="s">
        <v>123</v>
      </c>
      <c r="D428" s="39">
        <f>+SUBTOTAL(9,D421:D427)</f>
        <v>543561094.08000004</v>
      </c>
      <c r="F428" s="39">
        <f>+SUBTOTAL(9,F421:F427)</f>
        <v>67679343.710237503</v>
      </c>
      <c r="H428" s="162"/>
      <c r="J428" s="154"/>
      <c r="L428" s="65">
        <f>+SUBTOTAL(9,L421:L427)</f>
        <v>17937516</v>
      </c>
      <c r="M428" s="39"/>
      <c r="N428" s="79">
        <f>+ROUND(L428/D428*100,1)</f>
        <v>3.3</v>
      </c>
      <c r="P428" s="163"/>
      <c r="Q428" s="33"/>
      <c r="R428" s="159"/>
      <c r="S428" s="33"/>
      <c r="T428" s="39">
        <f>+SUBTOTAL(9,T421:T427)</f>
        <v>26321205</v>
      </c>
      <c r="U428" s="39"/>
      <c r="V428" s="126">
        <f>+T428/D428*100</f>
        <v>4.8423636803052919</v>
      </c>
      <c r="W428" s="56"/>
      <c r="X428" s="52"/>
      <c r="Y428" s="52"/>
      <c r="Z428" s="37"/>
      <c r="AA428" s="21"/>
      <c r="AB428" s="21"/>
      <c r="AC428" s="37"/>
    </row>
    <row r="429" spans="1:29" s="38" customFormat="1" x14ac:dyDescent="0.25">
      <c r="A429" s="33" t="s">
        <v>6</v>
      </c>
      <c r="B429" s="38" t="s">
        <v>6</v>
      </c>
      <c r="D429" s="43"/>
      <c r="F429" s="43"/>
      <c r="H429" s="162"/>
      <c r="J429" s="154"/>
      <c r="L429" s="87"/>
      <c r="M429" s="43"/>
      <c r="N429" s="74"/>
      <c r="P429" s="163"/>
      <c r="Q429" s="33"/>
      <c r="R429" s="159"/>
      <c r="S429" s="33"/>
      <c r="T429" s="43"/>
      <c r="U429" s="43"/>
      <c r="V429" s="66"/>
      <c r="W429" s="52"/>
      <c r="X429" s="52"/>
      <c r="Y429" s="52"/>
      <c r="Z429" s="33"/>
      <c r="AA429" s="21"/>
      <c r="AB429" s="21"/>
      <c r="AC429" s="37"/>
    </row>
    <row r="430" spans="1:29" s="38" customFormat="1" x14ac:dyDescent="0.25">
      <c r="A430" s="33" t="s">
        <v>6</v>
      </c>
      <c r="B430" s="38" t="s">
        <v>124</v>
      </c>
      <c r="D430" s="43"/>
      <c r="F430" s="43"/>
      <c r="H430" s="162"/>
      <c r="J430" s="154"/>
      <c r="L430" s="87"/>
      <c r="M430" s="43"/>
      <c r="N430" s="74"/>
      <c r="P430" s="163"/>
      <c r="Q430" s="33"/>
      <c r="R430" s="159"/>
      <c r="S430" s="33"/>
      <c r="T430" s="43"/>
      <c r="U430" s="43"/>
      <c r="V430" s="66"/>
      <c r="W430" s="52"/>
      <c r="X430" s="52"/>
      <c r="Y430" s="52"/>
      <c r="Z430" s="33"/>
      <c r="AA430" s="21"/>
      <c r="AB430" s="21"/>
      <c r="AC430" s="37"/>
    </row>
    <row r="431" spans="1:29" s="38" customFormat="1" x14ac:dyDescent="0.25">
      <c r="A431" s="33">
        <v>341</v>
      </c>
      <c r="B431" s="33" t="s">
        <v>42</v>
      </c>
      <c r="D431" s="36">
        <v>58787837.530000001</v>
      </c>
      <c r="E431" s="33"/>
      <c r="F431" s="36">
        <v>10329482.7596425</v>
      </c>
      <c r="G431" s="33"/>
      <c r="H431" s="162">
        <v>0</v>
      </c>
      <c r="I431" s="58" t="s">
        <v>287</v>
      </c>
      <c r="J431" s="154">
        <v>30</v>
      </c>
      <c r="K431" s="58" t="s">
        <v>287</v>
      </c>
      <c r="L431" s="63">
        <f t="shared" ref="L431:L437" si="54">+ROUND(D431*N431/100,0)</f>
        <v>1939999</v>
      </c>
      <c r="M431" s="36"/>
      <c r="N431" s="76">
        <v>3.3</v>
      </c>
      <c r="P431" s="163">
        <f t="shared" ref="P431:P437" si="55">F431/D431*100</f>
        <v>17.570781974028669</v>
      </c>
      <c r="Q431" s="33"/>
      <c r="R431" s="159">
        <v>32.130000000000003</v>
      </c>
      <c r="S431" s="33"/>
      <c r="T431" s="36">
        <v>1544790</v>
      </c>
      <c r="U431" s="36"/>
      <c r="V431" s="66">
        <f t="shared" ref="V431:V437" si="56">+ROUND(T431/D431*100,2)</f>
        <v>2.63</v>
      </c>
      <c r="W431" s="52"/>
      <c r="X431" s="52"/>
      <c r="Y431" s="52"/>
      <c r="Z431" s="33"/>
      <c r="AA431" s="21"/>
      <c r="AB431" s="21"/>
      <c r="AC431" s="37"/>
    </row>
    <row r="432" spans="1:29" s="38" customFormat="1" x14ac:dyDescent="0.25">
      <c r="A432" s="33">
        <v>342</v>
      </c>
      <c r="B432" s="33" t="s">
        <v>87</v>
      </c>
      <c r="D432" s="36">
        <v>10963087.279999999</v>
      </c>
      <c r="E432" s="33"/>
      <c r="F432" s="36">
        <v>1082170.33681875</v>
      </c>
      <c r="G432" s="33"/>
      <c r="H432" s="162">
        <v>0</v>
      </c>
      <c r="I432" s="58" t="s">
        <v>287</v>
      </c>
      <c r="J432" s="154">
        <v>30</v>
      </c>
      <c r="K432" s="58" t="s">
        <v>287</v>
      </c>
      <c r="L432" s="63">
        <f t="shared" si="54"/>
        <v>361782</v>
      </c>
      <c r="M432" s="36"/>
      <c r="N432" s="76">
        <v>3.3</v>
      </c>
      <c r="P432" s="163">
        <f t="shared" si="55"/>
        <v>9.8710364077184476</v>
      </c>
      <c r="Q432" s="33"/>
      <c r="R432" s="159">
        <v>29.63</v>
      </c>
      <c r="S432" s="33"/>
      <c r="T432" s="36">
        <v>344577</v>
      </c>
      <c r="U432" s="36"/>
      <c r="V432" s="66">
        <f t="shared" si="56"/>
        <v>3.14</v>
      </c>
      <c r="W432" s="52"/>
      <c r="X432" s="52"/>
      <c r="Y432" s="52"/>
      <c r="Z432" s="33"/>
      <c r="AA432" s="21"/>
      <c r="AB432" s="21"/>
      <c r="AC432" s="37"/>
    </row>
    <row r="433" spans="1:29" s="38" customFormat="1" x14ac:dyDescent="0.25">
      <c r="A433" s="33">
        <v>343</v>
      </c>
      <c r="B433" s="33" t="s">
        <v>88</v>
      </c>
      <c r="D433" s="36">
        <v>506388398.27999997</v>
      </c>
      <c r="E433" s="33"/>
      <c r="F433" s="63">
        <v>29212173.0556865</v>
      </c>
      <c r="G433" s="58"/>
      <c r="H433" s="162">
        <v>0</v>
      </c>
      <c r="I433" s="58" t="s">
        <v>287</v>
      </c>
      <c r="J433" s="156">
        <v>30</v>
      </c>
      <c r="K433" s="58" t="s">
        <v>287</v>
      </c>
      <c r="L433" s="63">
        <f t="shared" si="54"/>
        <v>16710817</v>
      </c>
      <c r="M433" s="63"/>
      <c r="N433" s="78">
        <v>3.3</v>
      </c>
      <c r="O433" s="73"/>
      <c r="P433" s="163">
        <f t="shared" si="55"/>
        <v>5.7687287376465646</v>
      </c>
      <c r="Q433" s="33"/>
      <c r="R433" s="159">
        <v>28.99</v>
      </c>
      <c r="S433" s="33"/>
      <c r="T433" s="36">
        <v>16984059</v>
      </c>
      <c r="U433" s="36"/>
      <c r="V433" s="66">
        <f t="shared" si="56"/>
        <v>3.35</v>
      </c>
      <c r="W433" s="52"/>
      <c r="X433" s="52"/>
      <c r="Y433" s="52"/>
      <c r="Z433" s="33"/>
      <c r="AA433" s="21"/>
      <c r="AB433" s="21"/>
      <c r="AC433" s="37"/>
    </row>
    <row r="434" spans="1:29" s="38" customFormat="1" x14ac:dyDescent="0.25">
      <c r="A434" s="33">
        <v>343.2</v>
      </c>
      <c r="B434" s="33" t="s">
        <v>290</v>
      </c>
      <c r="D434" s="36">
        <v>84037287.540000007</v>
      </c>
      <c r="E434" s="33"/>
      <c r="F434" s="63">
        <v>4966775.9005684927</v>
      </c>
      <c r="G434" s="58"/>
      <c r="H434" s="162">
        <v>0</v>
      </c>
      <c r="I434" s="58" t="s">
        <v>287</v>
      </c>
      <c r="J434" s="156">
        <v>30</v>
      </c>
      <c r="K434" s="58" t="s">
        <v>287</v>
      </c>
      <c r="L434" s="63">
        <f t="shared" si="54"/>
        <v>2773230</v>
      </c>
      <c r="M434" s="63"/>
      <c r="N434" s="78">
        <v>3.3</v>
      </c>
      <c r="O434" s="73"/>
      <c r="P434" s="163">
        <f t="shared" si="55"/>
        <v>5.9102049173165065</v>
      </c>
      <c r="Q434" s="33"/>
      <c r="R434" s="159">
        <v>6.9</v>
      </c>
      <c r="S434" s="33"/>
      <c r="T434" s="36">
        <v>7196733</v>
      </c>
      <c r="U434" s="36"/>
      <c r="V434" s="66">
        <f t="shared" si="56"/>
        <v>8.56</v>
      </c>
      <c r="W434" s="52"/>
      <c r="X434" s="52"/>
      <c r="Y434" s="52"/>
      <c r="Z434" s="33"/>
      <c r="AA434" s="21"/>
      <c r="AB434" s="21"/>
      <c r="AC434" s="37"/>
    </row>
    <row r="435" spans="1:29" s="38" customFormat="1" x14ac:dyDescent="0.25">
      <c r="A435" s="33">
        <v>344</v>
      </c>
      <c r="B435" s="33" t="s">
        <v>89</v>
      </c>
      <c r="D435" s="36">
        <v>65774579.289999999</v>
      </c>
      <c r="E435" s="33"/>
      <c r="F435" s="36">
        <v>11214181.459521247</v>
      </c>
      <c r="G435" s="33"/>
      <c r="H435" s="162">
        <v>0</v>
      </c>
      <c r="I435" s="58" t="s">
        <v>287</v>
      </c>
      <c r="J435" s="154">
        <v>30</v>
      </c>
      <c r="K435" s="58" t="s">
        <v>287</v>
      </c>
      <c r="L435" s="63">
        <f t="shared" si="54"/>
        <v>2170561</v>
      </c>
      <c r="M435" s="36"/>
      <c r="N435" s="76">
        <v>3.3</v>
      </c>
      <c r="P435" s="163">
        <f t="shared" si="55"/>
        <v>17.049415717397356</v>
      </c>
      <c r="Q435" s="33"/>
      <c r="R435" s="159">
        <v>31.25</v>
      </c>
      <c r="S435" s="33"/>
      <c r="T435" s="36">
        <v>1809076</v>
      </c>
      <c r="U435" s="36"/>
      <c r="V435" s="66">
        <f t="shared" si="56"/>
        <v>2.75</v>
      </c>
      <c r="W435" s="52"/>
      <c r="X435" s="52"/>
      <c r="Y435" s="52"/>
      <c r="Z435" s="33"/>
      <c r="AA435" s="21"/>
      <c r="AB435" s="21"/>
      <c r="AC435" s="37"/>
    </row>
    <row r="436" spans="1:29" s="38" customFormat="1" x14ac:dyDescent="0.25">
      <c r="A436" s="33">
        <v>345</v>
      </c>
      <c r="B436" s="33" t="s">
        <v>45</v>
      </c>
      <c r="D436" s="36">
        <v>49186847.380000003</v>
      </c>
      <c r="E436" s="33"/>
      <c r="F436" s="36">
        <v>8844925.0394675005</v>
      </c>
      <c r="G436" s="33"/>
      <c r="H436" s="162">
        <v>0</v>
      </c>
      <c r="I436" s="58" t="s">
        <v>287</v>
      </c>
      <c r="J436" s="154">
        <v>30</v>
      </c>
      <c r="K436" s="58" t="s">
        <v>287</v>
      </c>
      <c r="L436" s="63">
        <f t="shared" si="54"/>
        <v>1623166</v>
      </c>
      <c r="M436" s="36"/>
      <c r="N436" s="76">
        <v>3.3</v>
      </c>
      <c r="P436" s="163">
        <f t="shared" si="55"/>
        <v>17.982297119257858</v>
      </c>
      <c r="Q436" s="33"/>
      <c r="R436" s="159">
        <v>30.75</v>
      </c>
      <c r="S436" s="33"/>
      <c r="T436" s="36">
        <v>1343924</v>
      </c>
      <c r="U436" s="36"/>
      <c r="V436" s="66">
        <f t="shared" si="56"/>
        <v>2.73</v>
      </c>
      <c r="W436" s="52"/>
      <c r="X436" s="52"/>
      <c r="Y436" s="52"/>
      <c r="Z436" s="33"/>
      <c r="AA436" s="21"/>
      <c r="AB436" s="21"/>
      <c r="AC436" s="37"/>
    </row>
    <row r="437" spans="1:29" s="38" customFormat="1" x14ac:dyDescent="0.25">
      <c r="A437" s="33">
        <v>346</v>
      </c>
      <c r="B437" s="33" t="s">
        <v>291</v>
      </c>
      <c r="D437" s="32">
        <v>12695601.689999999</v>
      </c>
      <c r="E437" s="33"/>
      <c r="F437" s="32">
        <v>8125669.0355062494</v>
      </c>
      <c r="G437" s="33"/>
      <c r="H437" s="162">
        <v>0</v>
      </c>
      <c r="I437" s="58" t="s">
        <v>287</v>
      </c>
      <c r="J437" s="154">
        <v>30</v>
      </c>
      <c r="K437" s="58" t="s">
        <v>287</v>
      </c>
      <c r="L437" s="64">
        <f t="shared" si="54"/>
        <v>418955</v>
      </c>
      <c r="M437" s="54"/>
      <c r="N437" s="76">
        <v>3.3</v>
      </c>
      <c r="P437" s="163">
        <f t="shared" si="55"/>
        <v>64.003811980858146</v>
      </c>
      <c r="Q437" s="33"/>
      <c r="R437" s="159">
        <v>29.1</v>
      </c>
      <c r="S437" s="33"/>
      <c r="T437" s="32">
        <v>165768</v>
      </c>
      <c r="U437" s="54"/>
      <c r="V437" s="66">
        <f t="shared" si="56"/>
        <v>1.31</v>
      </c>
      <c r="W437" s="52"/>
      <c r="X437" s="52"/>
      <c r="Y437" s="52"/>
      <c r="AA437" s="21"/>
      <c r="AB437" s="21"/>
      <c r="AC437" s="37"/>
    </row>
    <row r="438" spans="1:29" s="38" customFormat="1" x14ac:dyDescent="0.25">
      <c r="A438" s="33" t="s">
        <v>6</v>
      </c>
      <c r="B438" s="38" t="s">
        <v>125</v>
      </c>
      <c r="D438" s="23">
        <f>+SUBTOTAL(9,D431:D437)</f>
        <v>787833638.98999989</v>
      </c>
      <c r="F438" s="23">
        <f>+SUBTOTAL(9,F431:F437)</f>
        <v>73775377.587211251</v>
      </c>
      <c r="H438" s="163"/>
      <c r="I438" s="73"/>
      <c r="J438" s="154"/>
      <c r="L438" s="83">
        <f>+SUBTOTAL(9,L431:L437)</f>
        <v>25998510</v>
      </c>
      <c r="M438" s="24"/>
      <c r="N438" s="79">
        <f>+ROUND(L438/D438*100,1)</f>
        <v>3.3</v>
      </c>
      <c r="P438" s="163"/>
      <c r="Q438" s="33"/>
      <c r="R438" s="159"/>
      <c r="S438" s="33"/>
      <c r="T438" s="23">
        <f>+SUBTOTAL(9,T431:T437)</f>
        <v>29388927</v>
      </c>
      <c r="U438" s="39"/>
      <c r="V438" s="126">
        <f>+T438/D438*100</f>
        <v>3.730346807439767</v>
      </c>
      <c r="W438" s="56"/>
      <c r="X438" s="52"/>
      <c r="Y438" s="52"/>
      <c r="Z438" s="37"/>
      <c r="AA438" s="21"/>
      <c r="AB438" s="21"/>
      <c r="AC438" s="37"/>
    </row>
    <row r="439" spans="1:29" s="38" customFormat="1" x14ac:dyDescent="0.25">
      <c r="A439" s="33" t="s">
        <v>6</v>
      </c>
      <c r="B439" s="38" t="s">
        <v>6</v>
      </c>
      <c r="D439" s="43"/>
      <c r="F439" s="43"/>
      <c r="H439" s="163"/>
      <c r="I439" s="73"/>
      <c r="J439" s="154"/>
      <c r="L439" s="87"/>
      <c r="M439" s="43"/>
      <c r="N439" s="74"/>
      <c r="P439" s="163"/>
      <c r="Q439" s="33"/>
      <c r="R439" s="159"/>
      <c r="S439" s="33"/>
      <c r="T439" s="43"/>
      <c r="U439" s="43"/>
      <c r="V439" s="66"/>
      <c r="W439" s="52"/>
      <c r="X439" s="52"/>
      <c r="Y439" s="52"/>
      <c r="Z439" s="33"/>
      <c r="AA439" s="21"/>
      <c r="AB439" s="21"/>
      <c r="AC439" s="37"/>
    </row>
    <row r="440" spans="1:29" s="38" customFormat="1" x14ac:dyDescent="0.25">
      <c r="A440" s="41" t="s">
        <v>203</v>
      </c>
      <c r="D440" s="43">
        <f>+SUBTOTAL(9,D401:D439)</f>
        <v>2141603062.3200004</v>
      </c>
      <c r="F440" s="43">
        <f>+SUBTOTAL(9,F401:F439)</f>
        <v>196696472.29921374</v>
      </c>
      <c r="H440" s="163"/>
      <c r="I440" s="73"/>
      <c r="J440" s="154"/>
      <c r="L440" s="87">
        <f>+SUBTOTAL(9,L401:L439)</f>
        <v>70672900</v>
      </c>
      <c r="M440" s="43"/>
      <c r="N440" s="80">
        <f>+ROUND(L440/D440*100,1)</f>
        <v>3.3</v>
      </c>
      <c r="P440" s="163"/>
      <c r="Q440" s="33"/>
      <c r="R440" s="159"/>
      <c r="S440" s="33"/>
      <c r="T440" s="43">
        <f>+SUBTOTAL(9,T401:T439)</f>
        <v>95291366</v>
      </c>
      <c r="U440" s="43"/>
      <c r="V440" s="116">
        <f>+T440/D440*100</f>
        <v>4.4495344481236776</v>
      </c>
      <c r="W440" s="57"/>
      <c r="X440" s="52"/>
      <c r="Y440" s="52"/>
      <c r="Z440" s="33"/>
      <c r="AA440" s="21"/>
      <c r="AB440" s="21"/>
      <c r="AC440" s="37"/>
    </row>
    <row r="441" spans="1:29" s="38" customFormat="1" x14ac:dyDescent="0.25">
      <c r="A441" s="41"/>
      <c r="B441" s="38" t="s">
        <v>6</v>
      </c>
      <c r="D441" s="43"/>
      <c r="F441" s="43"/>
      <c r="H441" s="163"/>
      <c r="I441" s="73"/>
      <c r="J441" s="154"/>
      <c r="L441" s="87"/>
      <c r="M441" s="43"/>
      <c r="N441" s="74"/>
      <c r="P441" s="163"/>
      <c r="Q441" s="33"/>
      <c r="R441" s="159"/>
      <c r="S441" s="33"/>
      <c r="T441" s="43"/>
      <c r="U441" s="43"/>
      <c r="V441" s="116"/>
      <c r="W441" s="57"/>
      <c r="X441" s="52"/>
      <c r="Y441" s="52"/>
      <c r="Z441" s="33"/>
      <c r="AA441" s="21"/>
      <c r="AB441" s="21"/>
      <c r="AC441" s="37"/>
    </row>
    <row r="442" spans="1:29" s="38" customFormat="1" x14ac:dyDescent="0.25">
      <c r="A442" s="41"/>
      <c r="B442" s="38" t="s">
        <v>6</v>
      </c>
      <c r="D442" s="43"/>
      <c r="F442" s="43"/>
      <c r="H442" s="163"/>
      <c r="I442" s="73"/>
      <c r="J442" s="154"/>
      <c r="L442" s="87"/>
      <c r="M442" s="43"/>
      <c r="N442" s="74"/>
      <c r="P442" s="163"/>
      <c r="Q442" s="33"/>
      <c r="R442" s="159"/>
      <c r="S442" s="33"/>
      <c r="T442" s="43"/>
      <c r="U442" s="43"/>
      <c r="V442" s="116"/>
      <c r="W442" s="57"/>
      <c r="X442" s="52"/>
      <c r="Y442" s="52"/>
      <c r="Z442" s="33"/>
      <c r="AA442" s="21"/>
      <c r="AB442" s="21"/>
      <c r="AC442" s="37"/>
    </row>
    <row r="443" spans="1:29" s="38" customFormat="1" x14ac:dyDescent="0.25">
      <c r="A443" s="41" t="s">
        <v>204</v>
      </c>
      <c r="D443" s="43"/>
      <c r="F443" s="43"/>
      <c r="H443" s="163"/>
      <c r="I443" s="73"/>
      <c r="J443" s="154"/>
      <c r="L443" s="87"/>
      <c r="M443" s="43"/>
      <c r="N443" s="74"/>
      <c r="P443" s="163"/>
      <c r="Q443" s="33"/>
      <c r="R443" s="159"/>
      <c r="S443" s="33"/>
      <c r="T443" s="43"/>
      <c r="U443" s="43"/>
      <c r="V443" s="116"/>
      <c r="W443" s="57"/>
      <c r="X443" s="52"/>
      <c r="Y443" s="52"/>
      <c r="Z443" s="33"/>
      <c r="AA443" s="21"/>
      <c r="AB443" s="21"/>
      <c r="AC443" s="37"/>
    </row>
    <row r="444" spans="1:29" s="38" customFormat="1" x14ac:dyDescent="0.25">
      <c r="A444" s="41"/>
      <c r="B444" s="38" t="s">
        <v>6</v>
      </c>
      <c r="D444" s="43"/>
      <c r="F444" s="43"/>
      <c r="H444" s="163"/>
      <c r="I444" s="73"/>
      <c r="J444" s="154"/>
      <c r="L444" s="87"/>
      <c r="M444" s="43"/>
      <c r="N444" s="74"/>
      <c r="P444" s="163"/>
      <c r="Q444" s="33"/>
      <c r="R444" s="159"/>
      <c r="S444" s="33"/>
      <c r="T444" s="43"/>
      <c r="U444" s="43"/>
      <c r="V444" s="116"/>
      <c r="W444" s="57"/>
      <c r="X444" s="52"/>
      <c r="Y444" s="52"/>
      <c r="Z444" s="33"/>
      <c r="AA444" s="21"/>
      <c r="AB444" s="21"/>
      <c r="AC444" s="37"/>
    </row>
    <row r="445" spans="1:29" s="38" customFormat="1" x14ac:dyDescent="0.25">
      <c r="A445" s="33" t="s">
        <v>6</v>
      </c>
      <c r="B445" s="38" t="s">
        <v>126</v>
      </c>
      <c r="D445" s="43"/>
      <c r="F445" s="43"/>
      <c r="H445" s="163"/>
      <c r="I445" s="73"/>
      <c r="J445" s="154"/>
      <c r="L445" s="87"/>
      <c r="M445" s="43"/>
      <c r="N445" s="74"/>
      <c r="P445" s="163"/>
      <c r="Q445" s="33"/>
      <c r="R445" s="159"/>
      <c r="S445" s="33"/>
      <c r="T445" s="43"/>
      <c r="U445" s="43"/>
      <c r="V445" s="116"/>
      <c r="W445" s="57"/>
      <c r="X445" s="52"/>
      <c r="Y445" s="52"/>
      <c r="Z445" s="33"/>
      <c r="AA445" s="21"/>
      <c r="AB445" s="21"/>
      <c r="AC445" s="37"/>
    </row>
    <row r="446" spans="1:29" s="38" customFormat="1" x14ac:dyDescent="0.25">
      <c r="A446" s="33">
        <v>341</v>
      </c>
      <c r="B446" s="33" t="s">
        <v>42</v>
      </c>
      <c r="D446" s="36">
        <v>84193534.709999993</v>
      </c>
      <c r="E446" s="33"/>
      <c r="F446" s="36">
        <v>9244880.0708987489</v>
      </c>
      <c r="G446" s="33"/>
      <c r="H446" s="162">
        <v>0</v>
      </c>
      <c r="I446" s="58" t="s">
        <v>287</v>
      </c>
      <c r="J446" s="154">
        <v>30</v>
      </c>
      <c r="K446" s="58" t="s">
        <v>287</v>
      </c>
      <c r="L446" s="63">
        <f t="shared" ref="L446:L452" si="57">+ROUND(D446*N446/100,0)</f>
        <v>2778387</v>
      </c>
      <c r="M446" s="36"/>
      <c r="N446" s="76">
        <v>3.3</v>
      </c>
      <c r="P446" s="163">
        <f t="shared" ref="P446:P452" si="58">F446/D446*100</f>
        <v>10.980510680234808</v>
      </c>
      <c r="Q446" s="33"/>
      <c r="R446" s="159">
        <v>34.04</v>
      </c>
      <c r="S446" s="33"/>
      <c r="T446" s="36">
        <v>2251249</v>
      </c>
      <c r="U446" s="36"/>
      <c r="V446" s="66">
        <f t="shared" ref="V446:V452" si="59">+ROUND(T446/D446*100,2)</f>
        <v>2.67</v>
      </c>
      <c r="W446" s="52"/>
      <c r="X446" s="52"/>
      <c r="Y446" s="52"/>
      <c r="Z446" s="33"/>
      <c r="AA446" s="21"/>
      <c r="AB446" s="21"/>
      <c r="AC446" s="37"/>
    </row>
    <row r="447" spans="1:29" s="38" customFormat="1" x14ac:dyDescent="0.25">
      <c r="A447" s="33">
        <v>342</v>
      </c>
      <c r="B447" s="33" t="s">
        <v>87</v>
      </c>
      <c r="D447" s="36">
        <v>48944925.170000002</v>
      </c>
      <c r="E447" s="33"/>
      <c r="F447" s="36">
        <v>5183870.1967075001</v>
      </c>
      <c r="G447" s="33"/>
      <c r="H447" s="162">
        <v>0</v>
      </c>
      <c r="I447" s="58" t="s">
        <v>287</v>
      </c>
      <c r="J447" s="154">
        <v>30</v>
      </c>
      <c r="K447" s="58" t="s">
        <v>287</v>
      </c>
      <c r="L447" s="63">
        <f t="shared" si="57"/>
        <v>1615183</v>
      </c>
      <c r="M447" s="36"/>
      <c r="N447" s="76">
        <v>3.3</v>
      </c>
      <c r="P447" s="163">
        <f t="shared" si="58"/>
        <v>10.591231223058175</v>
      </c>
      <c r="Q447" s="33"/>
      <c r="R447" s="159">
        <v>31.32</v>
      </c>
      <c r="S447" s="33"/>
      <c r="T447" s="36">
        <v>1444106</v>
      </c>
      <c r="U447" s="36"/>
      <c r="V447" s="66">
        <f t="shared" si="59"/>
        <v>2.95</v>
      </c>
      <c r="W447" s="52"/>
      <c r="X447" s="52"/>
      <c r="Y447" s="52"/>
      <c r="Z447" s="33"/>
      <c r="AA447" s="21"/>
      <c r="AB447" s="21"/>
      <c r="AC447" s="37"/>
    </row>
    <row r="448" spans="1:29" s="38" customFormat="1" x14ac:dyDescent="0.25">
      <c r="A448" s="33">
        <v>343</v>
      </c>
      <c r="B448" s="33" t="s">
        <v>88</v>
      </c>
      <c r="D448" s="36">
        <v>400913907.58999997</v>
      </c>
      <c r="E448" s="33"/>
      <c r="F448" s="63">
        <v>38175123.844268896</v>
      </c>
      <c r="G448" s="58"/>
      <c r="H448" s="162">
        <v>0</v>
      </c>
      <c r="I448" s="58" t="s">
        <v>287</v>
      </c>
      <c r="J448" s="156">
        <v>30</v>
      </c>
      <c r="K448" s="58" t="s">
        <v>287</v>
      </c>
      <c r="L448" s="63">
        <f t="shared" si="57"/>
        <v>13230159</v>
      </c>
      <c r="M448" s="63"/>
      <c r="N448" s="78">
        <v>3.3</v>
      </c>
      <c r="O448" s="73"/>
      <c r="P448" s="163">
        <f t="shared" si="58"/>
        <v>9.5220253330072051</v>
      </c>
      <c r="Q448" s="33"/>
      <c r="R448" s="159">
        <v>30.59</v>
      </c>
      <c r="S448" s="33"/>
      <c r="T448" s="36">
        <v>12251265</v>
      </c>
      <c r="U448" s="36"/>
      <c r="V448" s="66">
        <f t="shared" si="59"/>
        <v>3.06</v>
      </c>
      <c r="W448" s="52"/>
      <c r="X448" s="52"/>
      <c r="Y448" s="52"/>
      <c r="Z448" s="33"/>
      <c r="AA448" s="21"/>
      <c r="AB448" s="21"/>
      <c r="AC448" s="37"/>
    </row>
    <row r="449" spans="1:29" s="38" customFormat="1" x14ac:dyDescent="0.25">
      <c r="A449" s="33">
        <v>343.2</v>
      </c>
      <c r="B449" s="33" t="s">
        <v>290</v>
      </c>
      <c r="D449" s="36">
        <v>229372194.33000001</v>
      </c>
      <c r="E449" s="33"/>
      <c r="F449" s="63">
        <v>25648251.123331137</v>
      </c>
      <c r="G449" s="58"/>
      <c r="H449" s="162">
        <v>0</v>
      </c>
      <c r="I449" s="58" t="s">
        <v>287</v>
      </c>
      <c r="J449" s="156">
        <v>30</v>
      </c>
      <c r="K449" s="58" t="s">
        <v>287</v>
      </c>
      <c r="L449" s="63">
        <f t="shared" si="57"/>
        <v>7569282</v>
      </c>
      <c r="M449" s="63"/>
      <c r="N449" s="78">
        <v>3.3</v>
      </c>
      <c r="O449" s="73"/>
      <c r="P449" s="163">
        <f t="shared" si="58"/>
        <v>11.181935630101156</v>
      </c>
      <c r="Q449" s="33"/>
      <c r="R449" s="159">
        <v>7.28</v>
      </c>
      <c r="S449" s="33"/>
      <c r="T449" s="36">
        <v>16956549</v>
      </c>
      <c r="U449" s="36"/>
      <c r="V449" s="66">
        <f t="shared" si="59"/>
        <v>7.39</v>
      </c>
      <c r="W449" s="52"/>
      <c r="X449" s="52"/>
      <c r="Y449" s="52"/>
      <c r="Z449" s="33"/>
      <c r="AA449" s="21"/>
      <c r="AB449" s="21"/>
      <c r="AC449" s="37"/>
    </row>
    <row r="450" spans="1:29" s="38" customFormat="1" x14ac:dyDescent="0.25">
      <c r="A450" s="33">
        <v>344</v>
      </c>
      <c r="B450" s="33" t="s">
        <v>89</v>
      </c>
      <c r="D450" s="36">
        <v>72067369.810000002</v>
      </c>
      <c r="E450" s="33"/>
      <c r="F450" s="36">
        <v>7623244.7813524986</v>
      </c>
      <c r="G450" s="33"/>
      <c r="H450" s="162">
        <v>0</v>
      </c>
      <c r="I450" s="58" t="s">
        <v>287</v>
      </c>
      <c r="J450" s="154">
        <v>30</v>
      </c>
      <c r="K450" s="58" t="s">
        <v>287</v>
      </c>
      <c r="L450" s="63">
        <f t="shared" si="57"/>
        <v>2378223</v>
      </c>
      <c r="M450" s="36"/>
      <c r="N450" s="76">
        <v>3.3</v>
      </c>
      <c r="P450" s="163">
        <f t="shared" si="58"/>
        <v>10.577942280189481</v>
      </c>
      <c r="Q450" s="33"/>
      <c r="R450" s="159">
        <v>33.11</v>
      </c>
      <c r="S450" s="33"/>
      <c r="T450" s="36">
        <v>2011663</v>
      </c>
      <c r="U450" s="36"/>
      <c r="V450" s="66">
        <f t="shared" si="59"/>
        <v>2.79</v>
      </c>
      <c r="W450" s="52"/>
      <c r="X450" s="52"/>
      <c r="Y450" s="52"/>
      <c r="Z450" s="33"/>
      <c r="AA450" s="21"/>
      <c r="AB450" s="21"/>
      <c r="AC450" s="37"/>
    </row>
    <row r="451" spans="1:29" s="38" customFormat="1" x14ac:dyDescent="0.25">
      <c r="A451" s="33">
        <v>345</v>
      </c>
      <c r="B451" s="33" t="s">
        <v>45</v>
      </c>
      <c r="D451" s="36">
        <v>114551904.63</v>
      </c>
      <c r="E451" s="33"/>
      <c r="F451" s="36">
        <v>12158692.945062501</v>
      </c>
      <c r="G451" s="33"/>
      <c r="H451" s="162">
        <v>0</v>
      </c>
      <c r="I451" s="58" t="s">
        <v>287</v>
      </c>
      <c r="J451" s="154">
        <v>30</v>
      </c>
      <c r="K451" s="58" t="s">
        <v>287</v>
      </c>
      <c r="L451" s="63">
        <f t="shared" si="57"/>
        <v>3780213</v>
      </c>
      <c r="M451" s="36"/>
      <c r="N451" s="76">
        <v>3.3</v>
      </c>
      <c r="P451" s="163">
        <f t="shared" si="58"/>
        <v>10.614134251486083</v>
      </c>
      <c r="Q451" s="33"/>
      <c r="R451" s="159">
        <v>32.659999999999997</v>
      </c>
      <c r="S451" s="33"/>
      <c r="T451" s="36">
        <v>3205274</v>
      </c>
      <c r="U451" s="36"/>
      <c r="V451" s="66">
        <f t="shared" si="59"/>
        <v>2.8</v>
      </c>
      <c r="W451" s="52"/>
      <c r="X451" s="52"/>
      <c r="Y451" s="52"/>
      <c r="Z451" s="33"/>
      <c r="AA451" s="21"/>
      <c r="AB451" s="21"/>
      <c r="AC451" s="37"/>
    </row>
    <row r="452" spans="1:29" s="38" customFormat="1" x14ac:dyDescent="0.25">
      <c r="A452" s="33">
        <v>346</v>
      </c>
      <c r="B452" s="33" t="s">
        <v>291</v>
      </c>
      <c r="D452" s="32">
        <v>10573301.27</v>
      </c>
      <c r="E452" s="33"/>
      <c r="F452" s="32">
        <v>1080694.3081887502</v>
      </c>
      <c r="G452" s="33"/>
      <c r="H452" s="162">
        <v>0</v>
      </c>
      <c r="I452" s="58" t="s">
        <v>287</v>
      </c>
      <c r="J452" s="154">
        <v>30</v>
      </c>
      <c r="K452" s="58" t="s">
        <v>287</v>
      </c>
      <c r="L452" s="64">
        <f t="shared" si="57"/>
        <v>348919</v>
      </c>
      <c r="M452" s="54"/>
      <c r="N452" s="76">
        <v>3.3</v>
      </c>
      <c r="P452" s="163">
        <f t="shared" si="58"/>
        <v>10.220973379951277</v>
      </c>
      <c r="Q452" s="33"/>
      <c r="R452" s="159">
        <v>30.94</v>
      </c>
      <c r="S452" s="33"/>
      <c r="T452" s="32">
        <v>313642</v>
      </c>
      <c r="U452" s="54"/>
      <c r="V452" s="66">
        <f t="shared" si="59"/>
        <v>2.97</v>
      </c>
      <c r="W452" s="52"/>
      <c r="X452" s="52"/>
      <c r="Y452" s="52"/>
      <c r="AA452" s="21"/>
      <c r="AB452" s="21"/>
      <c r="AC452" s="37"/>
    </row>
    <row r="453" spans="1:29" s="38" customFormat="1" x14ac:dyDescent="0.25">
      <c r="A453" s="33" t="s">
        <v>6</v>
      </c>
      <c r="B453" s="38" t="s">
        <v>127</v>
      </c>
      <c r="D453" s="23">
        <f>+SUBTOTAL(9,D446:D452)</f>
        <v>960617137.50999987</v>
      </c>
      <c r="F453" s="23">
        <f>+SUBTOTAL(9,F446:F452)</f>
        <v>99114757.269810036</v>
      </c>
      <c r="H453" s="163"/>
      <c r="I453" s="73"/>
      <c r="J453" s="154"/>
      <c r="L453" s="83">
        <f>+SUBTOTAL(9,L446:L452)</f>
        <v>31700366</v>
      </c>
      <c r="M453" s="24"/>
      <c r="N453" s="79">
        <f>+ROUND(L453/D453*100,1)</f>
        <v>3.3</v>
      </c>
      <c r="P453" s="163"/>
      <c r="Q453" s="33"/>
      <c r="R453" s="159"/>
      <c r="S453" s="33"/>
      <c r="T453" s="23">
        <f>+SUBTOTAL(9,T446:T452)</f>
        <v>38433748</v>
      </c>
      <c r="U453" s="39"/>
      <c r="V453" s="126">
        <f>+T453/D453*100</f>
        <v>4.000943403906315</v>
      </c>
      <c r="W453" s="56"/>
      <c r="X453" s="52"/>
      <c r="Y453" s="52"/>
      <c r="Z453" s="37"/>
      <c r="AA453" s="21"/>
      <c r="AB453" s="21"/>
      <c r="AC453" s="37"/>
    </row>
    <row r="454" spans="1:29" s="38" customFormat="1" x14ac:dyDescent="0.25">
      <c r="A454" s="33"/>
      <c r="B454" s="38" t="s">
        <v>6</v>
      </c>
      <c r="D454" s="43"/>
      <c r="F454" s="43"/>
      <c r="H454" s="163"/>
      <c r="I454" s="73"/>
      <c r="J454" s="154"/>
      <c r="L454" s="87"/>
      <c r="M454" s="43"/>
      <c r="N454" s="74"/>
      <c r="P454" s="163"/>
      <c r="Q454" s="33"/>
      <c r="R454" s="159"/>
      <c r="S454" s="33"/>
      <c r="T454" s="43"/>
      <c r="U454" s="43"/>
      <c r="V454" s="116"/>
      <c r="W454" s="57"/>
      <c r="X454" s="52"/>
      <c r="Y454" s="52"/>
      <c r="Z454" s="33"/>
      <c r="AA454" s="21"/>
      <c r="AB454" s="21"/>
      <c r="AC454" s="37"/>
    </row>
    <row r="455" spans="1:29" s="38" customFormat="1" x14ac:dyDescent="0.25">
      <c r="A455" s="41" t="s">
        <v>205</v>
      </c>
      <c r="D455" s="43">
        <f>+SUBTOTAL(9,D445:D453)</f>
        <v>960617137.50999987</v>
      </c>
      <c r="E455" s="104"/>
      <c r="F455" s="43">
        <f>+SUBTOTAL(9,F445:F453)</f>
        <v>99114757.269810036</v>
      </c>
      <c r="H455" s="163"/>
      <c r="I455" s="73"/>
      <c r="J455" s="154"/>
      <c r="L455" s="87">
        <f>+SUBTOTAL(9,L445:L453)</f>
        <v>31700366</v>
      </c>
      <c r="M455" s="43"/>
      <c r="N455" s="80">
        <f>+ROUND(L455/D455*100,1)</f>
        <v>3.3</v>
      </c>
      <c r="O455" s="104"/>
      <c r="P455" s="171"/>
      <c r="Q455" s="107"/>
      <c r="R455" s="172"/>
      <c r="S455" s="107"/>
      <c r="T455" s="43">
        <f>+SUBTOTAL(9,T445:T453)</f>
        <v>38433748</v>
      </c>
      <c r="U455" s="43"/>
      <c r="V455" s="116">
        <f>+T455/D455*100</f>
        <v>4.000943403906315</v>
      </c>
      <c r="W455" s="57"/>
      <c r="X455" s="52"/>
      <c r="Y455" s="52"/>
      <c r="Z455" s="33"/>
      <c r="AA455" s="21"/>
      <c r="AB455" s="21"/>
      <c r="AC455" s="37"/>
    </row>
    <row r="456" spans="1:29" s="38" customFormat="1" x14ac:dyDescent="0.25">
      <c r="A456" s="41"/>
      <c r="B456" s="38" t="s">
        <v>6</v>
      </c>
      <c r="D456" s="43"/>
      <c r="F456" s="43"/>
      <c r="H456" s="163"/>
      <c r="I456" s="73"/>
      <c r="J456" s="154"/>
      <c r="L456" s="87"/>
      <c r="M456" s="43"/>
      <c r="N456" s="74"/>
      <c r="P456" s="163"/>
      <c r="Q456" s="33"/>
      <c r="R456" s="159"/>
      <c r="S456" s="33"/>
      <c r="T456" s="43"/>
      <c r="U456" s="43"/>
      <c r="V456" s="116"/>
      <c r="W456" s="57"/>
      <c r="X456" s="52"/>
      <c r="Y456" s="52"/>
      <c r="Z456" s="33"/>
      <c r="AA456" s="21"/>
      <c r="AB456" s="21"/>
      <c r="AC456" s="37"/>
    </row>
    <row r="457" spans="1:29" s="38" customFormat="1" x14ac:dyDescent="0.25">
      <c r="A457" s="41"/>
      <c r="B457" s="38" t="s">
        <v>6</v>
      </c>
      <c r="D457" s="43"/>
      <c r="F457" s="43"/>
      <c r="H457" s="163"/>
      <c r="I457" s="73"/>
      <c r="J457" s="154"/>
      <c r="L457" s="87"/>
      <c r="M457" s="43"/>
      <c r="N457" s="74"/>
      <c r="P457" s="163"/>
      <c r="Q457" s="33"/>
      <c r="R457" s="159"/>
      <c r="S457" s="33"/>
      <c r="T457" s="43"/>
      <c r="U457" s="43"/>
      <c r="V457" s="116"/>
      <c r="W457" s="57"/>
      <c r="X457" s="52"/>
      <c r="Y457" s="52"/>
      <c r="Z457" s="33"/>
      <c r="AA457" s="21"/>
      <c r="AB457" s="21"/>
      <c r="AC457" s="37"/>
    </row>
    <row r="458" spans="1:29" s="38" customFormat="1" x14ac:dyDescent="0.25">
      <c r="A458" s="41" t="s">
        <v>206</v>
      </c>
      <c r="D458" s="43"/>
      <c r="F458" s="43"/>
      <c r="H458" s="163"/>
      <c r="I458" s="73"/>
      <c r="J458" s="154"/>
      <c r="L458" s="87"/>
      <c r="M458" s="43"/>
      <c r="N458" s="74"/>
      <c r="P458" s="163"/>
      <c r="Q458" s="33"/>
      <c r="R458" s="159"/>
      <c r="S458" s="33"/>
      <c r="T458" s="43"/>
      <c r="U458" s="43"/>
      <c r="V458" s="116"/>
      <c r="W458" s="57"/>
      <c r="X458" s="52"/>
      <c r="Y458" s="52"/>
      <c r="Z458" s="33"/>
      <c r="AA458" s="21"/>
      <c r="AB458" s="21"/>
      <c r="AC458" s="37"/>
    </row>
    <row r="459" spans="1:29" s="38" customFormat="1" x14ac:dyDescent="0.25">
      <c r="A459" s="41"/>
      <c r="B459" s="38" t="s">
        <v>6</v>
      </c>
      <c r="D459" s="43"/>
      <c r="F459" s="43"/>
      <c r="H459" s="163"/>
      <c r="I459" s="73"/>
      <c r="J459" s="154"/>
      <c r="L459" s="87"/>
      <c r="M459" s="43"/>
      <c r="N459" s="74"/>
      <c r="P459" s="163"/>
      <c r="Q459" s="33"/>
      <c r="R459" s="159"/>
      <c r="S459" s="33"/>
      <c r="T459" s="43"/>
      <c r="U459" s="43"/>
      <c r="V459" s="116"/>
      <c r="W459" s="57"/>
      <c r="X459" s="52"/>
      <c r="Y459" s="52"/>
      <c r="Z459" s="33"/>
      <c r="AA459" s="21"/>
      <c r="AB459" s="21"/>
      <c r="AC459" s="37"/>
    </row>
    <row r="460" spans="1:29" s="38" customFormat="1" x14ac:dyDescent="0.25">
      <c r="A460" s="33" t="s">
        <v>6</v>
      </c>
      <c r="B460" s="38" t="s">
        <v>128</v>
      </c>
      <c r="D460" s="43"/>
      <c r="F460" s="43"/>
      <c r="H460" s="163"/>
      <c r="I460" s="73"/>
      <c r="J460" s="154"/>
      <c r="L460" s="87"/>
      <c r="M460" s="43"/>
      <c r="N460" s="74"/>
      <c r="P460" s="163"/>
      <c r="Q460" s="33"/>
      <c r="R460" s="159"/>
      <c r="S460" s="33"/>
      <c r="T460" s="43"/>
      <c r="U460" s="43"/>
      <c r="V460" s="116"/>
      <c r="W460" s="57"/>
      <c r="X460" s="52"/>
      <c r="Y460" s="52"/>
      <c r="Z460" s="33"/>
      <c r="AA460" s="21"/>
      <c r="AB460" s="21"/>
      <c r="AC460" s="37"/>
    </row>
    <row r="461" spans="1:29" s="38" customFormat="1" x14ac:dyDescent="0.25">
      <c r="A461" s="33">
        <v>341</v>
      </c>
      <c r="B461" s="33" t="s">
        <v>42</v>
      </c>
      <c r="D461" s="36">
        <v>81600590.5</v>
      </c>
      <c r="F461" s="36">
        <v>10055516.327776249</v>
      </c>
      <c r="H461" s="162">
        <v>0</v>
      </c>
      <c r="I461" s="58" t="s">
        <v>287</v>
      </c>
      <c r="J461" s="154">
        <v>30</v>
      </c>
      <c r="K461" s="58" t="s">
        <v>287</v>
      </c>
      <c r="L461" s="63">
        <f t="shared" ref="L461:L467" si="60">+ROUND(D461*N461/100,0)</f>
        <v>2692819</v>
      </c>
      <c r="M461" s="36"/>
      <c r="N461" s="76">
        <v>3.3</v>
      </c>
      <c r="P461" s="163">
        <f t="shared" ref="P461:P467" si="61">F461/D461*100</f>
        <v>12.322847501668814</v>
      </c>
      <c r="Q461" s="33"/>
      <c r="R461" s="159">
        <v>34.94</v>
      </c>
      <c r="S461" s="33"/>
      <c r="T461" s="36">
        <v>2094364</v>
      </c>
      <c r="U461" s="43"/>
      <c r="V461" s="66">
        <f t="shared" ref="V461:V467" si="62">+ROUND(T461/D461*100,2)</f>
        <v>2.57</v>
      </c>
      <c r="W461" s="52"/>
      <c r="X461" s="52"/>
      <c r="Y461" s="52"/>
      <c r="Z461" s="33"/>
      <c r="AA461" s="21"/>
      <c r="AB461" s="21"/>
      <c r="AC461" s="37"/>
    </row>
    <row r="462" spans="1:29" s="38" customFormat="1" x14ac:dyDescent="0.25">
      <c r="A462" s="33">
        <v>342</v>
      </c>
      <c r="B462" s="33" t="s">
        <v>87</v>
      </c>
      <c r="D462" s="36">
        <v>219919230.56999999</v>
      </c>
      <c r="F462" s="36">
        <v>25605492.480872501</v>
      </c>
      <c r="H462" s="162">
        <v>0</v>
      </c>
      <c r="I462" s="58" t="s">
        <v>287</v>
      </c>
      <c r="J462" s="154">
        <v>30</v>
      </c>
      <c r="K462" s="58" t="s">
        <v>287</v>
      </c>
      <c r="L462" s="63">
        <f t="shared" si="60"/>
        <v>7257335</v>
      </c>
      <c r="M462" s="36"/>
      <c r="N462" s="76">
        <v>3.3</v>
      </c>
      <c r="P462" s="163">
        <f t="shared" si="61"/>
        <v>11.643134806586323</v>
      </c>
      <c r="Q462" s="33"/>
      <c r="R462" s="159">
        <v>32.17</v>
      </c>
      <c r="S462" s="33"/>
      <c r="T462" s="36">
        <v>6245300</v>
      </c>
      <c r="U462" s="43"/>
      <c r="V462" s="66">
        <f t="shared" si="62"/>
        <v>2.84</v>
      </c>
      <c r="W462" s="52"/>
      <c r="X462" s="52"/>
      <c r="Y462" s="52"/>
      <c r="Z462" s="33"/>
      <c r="AA462" s="21"/>
      <c r="AB462" s="21"/>
      <c r="AC462" s="37"/>
    </row>
    <row r="463" spans="1:29" s="38" customFormat="1" x14ac:dyDescent="0.25">
      <c r="A463" s="33">
        <v>343</v>
      </c>
      <c r="B463" s="33" t="s">
        <v>88</v>
      </c>
      <c r="D463" s="36">
        <v>533780143.66000003</v>
      </c>
      <c r="F463" s="63">
        <v>51780097.252200983</v>
      </c>
      <c r="G463" s="73"/>
      <c r="H463" s="162">
        <v>0</v>
      </c>
      <c r="I463" s="58" t="s">
        <v>287</v>
      </c>
      <c r="J463" s="156">
        <v>30</v>
      </c>
      <c r="K463" s="58" t="s">
        <v>287</v>
      </c>
      <c r="L463" s="63">
        <f t="shared" si="60"/>
        <v>17614745</v>
      </c>
      <c r="M463" s="63"/>
      <c r="N463" s="78">
        <v>3.3</v>
      </c>
      <c r="O463" s="73"/>
      <c r="P463" s="163">
        <f t="shared" si="61"/>
        <v>9.7006413346808866</v>
      </c>
      <c r="Q463" s="33"/>
      <c r="R463" s="159">
        <v>31.39</v>
      </c>
      <c r="S463" s="33"/>
      <c r="T463" s="36">
        <v>15865354</v>
      </c>
      <c r="U463" s="43"/>
      <c r="V463" s="66">
        <f t="shared" si="62"/>
        <v>2.97</v>
      </c>
      <c r="W463" s="52"/>
      <c r="X463" s="52"/>
      <c r="Y463" s="52"/>
      <c r="Z463" s="33"/>
      <c r="AA463" s="21"/>
      <c r="AB463" s="21"/>
      <c r="AC463" s="37"/>
    </row>
    <row r="464" spans="1:29" s="38" customFormat="1" x14ac:dyDescent="0.25">
      <c r="A464" s="33">
        <v>343.2</v>
      </c>
      <c r="B464" s="33" t="s">
        <v>290</v>
      </c>
      <c r="D464" s="36">
        <v>139524960.78999999</v>
      </c>
      <c r="F464" s="63">
        <v>21969264.952092759</v>
      </c>
      <c r="G464" s="73"/>
      <c r="H464" s="162">
        <v>0</v>
      </c>
      <c r="I464" s="58" t="s">
        <v>287</v>
      </c>
      <c r="J464" s="156">
        <v>30</v>
      </c>
      <c r="K464" s="58" t="s">
        <v>287</v>
      </c>
      <c r="L464" s="63">
        <f t="shared" si="60"/>
        <v>4604324</v>
      </c>
      <c r="M464" s="63"/>
      <c r="N464" s="78">
        <v>3.3</v>
      </c>
      <c r="O464" s="73"/>
      <c r="P464" s="163">
        <f t="shared" si="61"/>
        <v>15.745759631610904</v>
      </c>
      <c r="Q464" s="33"/>
      <c r="R464" s="159">
        <v>7.12</v>
      </c>
      <c r="S464" s="33"/>
      <c r="T464" s="36">
        <v>9651961</v>
      </c>
      <c r="U464" s="43"/>
      <c r="V464" s="66">
        <f t="shared" si="62"/>
        <v>6.92</v>
      </c>
      <c r="W464" s="52"/>
      <c r="X464" s="52"/>
      <c r="Y464" s="52"/>
      <c r="Z464" s="33"/>
      <c r="AA464" s="21"/>
      <c r="AB464" s="21"/>
      <c r="AC464" s="37"/>
    </row>
    <row r="465" spans="1:29" s="38" customFormat="1" x14ac:dyDescent="0.25">
      <c r="A465" s="33">
        <v>344</v>
      </c>
      <c r="B465" s="33" t="s">
        <v>89</v>
      </c>
      <c r="D465" s="36">
        <v>80939003.280000001</v>
      </c>
      <c r="F465" s="36">
        <v>8455775.3447500002</v>
      </c>
      <c r="H465" s="162">
        <v>0</v>
      </c>
      <c r="I465" s="58" t="s">
        <v>287</v>
      </c>
      <c r="J465" s="154">
        <v>30</v>
      </c>
      <c r="K465" s="58" t="s">
        <v>287</v>
      </c>
      <c r="L465" s="63">
        <f t="shared" si="60"/>
        <v>2670987</v>
      </c>
      <c r="M465" s="36"/>
      <c r="N465" s="76">
        <v>3.3</v>
      </c>
      <c r="P465" s="163">
        <f t="shared" si="61"/>
        <v>10.447095963732259</v>
      </c>
      <c r="Q465" s="33"/>
      <c r="R465" s="159">
        <v>34.03</v>
      </c>
      <c r="S465" s="33"/>
      <c r="T465" s="36">
        <v>2201334</v>
      </c>
      <c r="U465" s="43"/>
      <c r="V465" s="66">
        <f t="shared" si="62"/>
        <v>2.72</v>
      </c>
      <c r="W465" s="52"/>
      <c r="X465" s="52"/>
      <c r="Y465" s="52"/>
      <c r="Z465" s="33"/>
      <c r="AA465" s="21"/>
      <c r="AB465" s="21"/>
      <c r="AC465" s="37"/>
    </row>
    <row r="466" spans="1:29" s="38" customFormat="1" x14ac:dyDescent="0.25">
      <c r="A466" s="33">
        <v>345</v>
      </c>
      <c r="B466" s="33" t="s">
        <v>45</v>
      </c>
      <c r="D466" s="36">
        <v>83796291.620000005</v>
      </c>
      <c r="F466" s="36">
        <v>9527697.5421387497</v>
      </c>
      <c r="H466" s="162">
        <v>0</v>
      </c>
      <c r="I466" s="58" t="s">
        <v>287</v>
      </c>
      <c r="J466" s="154">
        <v>30</v>
      </c>
      <c r="K466" s="58" t="s">
        <v>287</v>
      </c>
      <c r="L466" s="63">
        <f t="shared" si="60"/>
        <v>2765278</v>
      </c>
      <c r="M466" s="36"/>
      <c r="N466" s="76">
        <v>3.3</v>
      </c>
      <c r="P466" s="163">
        <f t="shared" si="61"/>
        <v>11.370070629551266</v>
      </c>
      <c r="Q466" s="33"/>
      <c r="R466" s="159">
        <v>33.56</v>
      </c>
      <c r="S466" s="33"/>
      <c r="T466" s="36">
        <v>2262948</v>
      </c>
      <c r="U466" s="43"/>
      <c r="V466" s="66">
        <f t="shared" si="62"/>
        <v>2.7</v>
      </c>
      <c r="W466" s="52"/>
      <c r="X466" s="52"/>
      <c r="Y466" s="52"/>
      <c r="Z466" s="33"/>
      <c r="AA466" s="21"/>
      <c r="AB466" s="21"/>
      <c r="AC466" s="37"/>
    </row>
    <row r="467" spans="1:29" s="38" customFormat="1" x14ac:dyDescent="0.25">
      <c r="A467" s="33">
        <v>346</v>
      </c>
      <c r="B467" s="33" t="s">
        <v>291</v>
      </c>
      <c r="D467" s="32">
        <v>11584212.449999999</v>
      </c>
      <c r="F467" s="32">
        <v>2033992.5181500001</v>
      </c>
      <c r="H467" s="162">
        <v>0</v>
      </c>
      <c r="I467" s="58" t="s">
        <v>287</v>
      </c>
      <c r="J467" s="154">
        <v>30</v>
      </c>
      <c r="K467" s="58" t="s">
        <v>287</v>
      </c>
      <c r="L467" s="64">
        <f t="shared" si="60"/>
        <v>382279</v>
      </c>
      <c r="M467" s="54"/>
      <c r="N467" s="76">
        <v>3.3</v>
      </c>
      <c r="P467" s="163">
        <f t="shared" si="61"/>
        <v>17.558315051015835</v>
      </c>
      <c r="Q467" s="33"/>
      <c r="R467" s="159">
        <v>31.86</v>
      </c>
      <c r="S467" s="33"/>
      <c r="T467" s="32">
        <v>307028</v>
      </c>
      <c r="U467" s="43"/>
      <c r="V467" s="66">
        <f t="shared" si="62"/>
        <v>2.65</v>
      </c>
      <c r="W467" s="52"/>
      <c r="X467" s="52"/>
      <c r="Y467" s="52"/>
      <c r="Z467" s="33"/>
      <c r="AA467" s="21"/>
      <c r="AB467" s="21"/>
      <c r="AC467" s="37"/>
    </row>
    <row r="468" spans="1:29" s="38" customFormat="1" x14ac:dyDescent="0.25">
      <c r="A468" s="33" t="s">
        <v>6</v>
      </c>
      <c r="B468" s="38" t="s">
        <v>129</v>
      </c>
      <c r="D468" s="23">
        <f>+SUBTOTAL(9,D461:D467)</f>
        <v>1151144432.8700001</v>
      </c>
      <c r="F468" s="23">
        <f>+SUBTOTAL(9,F461:F467)</f>
        <v>129427836.41798125</v>
      </c>
      <c r="H468" s="162"/>
      <c r="J468" s="154"/>
      <c r="L468" s="83">
        <f>+SUBTOTAL(9,L461:L467)</f>
        <v>37987767</v>
      </c>
      <c r="M468" s="24"/>
      <c r="N468" s="79">
        <f>+ROUND(L468/D468*100,1)</f>
        <v>3.3</v>
      </c>
      <c r="P468" s="163"/>
      <c r="Q468" s="33"/>
      <c r="R468" s="159"/>
      <c r="S468" s="33"/>
      <c r="T468" s="23">
        <f>+SUBTOTAL(9,T461:T467)</f>
        <v>38628289</v>
      </c>
      <c r="U468" s="43"/>
      <c r="V468" s="126">
        <f>+T468/D468*100</f>
        <v>3.3556422545251827</v>
      </c>
      <c r="W468" s="56"/>
      <c r="X468" s="52"/>
      <c r="Y468" s="52"/>
      <c r="Z468" s="33"/>
      <c r="AA468" s="21"/>
      <c r="AB468" s="21"/>
      <c r="AC468" s="37"/>
    </row>
    <row r="469" spans="1:29" s="38" customFormat="1" x14ac:dyDescent="0.25">
      <c r="A469" s="33" t="s">
        <v>6</v>
      </c>
      <c r="B469" s="38" t="s">
        <v>6</v>
      </c>
      <c r="D469" s="43"/>
      <c r="F469" s="43"/>
      <c r="H469" s="162"/>
      <c r="J469" s="154"/>
      <c r="L469" s="87"/>
      <c r="M469" s="43"/>
      <c r="N469" s="74"/>
      <c r="P469" s="163"/>
      <c r="Q469" s="33"/>
      <c r="R469" s="159"/>
      <c r="S469" s="33"/>
      <c r="T469" s="43"/>
      <c r="U469" s="43"/>
      <c r="V469" s="116"/>
      <c r="W469" s="57"/>
      <c r="X469" s="52"/>
      <c r="Y469" s="52"/>
      <c r="Z469" s="33"/>
      <c r="AA469" s="21"/>
      <c r="AB469" s="21"/>
      <c r="AC469" s="37"/>
    </row>
    <row r="470" spans="1:29" s="38" customFormat="1" x14ac:dyDescent="0.25">
      <c r="A470" s="41" t="s">
        <v>207</v>
      </c>
      <c r="D470" s="43">
        <f>+SUBTOTAL(9,D460:D468)</f>
        <v>1151144432.8700001</v>
      </c>
      <c r="E470" s="104"/>
      <c r="F470" s="43">
        <f>+SUBTOTAL(9,F460:F468)</f>
        <v>129427836.41798125</v>
      </c>
      <c r="H470" s="162"/>
      <c r="J470" s="154"/>
      <c r="L470" s="87">
        <f>+SUBTOTAL(9,L460:L468)</f>
        <v>37987767</v>
      </c>
      <c r="M470" s="43"/>
      <c r="N470" s="80">
        <f>+ROUND(L470/D470*100,1)</f>
        <v>3.3</v>
      </c>
      <c r="O470" s="104"/>
      <c r="P470" s="171"/>
      <c r="Q470" s="107"/>
      <c r="R470" s="172"/>
      <c r="S470" s="107"/>
      <c r="T470" s="43">
        <f>+SUBTOTAL(9,T460:T468)</f>
        <v>38628289</v>
      </c>
      <c r="U470" s="43"/>
      <c r="V470" s="116">
        <f>+T470/D470*100</f>
        <v>3.3556422545251827</v>
      </c>
      <c r="W470" s="57"/>
      <c r="X470" s="52"/>
      <c r="Y470" s="52"/>
      <c r="Z470" s="33"/>
      <c r="AA470" s="21"/>
      <c r="AB470" s="21"/>
      <c r="AC470" s="37"/>
    </row>
    <row r="471" spans="1:29" s="38" customFormat="1" x14ac:dyDescent="0.25">
      <c r="A471" s="41"/>
      <c r="B471" s="38" t="s">
        <v>6</v>
      </c>
      <c r="D471" s="43"/>
      <c r="F471" s="43"/>
      <c r="H471" s="162"/>
      <c r="J471" s="154"/>
      <c r="L471" s="87"/>
      <c r="M471" s="43"/>
      <c r="N471" s="80"/>
      <c r="P471" s="163"/>
      <c r="Q471" s="33"/>
      <c r="R471" s="159"/>
      <c r="S471" s="33"/>
      <c r="T471" s="43"/>
      <c r="U471" s="43"/>
      <c r="V471" s="116"/>
      <c r="W471" s="57"/>
      <c r="X471" s="52"/>
      <c r="Y471" s="52"/>
      <c r="Z471" s="33"/>
      <c r="AA471" s="21"/>
      <c r="AB471" s="21"/>
      <c r="AC471" s="37"/>
    </row>
    <row r="472" spans="1:29" s="38" customFormat="1" x14ac:dyDescent="0.25">
      <c r="A472" s="41"/>
      <c r="B472" s="38" t="s">
        <v>6</v>
      </c>
      <c r="D472" s="43"/>
      <c r="F472" s="43"/>
      <c r="H472" s="162"/>
      <c r="J472" s="154"/>
      <c r="L472" s="87"/>
      <c r="M472" s="43"/>
      <c r="N472" s="80"/>
      <c r="P472" s="163"/>
      <c r="Q472" s="33"/>
      <c r="R472" s="159"/>
      <c r="S472" s="33"/>
      <c r="T472" s="43"/>
      <c r="U472" s="43"/>
      <c r="V472" s="116"/>
      <c r="W472" s="57"/>
      <c r="X472" s="52"/>
      <c r="Y472" s="52"/>
      <c r="Z472" s="33"/>
      <c r="AA472" s="21"/>
      <c r="AB472" s="21"/>
      <c r="AC472" s="37"/>
    </row>
    <row r="473" spans="1:29" s="38" customFormat="1" x14ac:dyDescent="0.25">
      <c r="A473" s="41" t="s">
        <v>208</v>
      </c>
      <c r="D473" s="43"/>
      <c r="F473" s="43"/>
      <c r="H473" s="162"/>
      <c r="J473" s="154"/>
      <c r="L473" s="87"/>
      <c r="M473" s="43"/>
      <c r="N473" s="74"/>
      <c r="P473" s="163"/>
      <c r="Q473" s="33"/>
      <c r="R473" s="159"/>
      <c r="S473" s="33"/>
      <c r="T473" s="43"/>
      <c r="U473" s="43"/>
      <c r="V473" s="116"/>
      <c r="W473" s="57"/>
      <c r="X473" s="52"/>
      <c r="Y473" s="52"/>
      <c r="Z473" s="33"/>
      <c r="AA473" s="21"/>
      <c r="AB473" s="21"/>
      <c r="AC473" s="37"/>
    </row>
    <row r="474" spans="1:29" s="38" customFormat="1" x14ac:dyDescent="0.25">
      <c r="A474" s="41"/>
      <c r="B474" s="38" t="s">
        <v>6</v>
      </c>
      <c r="D474" s="43"/>
      <c r="F474" s="43"/>
      <c r="H474" s="162"/>
      <c r="J474" s="154"/>
      <c r="L474" s="87"/>
      <c r="M474" s="43"/>
      <c r="N474" s="74"/>
      <c r="P474" s="163"/>
      <c r="Q474" s="33"/>
      <c r="R474" s="159"/>
      <c r="S474" s="33"/>
      <c r="T474" s="43"/>
      <c r="U474" s="43"/>
      <c r="V474" s="116"/>
      <c r="W474" s="57"/>
      <c r="X474" s="52"/>
      <c r="Y474" s="52"/>
      <c r="Z474" s="33"/>
      <c r="AA474" s="21"/>
      <c r="AB474" s="21"/>
      <c r="AC474" s="37"/>
    </row>
    <row r="475" spans="1:29" s="38" customFormat="1" x14ac:dyDescent="0.25">
      <c r="A475" s="33" t="s">
        <v>6</v>
      </c>
      <c r="B475" s="38" t="s">
        <v>130</v>
      </c>
      <c r="D475" s="43"/>
      <c r="F475" s="43"/>
      <c r="H475" s="162"/>
      <c r="J475" s="154"/>
      <c r="L475" s="87"/>
      <c r="M475" s="43"/>
      <c r="N475" s="74"/>
      <c r="P475" s="163"/>
      <c r="Q475" s="33"/>
      <c r="R475" s="159"/>
      <c r="S475" s="33"/>
      <c r="T475" s="43"/>
      <c r="U475" s="43"/>
      <c r="V475" s="116"/>
      <c r="W475" s="57"/>
      <c r="X475" s="52"/>
      <c r="Y475" s="52"/>
      <c r="Z475" s="33"/>
      <c r="AA475" s="21"/>
      <c r="AB475" s="21"/>
      <c r="AC475" s="37"/>
    </row>
    <row r="476" spans="1:29" s="38" customFormat="1" x14ac:dyDescent="0.25">
      <c r="A476" s="33">
        <v>341</v>
      </c>
      <c r="B476" s="33" t="s">
        <v>42</v>
      </c>
      <c r="D476" s="36">
        <v>101725228.06999999</v>
      </c>
      <c r="F476" s="36">
        <v>5413540.2227553716</v>
      </c>
      <c r="H476" s="162">
        <v>0</v>
      </c>
      <c r="I476" s="58" t="s">
        <v>287</v>
      </c>
      <c r="J476" s="154">
        <v>30</v>
      </c>
      <c r="K476" s="58" t="s">
        <v>287</v>
      </c>
      <c r="L476" s="63">
        <f t="shared" ref="L476:L482" si="63">+ROUND(D476*N476/100,0)</f>
        <v>3356933</v>
      </c>
      <c r="M476" s="36"/>
      <c r="N476" s="76">
        <v>3.3</v>
      </c>
      <c r="P476" s="163">
        <f t="shared" ref="P476:P482" si="64">F476/D476*100</f>
        <v>5.3217282727841733</v>
      </c>
      <c r="Q476" s="33"/>
      <c r="R476" s="159">
        <v>36.880000000000003</v>
      </c>
      <c r="S476" s="33"/>
      <c r="T476" s="36">
        <v>2666654</v>
      </c>
      <c r="U476" s="43"/>
      <c r="V476" s="66">
        <f t="shared" ref="V476:V482" si="65">+ROUND(T476/D476*100,2)</f>
        <v>2.62</v>
      </c>
      <c r="W476" s="52"/>
      <c r="X476" s="52"/>
      <c r="Y476" s="52"/>
      <c r="Z476" s="33"/>
      <c r="AA476" s="21"/>
      <c r="AB476" s="21"/>
      <c r="AC476" s="37"/>
    </row>
    <row r="477" spans="1:29" s="38" customFormat="1" x14ac:dyDescent="0.25">
      <c r="A477" s="33">
        <v>342</v>
      </c>
      <c r="B477" s="33" t="s">
        <v>87</v>
      </c>
      <c r="D477" s="36">
        <v>59665117.359999999</v>
      </c>
      <c r="F477" s="36">
        <v>3175215.419536978</v>
      </c>
      <c r="H477" s="162">
        <v>0</v>
      </c>
      <c r="I477" s="58" t="s">
        <v>287</v>
      </c>
      <c r="J477" s="154">
        <v>30</v>
      </c>
      <c r="K477" s="58" t="s">
        <v>287</v>
      </c>
      <c r="L477" s="63">
        <f t="shared" si="63"/>
        <v>1968949</v>
      </c>
      <c r="M477" s="36"/>
      <c r="N477" s="76">
        <v>3.3</v>
      </c>
      <c r="P477" s="163">
        <f t="shared" si="64"/>
        <v>5.3217282727841733</v>
      </c>
      <c r="Q477" s="33"/>
      <c r="R477" s="159">
        <v>33.89</v>
      </c>
      <c r="S477" s="33"/>
      <c r="T477" s="36">
        <v>1719677</v>
      </c>
      <c r="U477" s="43"/>
      <c r="V477" s="66">
        <f t="shared" si="65"/>
        <v>2.88</v>
      </c>
      <c r="W477" s="52"/>
      <c r="X477" s="52"/>
      <c r="Y477" s="52"/>
      <c r="Z477" s="33"/>
      <c r="AA477" s="21"/>
      <c r="AB477" s="21"/>
      <c r="AC477" s="37"/>
    </row>
    <row r="478" spans="1:29" s="38" customFormat="1" x14ac:dyDescent="0.25">
      <c r="A478" s="58">
        <v>343</v>
      </c>
      <c r="B478" s="58" t="s">
        <v>88</v>
      </c>
      <c r="C478" s="73"/>
      <c r="D478" s="63">
        <v>518622216.98000002</v>
      </c>
      <c r="E478" s="73"/>
      <c r="F478" s="63">
        <v>21854510.592000898</v>
      </c>
      <c r="G478" s="73"/>
      <c r="H478" s="163">
        <v>0</v>
      </c>
      <c r="I478" s="58" t="s">
        <v>287</v>
      </c>
      <c r="J478" s="156">
        <v>30</v>
      </c>
      <c r="K478" s="58" t="s">
        <v>287</v>
      </c>
      <c r="L478" s="63">
        <f t="shared" si="63"/>
        <v>17114533</v>
      </c>
      <c r="M478" s="63"/>
      <c r="N478" s="78">
        <v>3.3</v>
      </c>
      <c r="O478" s="73"/>
      <c r="P478" s="163">
        <f t="shared" si="64"/>
        <v>4.2139557227729965</v>
      </c>
      <c r="Q478" s="58"/>
      <c r="R478" s="160">
        <v>33.03</v>
      </c>
      <c r="S478" s="58"/>
      <c r="T478" s="63">
        <v>15510941</v>
      </c>
      <c r="U478" s="87"/>
      <c r="V478" s="66">
        <f t="shared" si="65"/>
        <v>2.99</v>
      </c>
      <c r="W478" s="52"/>
      <c r="X478" s="52"/>
      <c r="Y478" s="52"/>
      <c r="Z478" s="33"/>
      <c r="AA478" s="21"/>
      <c r="AB478" s="21"/>
      <c r="AC478" s="37"/>
    </row>
    <row r="479" spans="1:29" s="38" customFormat="1" x14ac:dyDescent="0.25">
      <c r="A479" s="58">
        <v>343.2</v>
      </c>
      <c r="B479" s="58" t="s">
        <v>290</v>
      </c>
      <c r="C479" s="73"/>
      <c r="D479" s="63">
        <v>191363195.91</v>
      </c>
      <c r="E479" s="73"/>
      <c r="F479" s="63">
        <v>15928983.858409677</v>
      </c>
      <c r="G479" s="73"/>
      <c r="H479" s="163">
        <v>0</v>
      </c>
      <c r="I479" s="58" t="s">
        <v>287</v>
      </c>
      <c r="J479" s="156">
        <v>30</v>
      </c>
      <c r="K479" s="58" t="s">
        <v>287</v>
      </c>
      <c r="L479" s="63">
        <f t="shared" si="63"/>
        <v>6314985</v>
      </c>
      <c r="M479" s="63"/>
      <c r="N479" s="78">
        <v>3.3</v>
      </c>
      <c r="O479" s="73"/>
      <c r="P479" s="163">
        <f t="shared" si="64"/>
        <v>8.3239537167330937</v>
      </c>
      <c r="Q479" s="58"/>
      <c r="R479" s="160">
        <v>8.01</v>
      </c>
      <c r="S479" s="58"/>
      <c r="T479" s="63">
        <v>13540211</v>
      </c>
      <c r="U479" s="87"/>
      <c r="V479" s="66">
        <f t="shared" si="65"/>
        <v>7.08</v>
      </c>
      <c r="W479" s="52"/>
      <c r="X479" s="52"/>
      <c r="Y479" s="52"/>
      <c r="Z479" s="33"/>
      <c r="AA479" s="21"/>
      <c r="AB479" s="21"/>
      <c r="AC479" s="37"/>
    </row>
    <row r="480" spans="1:29" s="38" customFormat="1" x14ac:dyDescent="0.25">
      <c r="A480" s="33">
        <v>344</v>
      </c>
      <c r="B480" s="33" t="s">
        <v>89</v>
      </c>
      <c r="D480" s="36">
        <v>87208138.849999994</v>
      </c>
      <c r="F480" s="36">
        <v>4640980.1813493278</v>
      </c>
      <c r="H480" s="162">
        <v>0</v>
      </c>
      <c r="I480" s="58" t="s">
        <v>287</v>
      </c>
      <c r="J480" s="154">
        <v>30</v>
      </c>
      <c r="K480" s="58" t="s">
        <v>287</v>
      </c>
      <c r="L480" s="63">
        <f t="shared" si="63"/>
        <v>2877869</v>
      </c>
      <c r="M480" s="36"/>
      <c r="N480" s="76">
        <v>3.3</v>
      </c>
      <c r="P480" s="163">
        <f t="shared" si="64"/>
        <v>5.3217282727841733</v>
      </c>
      <c r="Q480" s="33"/>
      <c r="R480" s="159">
        <v>35.9</v>
      </c>
      <c r="S480" s="33"/>
      <c r="T480" s="36">
        <v>2372797</v>
      </c>
      <c r="U480" s="43"/>
      <c r="V480" s="66">
        <f t="shared" si="65"/>
        <v>2.72</v>
      </c>
      <c r="W480" s="52"/>
      <c r="X480" s="52"/>
      <c r="Y480" s="52"/>
      <c r="Z480" s="33"/>
      <c r="AA480" s="21"/>
      <c r="AB480" s="21"/>
      <c r="AC480" s="37"/>
    </row>
    <row r="481" spans="1:29" s="38" customFormat="1" x14ac:dyDescent="0.25">
      <c r="A481" s="33">
        <v>345</v>
      </c>
      <c r="B481" s="33" t="s">
        <v>45</v>
      </c>
      <c r="D481" s="36">
        <v>138483955.50999999</v>
      </c>
      <c r="F481" s="36">
        <v>7369739.8136455258</v>
      </c>
      <c r="H481" s="162">
        <v>0</v>
      </c>
      <c r="I481" s="58" t="s">
        <v>287</v>
      </c>
      <c r="J481" s="154">
        <v>30</v>
      </c>
      <c r="K481" s="58" t="s">
        <v>287</v>
      </c>
      <c r="L481" s="63">
        <f t="shared" si="63"/>
        <v>4569971</v>
      </c>
      <c r="M481" s="36"/>
      <c r="N481" s="76">
        <v>3.3</v>
      </c>
      <c r="P481" s="163">
        <f t="shared" si="64"/>
        <v>5.3217282727841733</v>
      </c>
      <c r="Q481" s="33"/>
      <c r="R481" s="159">
        <v>35.46</v>
      </c>
      <c r="S481" s="33"/>
      <c r="T481" s="36">
        <v>3775632</v>
      </c>
      <c r="U481" s="43"/>
      <c r="V481" s="66">
        <f t="shared" si="65"/>
        <v>2.73</v>
      </c>
      <c r="W481" s="52"/>
      <c r="X481" s="52"/>
      <c r="Y481" s="52"/>
      <c r="Z481" s="33"/>
      <c r="AA481" s="21"/>
      <c r="AB481" s="21"/>
      <c r="AC481" s="37"/>
    </row>
    <row r="482" spans="1:29" s="38" customFormat="1" x14ac:dyDescent="0.25">
      <c r="A482" s="33">
        <v>346</v>
      </c>
      <c r="B482" s="33" t="s">
        <v>291</v>
      </c>
      <c r="D482" s="32">
        <v>12795087.470000001</v>
      </c>
      <c r="F482" s="32">
        <v>680919.78741845523</v>
      </c>
      <c r="H482" s="162">
        <v>0</v>
      </c>
      <c r="I482" s="58" t="s">
        <v>287</v>
      </c>
      <c r="J482" s="154">
        <v>30</v>
      </c>
      <c r="K482" s="58" t="s">
        <v>287</v>
      </c>
      <c r="L482" s="64">
        <f t="shared" si="63"/>
        <v>422238</v>
      </c>
      <c r="M482" s="54"/>
      <c r="N482" s="76">
        <v>3.3</v>
      </c>
      <c r="P482" s="163">
        <f t="shared" si="64"/>
        <v>5.3217282727841733</v>
      </c>
      <c r="Q482" s="33"/>
      <c r="R482" s="159">
        <v>33.74</v>
      </c>
      <c r="S482" s="33"/>
      <c r="T482" s="32">
        <v>366629</v>
      </c>
      <c r="U482" s="43"/>
      <c r="V482" s="66">
        <f t="shared" si="65"/>
        <v>2.87</v>
      </c>
      <c r="W482" s="52"/>
      <c r="X482" s="52"/>
      <c r="Y482" s="52"/>
      <c r="Z482" s="33"/>
      <c r="AA482" s="21"/>
      <c r="AB482" s="21"/>
      <c r="AC482" s="37"/>
    </row>
    <row r="483" spans="1:29" s="38" customFormat="1" x14ac:dyDescent="0.25">
      <c r="A483" s="33" t="s">
        <v>6</v>
      </c>
      <c r="B483" s="38" t="s">
        <v>131</v>
      </c>
      <c r="D483" s="23">
        <f>+SUBTOTAL(9,D476:D482)</f>
        <v>1109862940.1500001</v>
      </c>
      <c r="F483" s="23">
        <f>+SUBTOTAL(9,F476:F482)</f>
        <v>59063889.875116237</v>
      </c>
      <c r="H483" s="162"/>
      <c r="J483" s="154"/>
      <c r="L483" s="83">
        <f>+SUBTOTAL(9,L476:L482)</f>
        <v>36625478</v>
      </c>
      <c r="M483" s="24"/>
      <c r="N483" s="79">
        <f>+ROUND(L483/D483*100,1)</f>
        <v>3.3</v>
      </c>
      <c r="P483" s="163"/>
      <c r="Q483" s="33"/>
      <c r="R483" s="159"/>
      <c r="S483" s="33"/>
      <c r="T483" s="23">
        <f>+SUBTOTAL(9,T476:T482)</f>
        <v>39952541</v>
      </c>
      <c r="U483" s="43"/>
      <c r="V483" s="126">
        <f>+T483/D483*100</f>
        <v>3.5997725083603869</v>
      </c>
      <c r="W483" s="56"/>
      <c r="X483" s="52"/>
      <c r="Y483" s="52"/>
      <c r="Z483" s="33"/>
      <c r="AA483" s="21"/>
      <c r="AB483" s="21"/>
      <c r="AC483" s="37"/>
    </row>
    <row r="484" spans="1:29" s="38" customFormat="1" x14ac:dyDescent="0.25">
      <c r="A484" s="33" t="s">
        <v>6</v>
      </c>
      <c r="B484" s="38" t="s">
        <v>6</v>
      </c>
      <c r="D484" s="43"/>
      <c r="F484" s="43"/>
      <c r="H484" s="162"/>
      <c r="J484" s="154"/>
      <c r="L484" s="87"/>
      <c r="M484" s="43"/>
      <c r="N484" s="74"/>
      <c r="P484" s="163"/>
      <c r="Q484" s="33"/>
      <c r="R484" s="159"/>
      <c r="S484" s="33"/>
      <c r="T484" s="43"/>
      <c r="U484" s="43"/>
      <c r="V484" s="116"/>
      <c r="W484" s="57"/>
      <c r="X484" s="52"/>
      <c r="Y484" s="52"/>
      <c r="Z484" s="33"/>
      <c r="AA484" s="21"/>
      <c r="AB484" s="21"/>
      <c r="AC484" s="37"/>
    </row>
    <row r="485" spans="1:29" s="38" customFormat="1" x14ac:dyDescent="0.25">
      <c r="A485" s="41" t="s">
        <v>209</v>
      </c>
      <c r="D485" s="28">
        <f>+SUBTOTAL(9,D475:D483)</f>
        <v>1109862940.1500001</v>
      </c>
      <c r="F485" s="28">
        <f>+SUBTOTAL(9,F475:F483)</f>
        <v>59063889.875116237</v>
      </c>
      <c r="H485" s="162"/>
      <c r="J485" s="154"/>
      <c r="L485" s="175">
        <f>+SUBTOTAL(9,L475:L483)</f>
        <v>36625478</v>
      </c>
      <c r="M485" s="43"/>
      <c r="N485" s="80">
        <f>+ROUND(L485/D485*100,1)</f>
        <v>3.3</v>
      </c>
      <c r="P485" s="163"/>
      <c r="Q485" s="33"/>
      <c r="R485" s="159"/>
      <c r="S485" s="33"/>
      <c r="T485" s="28">
        <f>+SUBTOTAL(9,T475:T483)</f>
        <v>39952541</v>
      </c>
      <c r="U485" s="43"/>
      <c r="V485" s="116">
        <f>+T485/D485*100</f>
        <v>3.5997725083603869</v>
      </c>
      <c r="W485" s="57"/>
      <c r="X485" s="52"/>
      <c r="Y485" s="52"/>
      <c r="Z485" s="33"/>
      <c r="AA485" s="21"/>
      <c r="AB485" s="21"/>
      <c r="AC485" s="37"/>
    </row>
    <row r="486" spans="1:29" s="38" customFormat="1" x14ac:dyDescent="0.25">
      <c r="A486" s="41"/>
      <c r="B486" s="38" t="s">
        <v>6</v>
      </c>
      <c r="D486" s="43"/>
      <c r="F486" s="43"/>
      <c r="H486" s="162"/>
      <c r="J486" s="154"/>
      <c r="L486" s="87"/>
      <c r="M486" s="43"/>
      <c r="N486" s="74"/>
      <c r="P486" s="163"/>
      <c r="Q486" s="33"/>
      <c r="R486" s="159"/>
      <c r="S486" s="33"/>
      <c r="T486" s="43"/>
      <c r="U486" s="43"/>
      <c r="V486" s="116"/>
      <c r="W486" s="57"/>
      <c r="X486" s="52"/>
      <c r="Y486" s="52"/>
      <c r="Z486" s="33"/>
      <c r="AA486" s="21"/>
      <c r="AB486" s="21"/>
      <c r="AC486" s="37"/>
    </row>
    <row r="487" spans="1:29" ht="13.8" thickBot="1" x14ac:dyDescent="0.3">
      <c r="A487" s="35" t="s">
        <v>10</v>
      </c>
      <c r="D487" s="15">
        <f>+SUBTOTAL(9,D227:D486)</f>
        <v>10884506010.900002</v>
      </c>
      <c r="F487" s="15">
        <f>+SUBTOTAL(9,F227:F486)</f>
        <v>1766287393.4869287</v>
      </c>
      <c r="H487" s="162"/>
      <c r="J487" s="154"/>
      <c r="L487" s="90">
        <f>+SUBTOTAL(9,L227:L486)</f>
        <v>412097322</v>
      </c>
      <c r="M487" s="42"/>
      <c r="N487" s="80">
        <f>+ROUND(L487/D487*100,1)</f>
        <v>3.8</v>
      </c>
      <c r="P487" s="163"/>
      <c r="R487" s="159"/>
      <c r="T487" s="15">
        <f>+SUBTOTAL(9,T227:T486)</f>
        <v>471368850</v>
      </c>
      <c r="U487" s="42"/>
      <c r="V487" s="116">
        <f>+T487/D487*100</f>
        <v>4.3306407247876946</v>
      </c>
      <c r="W487" s="57"/>
      <c r="X487" s="60"/>
      <c r="Y487" s="52"/>
      <c r="AA487" s="21"/>
      <c r="AB487" s="21"/>
      <c r="AC487" s="37"/>
    </row>
    <row r="488" spans="1:29" ht="13.8" thickTop="1" x14ac:dyDescent="0.25">
      <c r="B488" s="33" t="s">
        <v>6</v>
      </c>
      <c r="H488" s="162"/>
      <c r="J488" s="154"/>
      <c r="N488" s="75"/>
      <c r="P488" s="163"/>
      <c r="R488" s="159"/>
      <c r="V488" s="66"/>
      <c r="W488" s="52"/>
      <c r="X488" s="52"/>
      <c r="Y488" s="52"/>
      <c r="AA488" s="21"/>
      <c r="AB488" s="21"/>
      <c r="AC488" s="37"/>
    </row>
    <row r="489" spans="1:29" x14ac:dyDescent="0.25">
      <c r="B489" s="33" t="s">
        <v>6</v>
      </c>
      <c r="H489" s="162"/>
      <c r="J489" s="154"/>
      <c r="N489" s="75"/>
      <c r="P489" s="163"/>
      <c r="R489" s="159"/>
      <c r="V489" s="66"/>
      <c r="W489" s="52"/>
      <c r="X489" s="52"/>
      <c r="Y489" s="52"/>
      <c r="AA489" s="21"/>
      <c r="AB489" s="21"/>
      <c r="AC489" s="37"/>
    </row>
    <row r="490" spans="1:29" x14ac:dyDescent="0.25">
      <c r="A490" s="35" t="s">
        <v>264</v>
      </c>
      <c r="H490" s="162"/>
      <c r="J490" s="154"/>
      <c r="N490" s="75"/>
      <c r="P490" s="163"/>
      <c r="R490" s="159"/>
      <c r="V490" s="66"/>
      <c r="W490" s="52"/>
      <c r="X490" s="52"/>
      <c r="Y490" s="52"/>
      <c r="AA490" s="21"/>
      <c r="AB490" s="21"/>
      <c r="AC490" s="37"/>
    </row>
    <row r="491" spans="1:29" x14ac:dyDescent="0.25">
      <c r="B491" s="33" t="s">
        <v>6</v>
      </c>
      <c r="D491" s="38"/>
      <c r="E491" s="38"/>
      <c r="F491" s="38"/>
      <c r="G491" s="38"/>
      <c r="H491" s="162"/>
      <c r="I491" s="38"/>
      <c r="J491" s="154"/>
      <c r="L491" s="73"/>
      <c r="M491" s="38"/>
      <c r="N491" s="75"/>
      <c r="P491" s="163"/>
      <c r="R491" s="159"/>
      <c r="T491" s="38"/>
      <c r="U491" s="38"/>
      <c r="V491" s="66"/>
      <c r="W491" s="52"/>
      <c r="X491" s="52"/>
      <c r="Y491" s="52"/>
      <c r="AA491" s="21"/>
      <c r="AB491" s="21"/>
      <c r="AC491" s="37"/>
    </row>
    <row r="492" spans="1:29" s="38" customFormat="1" x14ac:dyDescent="0.25">
      <c r="A492" s="38" t="s">
        <v>6</v>
      </c>
      <c r="B492" s="38" t="s">
        <v>132</v>
      </c>
      <c r="C492" s="33"/>
      <c r="D492" s="36"/>
      <c r="E492" s="33"/>
      <c r="F492" s="33"/>
      <c r="G492" s="33"/>
      <c r="H492" s="162"/>
      <c r="I492" s="33"/>
      <c r="J492" s="154"/>
      <c r="K492" s="33"/>
      <c r="L492" s="63"/>
      <c r="M492" s="36"/>
      <c r="N492" s="75"/>
      <c r="O492" s="33"/>
      <c r="P492" s="163"/>
      <c r="Q492" s="33"/>
      <c r="R492" s="159"/>
      <c r="S492" s="33"/>
      <c r="T492" s="36"/>
      <c r="U492" s="36"/>
      <c r="V492" s="66"/>
      <c r="W492" s="52"/>
      <c r="X492" s="52"/>
      <c r="Y492" s="52"/>
      <c r="AA492" s="21"/>
      <c r="AB492" s="21"/>
      <c r="AC492" s="37"/>
    </row>
    <row r="493" spans="1:29" x14ac:dyDescent="0.25">
      <c r="A493" s="33">
        <v>341</v>
      </c>
      <c r="B493" s="33" t="s">
        <v>42</v>
      </c>
      <c r="C493" s="38"/>
      <c r="D493" s="36">
        <v>601221.5</v>
      </c>
      <c r="F493" s="36">
        <v>330321.73522000009</v>
      </c>
      <c r="H493" s="162">
        <v>79.42978723404255</v>
      </c>
      <c r="I493" s="58" t="s">
        <v>287</v>
      </c>
      <c r="J493" s="154">
        <v>10.4</v>
      </c>
      <c r="K493" s="58" t="s">
        <v>287</v>
      </c>
      <c r="L493" s="63">
        <f t="shared" ref="L493:L499" si="66">+ROUND(D493*N493/100,0)</f>
        <v>13227</v>
      </c>
      <c r="M493" s="36"/>
      <c r="N493" s="76">
        <v>2.2000000000000002</v>
      </c>
      <c r="O493" s="38"/>
      <c r="P493" s="163">
        <f t="shared" ref="P493:P499" si="67">F493/D493*100</f>
        <v>54.941770249400612</v>
      </c>
      <c r="R493" s="159">
        <v>10.3</v>
      </c>
      <c r="T493" s="36">
        <v>27468</v>
      </c>
      <c r="U493" s="36"/>
      <c r="V493" s="66">
        <f t="shared" ref="V493:V499" si="68">+ROUND(T493/D493*100,2)</f>
        <v>4.57</v>
      </c>
      <c r="W493" s="52"/>
      <c r="X493" s="52"/>
      <c r="Y493" s="52"/>
      <c r="AA493" s="21"/>
      <c r="AB493" s="21"/>
      <c r="AC493" s="37"/>
    </row>
    <row r="494" spans="1:29" x14ac:dyDescent="0.25">
      <c r="A494" s="33">
        <v>342</v>
      </c>
      <c r="B494" s="33" t="s">
        <v>87</v>
      </c>
      <c r="D494" s="36">
        <v>194416.91</v>
      </c>
      <c r="F494" s="36">
        <v>102092.6630855556</v>
      </c>
      <c r="H494" s="162">
        <v>74.615384615384613</v>
      </c>
      <c r="I494" s="58" t="s">
        <v>287</v>
      </c>
      <c r="J494" s="154">
        <v>9.9</v>
      </c>
      <c r="K494" s="58" t="s">
        <v>287</v>
      </c>
      <c r="L494" s="63">
        <f t="shared" si="66"/>
        <v>5055</v>
      </c>
      <c r="M494" s="36"/>
      <c r="N494" s="76">
        <v>2.6</v>
      </c>
      <c r="P494" s="163">
        <f t="shared" si="67"/>
        <v>52.512234190717052</v>
      </c>
      <c r="R494" s="159">
        <v>9.8000000000000007</v>
      </c>
      <c r="T494" s="36">
        <v>10016</v>
      </c>
      <c r="U494" s="36"/>
      <c r="V494" s="66">
        <f t="shared" si="68"/>
        <v>5.15</v>
      </c>
      <c r="W494" s="52"/>
      <c r="X494" s="52"/>
      <c r="Y494" s="52"/>
      <c r="AA494" s="21"/>
      <c r="AB494" s="21"/>
      <c r="AC494" s="37"/>
    </row>
    <row r="495" spans="1:29" x14ac:dyDescent="0.25">
      <c r="A495" s="33">
        <v>343</v>
      </c>
      <c r="B495" s="33" t="s">
        <v>88</v>
      </c>
      <c r="C495" s="38"/>
      <c r="D495" s="36">
        <v>14841925.279999999</v>
      </c>
      <c r="F495" s="124">
        <v>2188183.7755663302</v>
      </c>
      <c r="G495" s="58"/>
      <c r="H495" s="162">
        <v>73.823529411764696</v>
      </c>
      <c r="I495" s="58" t="s">
        <v>287</v>
      </c>
      <c r="J495" s="156">
        <v>8.9</v>
      </c>
      <c r="K495" s="58" t="s">
        <v>287</v>
      </c>
      <c r="L495" s="63">
        <f t="shared" si="66"/>
        <v>430416</v>
      </c>
      <c r="M495" s="63"/>
      <c r="N495" s="78">
        <v>2.9</v>
      </c>
      <c r="O495" s="73"/>
      <c r="P495" s="163">
        <f t="shared" si="67"/>
        <v>14.743260960321519</v>
      </c>
      <c r="R495" s="159">
        <v>10.14</v>
      </c>
      <c r="T495" s="36">
        <v>1291814</v>
      </c>
      <c r="U495" s="36"/>
      <c r="V495" s="66">
        <f t="shared" si="68"/>
        <v>8.6999999999999993</v>
      </c>
      <c r="W495" s="52"/>
      <c r="X495" s="52"/>
      <c r="Y495" s="52"/>
      <c r="AA495" s="21"/>
      <c r="AB495" s="21"/>
      <c r="AC495" s="37"/>
    </row>
    <row r="496" spans="1:29" x14ac:dyDescent="0.25">
      <c r="A496" s="33">
        <v>343.2</v>
      </c>
      <c r="B496" s="33" t="s">
        <v>290</v>
      </c>
      <c r="D496" s="36">
        <v>1858778.65</v>
      </c>
      <c r="F496" s="63">
        <v>571426.05007311457</v>
      </c>
      <c r="G496" s="58"/>
      <c r="H496" s="162">
        <v>73.823529411764696</v>
      </c>
      <c r="I496" s="58" t="s">
        <v>287</v>
      </c>
      <c r="J496" s="156">
        <v>8.9</v>
      </c>
      <c r="K496" s="58" t="s">
        <v>287</v>
      </c>
      <c r="L496" s="63">
        <f t="shared" si="66"/>
        <v>53905</v>
      </c>
      <c r="M496" s="63"/>
      <c r="N496" s="78">
        <v>2.9</v>
      </c>
      <c r="O496" s="58"/>
      <c r="P496" s="163">
        <f t="shared" si="67"/>
        <v>30.74201708057679</v>
      </c>
      <c r="R496" s="159">
        <v>7.6</v>
      </c>
      <c r="T496" s="36">
        <v>98461</v>
      </c>
      <c r="U496" s="36"/>
      <c r="V496" s="66">
        <f t="shared" si="68"/>
        <v>5.3</v>
      </c>
      <c r="W496" s="52"/>
      <c r="X496" s="52"/>
      <c r="Y496" s="52"/>
      <c r="AA496" s="21"/>
      <c r="AB496" s="21"/>
      <c r="AC496" s="37"/>
    </row>
    <row r="497" spans="1:29" x14ac:dyDescent="0.25">
      <c r="A497" s="33">
        <v>344</v>
      </c>
      <c r="B497" s="33" t="s">
        <v>89</v>
      </c>
      <c r="D497" s="36">
        <v>1748135.45</v>
      </c>
      <c r="F497" s="36">
        <v>750004.79137333413</v>
      </c>
      <c r="H497" s="162">
        <v>79.116666666666674</v>
      </c>
      <c r="I497" s="58" t="s">
        <v>287</v>
      </c>
      <c r="J497" s="154">
        <v>10.4</v>
      </c>
      <c r="K497" s="58" t="s">
        <v>287</v>
      </c>
      <c r="L497" s="63">
        <f t="shared" si="66"/>
        <v>36711</v>
      </c>
      <c r="M497" s="36"/>
      <c r="N497" s="76">
        <v>2.1</v>
      </c>
      <c r="P497" s="163">
        <f t="shared" si="67"/>
        <v>42.903128094183671</v>
      </c>
      <c r="R497" s="159">
        <v>9.73</v>
      </c>
      <c r="T497" s="36">
        <v>107973</v>
      </c>
      <c r="U497" s="36"/>
      <c r="V497" s="66">
        <f t="shared" si="68"/>
        <v>6.18</v>
      </c>
      <c r="W497" s="52"/>
      <c r="X497" s="52"/>
      <c r="Y497" s="52"/>
      <c r="AA497" s="21"/>
      <c r="AB497" s="21"/>
      <c r="AC497" s="37"/>
    </row>
    <row r="498" spans="1:29" x14ac:dyDescent="0.25">
      <c r="A498" s="33">
        <v>345</v>
      </c>
      <c r="B498" s="33" t="s">
        <v>45</v>
      </c>
      <c r="D498" s="36">
        <v>420107.13</v>
      </c>
      <c r="F498" s="36">
        <v>174656.81642166671</v>
      </c>
      <c r="H498" s="162">
        <v>79.116666666666674</v>
      </c>
      <c r="I498" s="58" t="s">
        <v>287</v>
      </c>
      <c r="J498" s="154">
        <v>10.4</v>
      </c>
      <c r="K498" s="58" t="s">
        <v>287</v>
      </c>
      <c r="L498" s="63">
        <f t="shared" si="66"/>
        <v>8822</v>
      </c>
      <c r="M498" s="36"/>
      <c r="N498" s="76">
        <v>2.1</v>
      </c>
      <c r="P498" s="163">
        <f t="shared" si="67"/>
        <v>41.574351861551769</v>
      </c>
      <c r="R498" s="159">
        <v>9.2200000000000006</v>
      </c>
      <c r="T498" s="36">
        <v>27533</v>
      </c>
      <c r="U498" s="36"/>
      <c r="V498" s="66">
        <f t="shared" si="68"/>
        <v>6.55</v>
      </c>
      <c r="W498" s="52"/>
      <c r="X498" s="52"/>
      <c r="Y498" s="52"/>
      <c r="AA498" s="21"/>
      <c r="AB498" s="21"/>
      <c r="AC498" s="37"/>
    </row>
    <row r="499" spans="1:29" s="38" customFormat="1" x14ac:dyDescent="0.25">
      <c r="A499" s="33">
        <v>346</v>
      </c>
      <c r="B499" s="33" t="s">
        <v>291</v>
      </c>
      <c r="C499" s="33"/>
      <c r="D499" s="32">
        <v>20934.61</v>
      </c>
      <c r="E499" s="33"/>
      <c r="F499" s="32">
        <v>8569.5999233333496</v>
      </c>
      <c r="G499" s="33"/>
      <c r="H499" s="162">
        <v>77.608695652173907</v>
      </c>
      <c r="I499" s="58" t="s">
        <v>287</v>
      </c>
      <c r="J499" s="154">
        <v>10.3</v>
      </c>
      <c r="K499" s="58" t="s">
        <v>287</v>
      </c>
      <c r="L499" s="64">
        <f t="shared" si="66"/>
        <v>461</v>
      </c>
      <c r="M499" s="54"/>
      <c r="N499" s="76">
        <v>2.2000000000000002</v>
      </c>
      <c r="O499" s="33"/>
      <c r="P499" s="163">
        <f t="shared" si="67"/>
        <v>40.93508273301174</v>
      </c>
      <c r="Q499" s="33"/>
      <c r="R499" s="159">
        <v>9.07</v>
      </c>
      <c r="S499" s="33"/>
      <c r="T499" s="32">
        <v>1409</v>
      </c>
      <c r="U499" s="54"/>
      <c r="V499" s="66">
        <f t="shared" si="68"/>
        <v>6.73</v>
      </c>
      <c r="W499" s="52"/>
      <c r="X499" s="60"/>
      <c r="Y499" s="52"/>
      <c r="AA499" s="21"/>
      <c r="AB499" s="21"/>
      <c r="AC499" s="37"/>
    </row>
    <row r="500" spans="1:29" x14ac:dyDescent="0.25">
      <c r="A500" s="33" t="s">
        <v>6</v>
      </c>
      <c r="B500" s="38" t="s">
        <v>133</v>
      </c>
      <c r="D500" s="23">
        <f>+SUBTOTAL(9,D493:D499)</f>
        <v>19685519.529999997</v>
      </c>
      <c r="E500" s="38"/>
      <c r="F500" s="23">
        <f>+SUBTOTAL(9,F493:F499)</f>
        <v>4125255.4316633348</v>
      </c>
      <c r="G500" s="38"/>
      <c r="H500" s="162"/>
      <c r="I500" s="38"/>
      <c r="J500" s="154"/>
      <c r="L500" s="83">
        <f>+SUBTOTAL(9,L493:L499)</f>
        <v>548597</v>
      </c>
      <c r="M500" s="24"/>
      <c r="N500" s="79">
        <f>+ROUND(L500/D500*100,1)</f>
        <v>2.8</v>
      </c>
      <c r="P500" s="163"/>
      <c r="R500" s="159"/>
      <c r="T500" s="23">
        <f>+SUBTOTAL(9,T493:T499)</f>
        <v>1564674</v>
      </c>
      <c r="U500" s="24"/>
      <c r="V500" s="116">
        <f>+T500/D500*100</f>
        <v>7.9483500428601594</v>
      </c>
      <c r="W500" s="56"/>
      <c r="X500" s="60"/>
      <c r="Y500" s="52"/>
      <c r="Z500" s="37"/>
      <c r="AA500" s="21"/>
      <c r="AB500" s="21"/>
      <c r="AC500" s="37"/>
    </row>
    <row r="501" spans="1:29" s="38" customFormat="1" x14ac:dyDescent="0.25">
      <c r="A501" s="33" t="s">
        <v>6</v>
      </c>
      <c r="B501" s="33" t="s">
        <v>6</v>
      </c>
      <c r="C501" s="33"/>
      <c r="D501" s="33"/>
      <c r="E501" s="33"/>
      <c r="F501" s="33"/>
      <c r="G501" s="33"/>
      <c r="H501" s="162"/>
      <c r="I501" s="33"/>
      <c r="J501" s="154"/>
      <c r="K501" s="33"/>
      <c r="L501" s="58"/>
      <c r="M501" s="33"/>
      <c r="N501" s="75"/>
      <c r="O501" s="33"/>
      <c r="P501" s="163"/>
      <c r="Q501" s="33"/>
      <c r="R501" s="159"/>
      <c r="S501" s="33"/>
      <c r="T501" s="33"/>
      <c r="U501" s="33"/>
      <c r="V501" s="66"/>
      <c r="W501" s="52"/>
      <c r="X501" s="60"/>
      <c r="Y501" s="52"/>
      <c r="AA501" s="21"/>
      <c r="AB501" s="21"/>
      <c r="AC501" s="37"/>
    </row>
    <row r="502" spans="1:29" x14ac:dyDescent="0.25">
      <c r="A502" s="38" t="s">
        <v>6</v>
      </c>
      <c r="B502" s="38" t="s">
        <v>134</v>
      </c>
      <c r="D502" s="36"/>
      <c r="H502" s="162"/>
      <c r="J502" s="154"/>
      <c r="L502" s="63"/>
      <c r="M502" s="36"/>
      <c r="N502" s="75"/>
      <c r="P502" s="163"/>
      <c r="R502" s="159"/>
      <c r="T502" s="36"/>
      <c r="U502" s="36"/>
      <c r="V502" s="66"/>
      <c r="W502" s="52"/>
      <c r="X502" s="52"/>
      <c r="Y502" s="52"/>
      <c r="Z502" s="38"/>
      <c r="AA502" s="21"/>
      <c r="AB502" s="21"/>
      <c r="AC502" s="37"/>
    </row>
    <row r="503" spans="1:29" x14ac:dyDescent="0.25">
      <c r="A503" s="33">
        <v>341</v>
      </c>
      <c r="B503" s="33" t="s">
        <v>42</v>
      </c>
      <c r="C503" s="38"/>
      <c r="D503" s="36">
        <v>941092.66</v>
      </c>
      <c r="F503" s="36">
        <v>199921.37560083548</v>
      </c>
      <c r="H503" s="162">
        <v>77.890909090909091</v>
      </c>
      <c r="I503" s="58" t="s">
        <v>287</v>
      </c>
      <c r="J503" s="154">
        <v>10.4</v>
      </c>
      <c r="K503" s="58" t="s">
        <v>287</v>
      </c>
      <c r="L503" s="63">
        <f t="shared" ref="L503:L509" si="69">+ROUND(D503*N503/100,0)</f>
        <v>21645</v>
      </c>
      <c r="M503" s="36"/>
      <c r="N503" s="76">
        <v>2.2999999999999998</v>
      </c>
      <c r="O503" s="38"/>
      <c r="P503" s="163">
        <f t="shared" ref="P503:P509" si="70">F503/D503*100</f>
        <v>21.2435378680815</v>
      </c>
      <c r="R503" s="159">
        <v>10.39</v>
      </c>
      <c r="T503" s="36">
        <v>73147</v>
      </c>
      <c r="U503" s="36"/>
      <c r="V503" s="66">
        <f t="shared" ref="V503:V509" si="71">+ROUND(T503/D503*100,2)</f>
        <v>7.77</v>
      </c>
      <c r="W503" s="52"/>
      <c r="X503" s="52"/>
      <c r="Y503" s="52"/>
      <c r="AA503" s="21"/>
      <c r="AB503" s="21"/>
      <c r="AC503" s="37"/>
    </row>
    <row r="504" spans="1:29" x14ac:dyDescent="0.25">
      <c r="A504" s="33">
        <v>342</v>
      </c>
      <c r="B504" s="33" t="s">
        <v>87</v>
      </c>
      <c r="D504" s="36">
        <v>724317.88</v>
      </c>
      <c r="F504" s="36">
        <v>139689.39757729124</v>
      </c>
      <c r="H504" s="162">
        <v>73.243243243243242</v>
      </c>
      <c r="I504" s="58" t="s">
        <v>287</v>
      </c>
      <c r="J504" s="154">
        <v>9.9</v>
      </c>
      <c r="K504" s="58" t="s">
        <v>287</v>
      </c>
      <c r="L504" s="63">
        <f t="shared" si="69"/>
        <v>19557</v>
      </c>
      <c r="M504" s="36"/>
      <c r="N504" s="76">
        <v>2.7</v>
      </c>
      <c r="P504" s="163">
        <f t="shared" si="70"/>
        <v>19.285648115892325</v>
      </c>
      <c r="R504" s="159">
        <v>10.130000000000001</v>
      </c>
      <c r="T504" s="36">
        <v>59858</v>
      </c>
      <c r="U504" s="36"/>
      <c r="V504" s="66">
        <f t="shared" si="71"/>
        <v>8.26</v>
      </c>
      <c r="W504" s="52"/>
      <c r="X504" s="52"/>
      <c r="Y504" s="52"/>
      <c r="AA504" s="21"/>
      <c r="AB504" s="21"/>
      <c r="AC504" s="37"/>
    </row>
    <row r="505" spans="1:29" x14ac:dyDescent="0.25">
      <c r="A505" s="33">
        <v>343</v>
      </c>
      <c r="B505" s="33" t="s">
        <v>88</v>
      </c>
      <c r="C505" s="38"/>
      <c r="D505" s="36">
        <v>10218902.539999999</v>
      </c>
      <c r="F505" s="124">
        <v>1769583.5911101266</v>
      </c>
      <c r="G505" s="58"/>
      <c r="H505" s="162">
        <v>72.8125</v>
      </c>
      <c r="I505" s="58" t="s">
        <v>287</v>
      </c>
      <c r="J505" s="156">
        <v>8.6999999999999993</v>
      </c>
      <c r="K505" s="58" t="s">
        <v>287</v>
      </c>
      <c r="L505" s="63">
        <f t="shared" si="69"/>
        <v>316786</v>
      </c>
      <c r="M505" s="63"/>
      <c r="N505" s="78">
        <v>3.1</v>
      </c>
      <c r="O505" s="73"/>
      <c r="P505" s="163">
        <f t="shared" si="70"/>
        <v>17.316767472665678</v>
      </c>
      <c r="R505" s="159">
        <v>10.14</v>
      </c>
      <c r="T505" s="36">
        <v>863500</v>
      </c>
      <c r="U505" s="36"/>
      <c r="V505" s="66">
        <f t="shared" si="71"/>
        <v>8.4499999999999993</v>
      </c>
      <c r="W505" s="52"/>
      <c r="X505" s="52"/>
      <c r="Y505" s="52"/>
      <c r="AA505" s="21"/>
      <c r="AB505" s="21"/>
      <c r="AC505" s="37"/>
    </row>
    <row r="506" spans="1:29" x14ac:dyDescent="0.25">
      <c r="A506" s="33">
        <v>343.2</v>
      </c>
      <c r="B506" s="33" t="s">
        <v>290</v>
      </c>
      <c r="D506" s="36">
        <v>2807095.36</v>
      </c>
      <c r="F506" s="63">
        <v>1209852.3085479857</v>
      </c>
      <c r="G506" s="58"/>
      <c r="H506" s="162">
        <v>72.8125</v>
      </c>
      <c r="I506" s="58" t="s">
        <v>287</v>
      </c>
      <c r="J506" s="153">
        <v>8.6999999999999993</v>
      </c>
      <c r="K506" s="58" t="s">
        <v>287</v>
      </c>
      <c r="L506" s="63">
        <f t="shared" si="69"/>
        <v>87020</v>
      </c>
      <c r="M506" s="63"/>
      <c r="N506" s="78">
        <v>3.1</v>
      </c>
      <c r="O506" s="58"/>
      <c r="P506" s="163">
        <f t="shared" si="70"/>
        <v>43.099793679541612</v>
      </c>
      <c r="R506" s="159">
        <v>5.72</v>
      </c>
      <c r="T506" s="36">
        <v>136920</v>
      </c>
      <c r="U506" s="36"/>
      <c r="V506" s="66">
        <f t="shared" si="71"/>
        <v>4.88</v>
      </c>
      <c r="W506" s="52"/>
      <c r="X506" s="52"/>
      <c r="Y506" s="52"/>
      <c r="AA506" s="21"/>
      <c r="AB506" s="21"/>
      <c r="AC506" s="37"/>
    </row>
    <row r="507" spans="1:29" x14ac:dyDescent="0.25">
      <c r="A507" s="33">
        <v>344</v>
      </c>
      <c r="B507" s="33" t="s">
        <v>89</v>
      </c>
      <c r="D507" s="36">
        <v>4602021.84</v>
      </c>
      <c r="F507" s="36">
        <v>652682.94027096475</v>
      </c>
      <c r="H507" s="162">
        <v>77.657777777777781</v>
      </c>
      <c r="I507" s="58" t="s">
        <v>287</v>
      </c>
      <c r="J507" s="154">
        <v>10.4</v>
      </c>
      <c r="K507" s="58" t="s">
        <v>287</v>
      </c>
      <c r="L507" s="63">
        <f t="shared" si="69"/>
        <v>101244</v>
      </c>
      <c r="M507" s="36"/>
      <c r="N507" s="76">
        <v>2.2000000000000002</v>
      </c>
      <c r="P507" s="163">
        <f t="shared" si="70"/>
        <v>14.182525919324293</v>
      </c>
      <c r="R507" s="159">
        <v>10.3</v>
      </c>
      <c r="T507" s="36">
        <v>396835</v>
      </c>
      <c r="U507" s="36"/>
      <c r="V507" s="66">
        <f t="shared" si="71"/>
        <v>8.6199999999999992</v>
      </c>
      <c r="W507" s="52"/>
      <c r="X507" s="52"/>
      <c r="Y507" s="52"/>
      <c r="AA507" s="21"/>
      <c r="AB507" s="21"/>
      <c r="AC507" s="37"/>
    </row>
    <row r="508" spans="1:29" s="38" customFormat="1" x14ac:dyDescent="0.25">
      <c r="A508" s="33">
        <v>345</v>
      </c>
      <c r="B508" s="33" t="s">
        <v>45</v>
      </c>
      <c r="C508" s="33"/>
      <c r="D508" s="36">
        <v>3450437.53</v>
      </c>
      <c r="E508" s="33"/>
      <c r="F508" s="36">
        <v>576559.85641460388</v>
      </c>
      <c r="G508" s="33"/>
      <c r="H508" s="162">
        <v>77.657777777777781</v>
      </c>
      <c r="I508" s="58" t="s">
        <v>287</v>
      </c>
      <c r="J508" s="154">
        <v>10.4</v>
      </c>
      <c r="K508" s="58" t="s">
        <v>287</v>
      </c>
      <c r="L508" s="63">
        <f t="shared" si="69"/>
        <v>75910</v>
      </c>
      <c r="M508" s="36"/>
      <c r="N508" s="76">
        <v>2.2000000000000002</v>
      </c>
      <c r="O508" s="33"/>
      <c r="P508" s="163">
        <f t="shared" si="70"/>
        <v>16.709760759372564</v>
      </c>
      <c r="Q508" s="33"/>
      <c r="R508" s="159">
        <v>10.34</v>
      </c>
      <c r="S508" s="33"/>
      <c r="T508" s="36">
        <v>284612</v>
      </c>
      <c r="U508" s="36"/>
      <c r="V508" s="66">
        <f t="shared" si="71"/>
        <v>8.25</v>
      </c>
      <c r="W508" s="52"/>
      <c r="X508" s="52"/>
      <c r="Y508" s="52"/>
      <c r="Z508" s="33"/>
      <c r="AA508" s="21"/>
      <c r="AB508" s="21"/>
      <c r="AC508" s="37"/>
    </row>
    <row r="509" spans="1:29" x14ac:dyDescent="0.25">
      <c r="A509" s="33">
        <v>346</v>
      </c>
      <c r="B509" s="33" t="s">
        <v>291</v>
      </c>
      <c r="D509" s="32">
        <v>20936.09</v>
      </c>
      <c r="F509" s="32">
        <v>3116.9766706915188</v>
      </c>
      <c r="H509" s="162">
        <v>76.590909090909093</v>
      </c>
      <c r="I509" s="58" t="s">
        <v>287</v>
      </c>
      <c r="J509" s="154">
        <v>10.3</v>
      </c>
      <c r="K509" s="58" t="s">
        <v>287</v>
      </c>
      <c r="L509" s="64">
        <f t="shared" si="69"/>
        <v>482</v>
      </c>
      <c r="M509" s="54"/>
      <c r="N509" s="76">
        <v>2.2999999999999998</v>
      </c>
      <c r="P509" s="163">
        <f t="shared" si="70"/>
        <v>14.888055366076086</v>
      </c>
      <c r="R509" s="159">
        <v>10.17</v>
      </c>
      <c r="T509" s="32">
        <v>1793</v>
      </c>
      <c r="U509" s="54"/>
      <c r="V509" s="66">
        <f t="shared" si="71"/>
        <v>8.56</v>
      </c>
      <c r="W509" s="52"/>
      <c r="X509" s="52"/>
      <c r="Y509" s="52"/>
      <c r="Z509" s="38"/>
      <c r="AA509" s="21"/>
      <c r="AB509" s="21"/>
      <c r="AC509" s="37"/>
    </row>
    <row r="510" spans="1:29" x14ac:dyDescent="0.25">
      <c r="A510" s="33" t="s">
        <v>6</v>
      </c>
      <c r="B510" s="38" t="s">
        <v>135</v>
      </c>
      <c r="D510" s="23">
        <f>+SUBTOTAL(9,D503:D509)</f>
        <v>22764803.899999999</v>
      </c>
      <c r="E510" s="38"/>
      <c r="F510" s="23">
        <f>+SUBTOTAL(9,F503:F509)</f>
        <v>4551406.4461924993</v>
      </c>
      <c r="G510" s="38"/>
      <c r="H510" s="162"/>
      <c r="I510" s="38"/>
      <c r="J510" s="154"/>
      <c r="L510" s="83">
        <f>+SUBTOTAL(9,L503:L509)</f>
        <v>622644</v>
      </c>
      <c r="M510" s="24"/>
      <c r="N510" s="79">
        <f>+ROUND(L510/D510*100,1)</f>
        <v>2.7</v>
      </c>
      <c r="P510" s="163"/>
      <c r="R510" s="159"/>
      <c r="T510" s="23">
        <f>+SUBTOTAL(9,T503:T509)</f>
        <v>1816665</v>
      </c>
      <c r="U510" s="24"/>
      <c r="V510" s="116">
        <f>+T510/D510*100</f>
        <v>7.9801478105418697</v>
      </c>
      <c r="W510" s="56"/>
      <c r="X510" s="52"/>
      <c r="Y510" s="52"/>
      <c r="Z510" s="37"/>
      <c r="AA510" s="21"/>
      <c r="AB510" s="21"/>
      <c r="AC510" s="37"/>
    </row>
    <row r="511" spans="1:29" x14ac:dyDescent="0.25">
      <c r="A511" s="33" t="s">
        <v>6</v>
      </c>
      <c r="B511" s="33" t="s">
        <v>6</v>
      </c>
      <c r="H511" s="162"/>
      <c r="J511" s="154"/>
      <c r="N511" s="75"/>
      <c r="P511" s="163"/>
      <c r="R511" s="159"/>
      <c r="V511" s="66"/>
      <c r="W511" s="52"/>
      <c r="X511" s="52"/>
      <c r="Y511" s="52"/>
      <c r="Z511" s="38"/>
      <c r="AA511" s="21"/>
      <c r="AB511" s="21"/>
      <c r="AC511" s="37"/>
    </row>
    <row r="512" spans="1:29" s="38" customFormat="1" x14ac:dyDescent="0.25">
      <c r="A512" s="38" t="s">
        <v>6</v>
      </c>
      <c r="B512" s="38" t="s">
        <v>300</v>
      </c>
      <c r="D512" s="43"/>
      <c r="F512" s="43"/>
      <c r="H512" s="162"/>
      <c r="J512" s="154"/>
      <c r="L512" s="87"/>
      <c r="M512" s="43"/>
      <c r="N512" s="74"/>
      <c r="P512" s="163"/>
      <c r="Q512" s="33"/>
      <c r="R512" s="159"/>
      <c r="S512" s="33"/>
      <c r="T512" s="43"/>
      <c r="U512" s="43"/>
      <c r="V512" s="116"/>
      <c r="W512" s="57"/>
      <c r="X512" s="52"/>
      <c r="Y512" s="52"/>
      <c r="Z512" s="33"/>
      <c r="AA512" s="21"/>
      <c r="AB512" s="21"/>
      <c r="AC512" s="37"/>
    </row>
    <row r="513" spans="1:29" s="38" customFormat="1" x14ac:dyDescent="0.25">
      <c r="A513" s="33">
        <v>341</v>
      </c>
      <c r="B513" s="33" t="s">
        <v>42</v>
      </c>
      <c r="D513" s="36">
        <v>43805885.75</v>
      </c>
      <c r="F513" s="36">
        <v>1507491.880663194</v>
      </c>
      <c r="H513" s="162">
        <v>0</v>
      </c>
      <c r="I513" s="58" t="s">
        <v>287</v>
      </c>
      <c r="J513" s="154">
        <v>30</v>
      </c>
      <c r="K513" s="58" t="s">
        <v>287</v>
      </c>
      <c r="L513" s="63">
        <f t="shared" ref="L513:L519" si="72">+ROUND(D513*N513/100,0)</f>
        <v>1445594</v>
      </c>
      <c r="M513" s="36"/>
      <c r="N513" s="76">
        <v>3.3</v>
      </c>
      <c r="P513" s="163">
        <f t="shared" ref="P513:P519" si="73">F513/D513*100</f>
        <v>3.4412998501307421</v>
      </c>
      <c r="Q513" s="33"/>
      <c r="R513" s="159">
        <v>36.880000000000003</v>
      </c>
      <c r="S513" s="33"/>
      <c r="T513" s="36">
        <v>1170675</v>
      </c>
      <c r="U513" s="43"/>
      <c r="V513" s="66">
        <f t="shared" ref="V513:V519" si="74">+ROUND(T513/D513*100,2)</f>
        <v>2.67</v>
      </c>
      <c r="W513" s="52"/>
      <c r="X513" s="52"/>
      <c r="Y513" s="52"/>
      <c r="Z513" s="33"/>
      <c r="AA513" s="21"/>
      <c r="AB513" s="21"/>
      <c r="AC513" s="37"/>
    </row>
    <row r="514" spans="1:29" s="38" customFormat="1" x14ac:dyDescent="0.25">
      <c r="A514" s="33">
        <v>342</v>
      </c>
      <c r="B514" s="33" t="s">
        <v>87</v>
      </c>
      <c r="D514" s="36">
        <v>26150084.739999998</v>
      </c>
      <c r="F514" s="36">
        <v>899902.82696668187</v>
      </c>
      <c r="H514" s="162">
        <v>0</v>
      </c>
      <c r="I514" s="58" t="s">
        <v>287</v>
      </c>
      <c r="J514" s="154">
        <v>30</v>
      </c>
      <c r="K514" s="58" t="s">
        <v>287</v>
      </c>
      <c r="L514" s="63">
        <f t="shared" si="72"/>
        <v>862953</v>
      </c>
      <c r="M514" s="36"/>
      <c r="N514" s="76">
        <v>3.3</v>
      </c>
      <c r="P514" s="163">
        <f t="shared" si="73"/>
        <v>3.4412998501307412</v>
      </c>
      <c r="Q514" s="33"/>
      <c r="R514" s="159">
        <v>33.89</v>
      </c>
      <c r="S514" s="33"/>
      <c r="T514" s="36">
        <v>768211</v>
      </c>
      <c r="U514" s="43"/>
      <c r="V514" s="66">
        <f t="shared" si="74"/>
        <v>2.94</v>
      </c>
      <c r="W514" s="52"/>
      <c r="X514" s="52"/>
      <c r="Y514" s="52"/>
      <c r="Z514" s="33"/>
      <c r="AA514" s="21"/>
      <c r="AB514" s="21"/>
      <c r="AC514" s="37"/>
    </row>
    <row r="515" spans="1:29" s="38" customFormat="1" x14ac:dyDescent="0.25">
      <c r="A515" s="58">
        <v>343</v>
      </c>
      <c r="B515" s="58" t="s">
        <v>88</v>
      </c>
      <c r="C515" s="73"/>
      <c r="D515" s="63">
        <v>226797341.74000001</v>
      </c>
      <c r="E515" s="73"/>
      <c r="F515" s="63">
        <v>8026196.0414384641</v>
      </c>
      <c r="G515" s="73"/>
      <c r="H515" s="163">
        <v>0</v>
      </c>
      <c r="I515" s="58" t="s">
        <v>287</v>
      </c>
      <c r="J515" s="156">
        <v>30</v>
      </c>
      <c r="K515" s="58" t="s">
        <v>287</v>
      </c>
      <c r="L515" s="63">
        <f t="shared" si="72"/>
        <v>7484312</v>
      </c>
      <c r="M515" s="63"/>
      <c r="N515" s="78">
        <v>3.3</v>
      </c>
      <c r="O515" s="73"/>
      <c r="P515" s="163">
        <f t="shared" si="73"/>
        <v>3.5389286222938527</v>
      </c>
      <c r="Q515" s="58"/>
      <c r="R515" s="160">
        <v>33.03</v>
      </c>
      <c r="S515" s="58"/>
      <c r="T515" s="63">
        <v>6829400</v>
      </c>
      <c r="U515" s="87"/>
      <c r="V515" s="66">
        <f t="shared" si="74"/>
        <v>3.01</v>
      </c>
      <c r="W515" s="52"/>
      <c r="X515" s="52"/>
      <c r="Y515" s="52"/>
      <c r="Z515" s="33"/>
      <c r="AA515" s="21"/>
      <c r="AB515" s="21"/>
      <c r="AC515" s="37"/>
    </row>
    <row r="516" spans="1:29" s="38" customFormat="1" x14ac:dyDescent="0.25">
      <c r="A516" s="58">
        <v>343.2</v>
      </c>
      <c r="B516" s="58" t="s">
        <v>290</v>
      </c>
      <c r="C516" s="73"/>
      <c r="D516" s="63">
        <v>83870826.980000004</v>
      </c>
      <c r="E516" s="73"/>
      <c r="F516" s="63">
        <v>2664827.1831268165</v>
      </c>
      <c r="G516" s="73"/>
      <c r="H516" s="163">
        <v>0</v>
      </c>
      <c r="I516" s="58" t="s">
        <v>287</v>
      </c>
      <c r="J516" s="156">
        <v>30</v>
      </c>
      <c r="K516" s="58" t="s">
        <v>287</v>
      </c>
      <c r="L516" s="63">
        <f t="shared" si="72"/>
        <v>2767737</v>
      </c>
      <c r="M516" s="63"/>
      <c r="N516" s="78">
        <v>3.3</v>
      </c>
      <c r="O516" s="73"/>
      <c r="P516" s="163">
        <f t="shared" si="73"/>
        <v>3.1772992816230081</v>
      </c>
      <c r="Q516" s="58"/>
      <c r="R516" s="160">
        <v>23.58</v>
      </c>
      <c r="S516" s="58"/>
      <c r="T516" s="63">
        <v>2412360</v>
      </c>
      <c r="U516" s="87"/>
      <c r="V516" s="66">
        <f t="shared" si="74"/>
        <v>2.88</v>
      </c>
      <c r="W516" s="52"/>
      <c r="X516" s="52"/>
      <c r="Y516" s="52"/>
      <c r="Z516" s="33"/>
      <c r="AA516" s="21"/>
      <c r="AB516" s="21"/>
      <c r="AC516" s="37"/>
    </row>
    <row r="517" spans="1:29" s="38" customFormat="1" x14ac:dyDescent="0.25">
      <c r="A517" s="58">
        <v>344</v>
      </c>
      <c r="B517" s="58" t="s">
        <v>89</v>
      </c>
      <c r="C517" s="73"/>
      <c r="D517" s="63">
        <v>38221666.560000002</v>
      </c>
      <c r="E517" s="73"/>
      <c r="F517" s="63">
        <v>1315322.154046752</v>
      </c>
      <c r="G517" s="73"/>
      <c r="H517" s="163">
        <v>0</v>
      </c>
      <c r="I517" s="58" t="s">
        <v>287</v>
      </c>
      <c r="J517" s="156">
        <v>30</v>
      </c>
      <c r="K517" s="58" t="s">
        <v>287</v>
      </c>
      <c r="L517" s="63">
        <f t="shared" si="72"/>
        <v>1261315</v>
      </c>
      <c r="M517" s="63"/>
      <c r="N517" s="78">
        <v>3.3</v>
      </c>
      <c r="O517" s="73"/>
      <c r="P517" s="163">
        <f t="shared" si="73"/>
        <v>3.4412998501307421</v>
      </c>
      <c r="Q517" s="58"/>
      <c r="R517" s="160">
        <v>35.9</v>
      </c>
      <c r="S517" s="58"/>
      <c r="T517" s="63">
        <v>1059972</v>
      </c>
      <c r="U517" s="87"/>
      <c r="V517" s="66">
        <f t="shared" si="74"/>
        <v>2.77</v>
      </c>
      <c r="W517" s="52"/>
      <c r="X517" s="52"/>
      <c r="Y517" s="52"/>
      <c r="Z517" s="33"/>
      <c r="AA517" s="21"/>
      <c r="AB517" s="21"/>
      <c r="AC517" s="37"/>
    </row>
    <row r="518" spans="1:29" s="38" customFormat="1" x14ac:dyDescent="0.25">
      <c r="A518" s="33">
        <v>345</v>
      </c>
      <c r="B518" s="33" t="s">
        <v>45</v>
      </c>
      <c r="D518" s="36">
        <v>60694880.549999997</v>
      </c>
      <c r="F518" s="36">
        <v>2088692.8334041825</v>
      </c>
      <c r="H518" s="162">
        <v>0</v>
      </c>
      <c r="I518" s="58" t="s">
        <v>287</v>
      </c>
      <c r="J518" s="154">
        <v>30</v>
      </c>
      <c r="K518" s="58" t="s">
        <v>287</v>
      </c>
      <c r="L518" s="63">
        <f t="shared" si="72"/>
        <v>2002931</v>
      </c>
      <c r="M518" s="36"/>
      <c r="N518" s="76">
        <v>3.3</v>
      </c>
      <c r="P518" s="163">
        <f t="shared" si="73"/>
        <v>3.4412998501307412</v>
      </c>
      <c r="Q518" s="33"/>
      <c r="R518" s="159">
        <v>35.46</v>
      </c>
      <c r="S518" s="33"/>
      <c r="T518" s="36">
        <v>1686974</v>
      </c>
      <c r="U518" s="43"/>
      <c r="V518" s="66">
        <f t="shared" si="74"/>
        <v>2.78</v>
      </c>
      <c r="W518" s="52"/>
      <c r="X518" s="52"/>
      <c r="Y518" s="52"/>
      <c r="Z518" s="33"/>
      <c r="AA518" s="21"/>
      <c r="AB518" s="21"/>
      <c r="AC518" s="37"/>
    </row>
    <row r="519" spans="1:29" s="38" customFormat="1" x14ac:dyDescent="0.25">
      <c r="A519" s="33">
        <v>346</v>
      </c>
      <c r="B519" s="33" t="s">
        <v>291</v>
      </c>
      <c r="D519" s="32">
        <v>5607843.1799999997</v>
      </c>
      <c r="F519" s="32">
        <v>192982.698948907</v>
      </c>
      <c r="H519" s="162">
        <v>0</v>
      </c>
      <c r="I519" s="58" t="s">
        <v>287</v>
      </c>
      <c r="J519" s="154">
        <v>30</v>
      </c>
      <c r="K519" s="58" t="s">
        <v>287</v>
      </c>
      <c r="L519" s="64">
        <f t="shared" si="72"/>
        <v>185059</v>
      </c>
      <c r="M519" s="54"/>
      <c r="N519" s="76">
        <v>3.3</v>
      </c>
      <c r="P519" s="163">
        <f t="shared" si="73"/>
        <v>3.4412998501307412</v>
      </c>
      <c r="Q519" s="33"/>
      <c r="R519" s="159">
        <v>33.74</v>
      </c>
      <c r="S519" s="33"/>
      <c r="T519" s="32">
        <v>163812</v>
      </c>
      <c r="U519" s="43"/>
      <c r="V519" s="66">
        <f t="shared" si="74"/>
        <v>2.92</v>
      </c>
      <c r="W519" s="52"/>
      <c r="X519" s="52"/>
      <c r="Y519" s="52"/>
      <c r="Z519" s="33"/>
      <c r="AA519" s="21"/>
      <c r="AB519" s="21"/>
      <c r="AC519" s="37"/>
    </row>
    <row r="520" spans="1:29" s="38" customFormat="1" x14ac:dyDescent="0.25">
      <c r="A520" s="33" t="s">
        <v>6</v>
      </c>
      <c r="B520" s="73" t="s">
        <v>302</v>
      </c>
      <c r="D520" s="23">
        <f>+SUBTOTAL(9,D513:D519)</f>
        <v>485148529.50000006</v>
      </c>
      <c r="F520" s="23">
        <f>+SUBTOTAL(9,F513:F519)</f>
        <v>16695415.618594998</v>
      </c>
      <c r="H520" s="162"/>
      <c r="J520" s="165"/>
      <c r="L520" s="83">
        <f>+SUBTOTAL(9,L513:L519)</f>
        <v>16009901</v>
      </c>
      <c r="M520" s="24"/>
      <c r="N520" s="79">
        <f>+ROUND(L520/D520*100,1)</f>
        <v>3.3</v>
      </c>
      <c r="P520" s="163"/>
      <c r="Q520" s="33"/>
      <c r="R520" s="159"/>
      <c r="S520" s="33"/>
      <c r="T520" s="23">
        <f>+SUBTOTAL(9,T513:T519)</f>
        <v>14091404</v>
      </c>
      <c r="U520" s="43"/>
      <c r="V520" s="126">
        <f>+T520/D520*100</f>
        <v>2.9045546143410497</v>
      </c>
      <c r="W520" s="56"/>
      <c r="X520" s="52"/>
      <c r="Y520" s="52"/>
      <c r="Z520" s="33"/>
      <c r="AA520" s="21"/>
      <c r="AB520" s="21"/>
      <c r="AC520" s="37"/>
    </row>
    <row r="521" spans="1:29" x14ac:dyDescent="0.25">
      <c r="A521" s="33" t="s">
        <v>6</v>
      </c>
      <c r="H521" s="162"/>
      <c r="J521" s="154"/>
      <c r="N521" s="75"/>
      <c r="P521" s="163"/>
      <c r="R521" s="159"/>
      <c r="V521" s="66"/>
      <c r="W521" s="52"/>
      <c r="X521" s="52"/>
      <c r="Y521" s="52"/>
      <c r="Z521" s="38"/>
      <c r="AA521" s="21"/>
      <c r="AB521" s="21"/>
      <c r="AC521" s="37"/>
    </row>
    <row r="522" spans="1:29" ht="13.8" thickBot="1" x14ac:dyDescent="0.3">
      <c r="A522" s="35" t="s">
        <v>265</v>
      </c>
      <c r="D522" s="15">
        <f>+SUBTOTAL(9,D493:D521)</f>
        <v>527598852.93000007</v>
      </c>
      <c r="F522" s="15">
        <f>+SUBTOTAL(9,F493:F521)</f>
        <v>25372077.49645083</v>
      </c>
      <c r="H522" s="162"/>
      <c r="J522" s="154"/>
      <c r="L522" s="90">
        <f>+SUBTOTAL(9,L493:L521)</f>
        <v>17181142</v>
      </c>
      <c r="M522" s="42"/>
      <c r="N522" s="80">
        <f>+ROUND(L522/D522*100,1)</f>
        <v>3.3</v>
      </c>
      <c r="P522" s="163">
        <f>F522/D522*100</f>
        <v>4.8089713151474776</v>
      </c>
      <c r="R522" s="159"/>
      <c r="T522" s="15">
        <f>+SUBTOTAL(9,T493:T521)</f>
        <v>17472743</v>
      </c>
      <c r="U522" s="42"/>
      <c r="V522" s="116">
        <f>+T522/D522*100</f>
        <v>3.3117477232874539</v>
      </c>
      <c r="W522" s="57"/>
      <c r="X522" s="52"/>
      <c r="Y522" s="52"/>
      <c r="AA522" s="21"/>
      <c r="AB522" s="21"/>
      <c r="AC522" s="37"/>
    </row>
    <row r="523" spans="1:29" ht="13.8" thickTop="1" x14ac:dyDescent="0.25">
      <c r="A523" s="35"/>
      <c r="B523" s="33" t="s">
        <v>6</v>
      </c>
      <c r="D523" s="42"/>
      <c r="F523" s="42"/>
      <c r="H523" s="162"/>
      <c r="J523" s="154"/>
      <c r="L523" s="84"/>
      <c r="M523" s="42"/>
      <c r="N523" s="75"/>
      <c r="P523" s="163"/>
      <c r="R523" s="159"/>
      <c r="T523" s="42"/>
      <c r="U523" s="42"/>
      <c r="V523" s="66"/>
      <c r="W523" s="52"/>
      <c r="X523" s="52"/>
      <c r="Y523" s="52"/>
      <c r="AA523" s="21"/>
      <c r="AB523" s="21"/>
      <c r="AC523" s="37"/>
    </row>
    <row r="524" spans="1:29" x14ac:dyDescent="0.25">
      <c r="D524" s="42"/>
      <c r="F524" s="42"/>
      <c r="H524" s="162"/>
      <c r="J524" s="154"/>
      <c r="L524" s="84"/>
      <c r="M524" s="42"/>
      <c r="N524" s="75"/>
      <c r="P524" s="163"/>
      <c r="R524" s="159"/>
      <c r="T524" s="42"/>
      <c r="U524" s="42"/>
      <c r="V524" s="66"/>
      <c r="W524" s="52"/>
      <c r="X524" s="52"/>
      <c r="Y524" s="52"/>
      <c r="AA524" s="21"/>
      <c r="AB524" s="21"/>
      <c r="AC524" s="37"/>
    </row>
    <row r="525" spans="1:29" x14ac:dyDescent="0.25">
      <c r="A525" s="35" t="s">
        <v>13</v>
      </c>
      <c r="D525" s="42"/>
      <c r="F525" s="42"/>
      <c r="H525" s="162"/>
      <c r="J525" s="154"/>
      <c r="L525" s="84"/>
      <c r="M525" s="42"/>
      <c r="N525" s="75"/>
      <c r="P525" s="163"/>
      <c r="R525" s="159"/>
      <c r="T525" s="42"/>
      <c r="U525" s="42"/>
      <c r="V525" s="66"/>
      <c r="W525" s="52"/>
      <c r="X525" s="52"/>
      <c r="Y525" s="52"/>
      <c r="AA525" s="21"/>
      <c r="AB525" s="21"/>
      <c r="AC525" s="37"/>
    </row>
    <row r="526" spans="1:29" x14ac:dyDescent="0.25">
      <c r="A526" s="35"/>
      <c r="B526" s="33" t="s">
        <v>6</v>
      </c>
      <c r="D526" s="42"/>
      <c r="F526" s="42"/>
      <c r="H526" s="162"/>
      <c r="J526" s="154"/>
      <c r="L526" s="84"/>
      <c r="M526" s="42"/>
      <c r="N526" s="75"/>
      <c r="P526" s="163"/>
      <c r="R526" s="159"/>
      <c r="T526" s="42"/>
      <c r="U526" s="42"/>
      <c r="V526" s="66"/>
      <c r="W526" s="52"/>
      <c r="X526" s="52"/>
      <c r="Y526" s="52"/>
      <c r="AA526" s="21"/>
      <c r="AB526" s="21"/>
      <c r="AC526" s="37"/>
    </row>
    <row r="527" spans="1:29" x14ac:dyDescent="0.25">
      <c r="A527" s="38"/>
      <c r="B527" s="38" t="s">
        <v>136</v>
      </c>
      <c r="D527" s="42"/>
      <c r="F527" s="42"/>
      <c r="H527" s="162"/>
      <c r="J527" s="154"/>
      <c r="L527" s="84"/>
      <c r="M527" s="42"/>
      <c r="N527" s="75"/>
      <c r="P527" s="163"/>
      <c r="R527" s="159"/>
      <c r="T527" s="42"/>
      <c r="U527" s="42"/>
      <c r="V527" s="66"/>
      <c r="W527" s="52"/>
      <c r="X527" s="52"/>
      <c r="Y527" s="52"/>
      <c r="AA527" s="21"/>
      <c r="AB527" s="21"/>
      <c r="AC527" s="37"/>
    </row>
    <row r="528" spans="1:29" x14ac:dyDescent="0.25">
      <c r="A528" s="33">
        <v>341</v>
      </c>
      <c r="B528" s="33" t="s">
        <v>42</v>
      </c>
      <c r="D528" s="36">
        <v>4651944.47</v>
      </c>
      <c r="F528" s="36">
        <v>1140422.4955350002</v>
      </c>
      <c r="H528" s="162">
        <v>0</v>
      </c>
      <c r="J528" s="154">
        <v>30</v>
      </c>
      <c r="L528" s="63">
        <f>+ROUND(D528*N528/100,0)</f>
        <v>153514</v>
      </c>
      <c r="M528" s="36"/>
      <c r="N528" s="76">
        <v>3.3</v>
      </c>
      <c r="P528" s="163">
        <f>F528/D528*100</f>
        <v>24.514963643471873</v>
      </c>
      <c r="R528" s="159">
        <v>21.52</v>
      </c>
      <c r="T528" s="36">
        <v>163175</v>
      </c>
      <c r="U528" s="36"/>
      <c r="V528" s="66">
        <f>+ROUND(T528/D528*100,2)</f>
        <v>3.51</v>
      </c>
      <c r="W528" s="52"/>
      <c r="X528" s="52"/>
      <c r="Y528" s="52"/>
      <c r="AA528" s="21"/>
      <c r="AB528" s="21"/>
      <c r="AC528" s="37"/>
    </row>
    <row r="529" spans="1:29" x14ac:dyDescent="0.25">
      <c r="A529" s="33">
        <v>343</v>
      </c>
      <c r="B529" s="33" t="s">
        <v>88</v>
      </c>
      <c r="D529" s="36">
        <v>119117666.36</v>
      </c>
      <c r="F529" s="36">
        <v>32672680.641079996</v>
      </c>
      <c r="H529" s="162">
        <v>0</v>
      </c>
      <c r="J529" s="154">
        <v>30</v>
      </c>
      <c r="L529" s="63">
        <f>+ROUND(D529*N529/100,0)</f>
        <v>3930883</v>
      </c>
      <c r="M529" s="36"/>
      <c r="N529" s="76">
        <v>3.3</v>
      </c>
      <c r="P529" s="163">
        <f>F529/D529*100</f>
        <v>27.428912636968484</v>
      </c>
      <c r="R529" s="159">
        <v>21.52</v>
      </c>
      <c r="T529" s="36">
        <v>4016960</v>
      </c>
      <c r="U529" s="36"/>
      <c r="V529" s="66">
        <f>+ROUND(T529/D529*100,2)</f>
        <v>3.37</v>
      </c>
      <c r="W529" s="52"/>
      <c r="X529" s="52"/>
      <c r="Y529" s="52"/>
      <c r="AA529" s="21"/>
      <c r="AB529" s="21"/>
      <c r="AC529" s="37"/>
    </row>
    <row r="530" spans="1:29" x14ac:dyDescent="0.25">
      <c r="A530" s="33">
        <v>345</v>
      </c>
      <c r="B530" s="33" t="s">
        <v>45</v>
      </c>
      <c r="D530" s="32">
        <v>27632355.41</v>
      </c>
      <c r="F530" s="32">
        <v>5776622.9478925001</v>
      </c>
      <c r="H530" s="162">
        <v>0</v>
      </c>
      <c r="J530" s="154">
        <v>30</v>
      </c>
      <c r="L530" s="64">
        <f>+ROUND(D530*N530/100,0)</f>
        <v>911868</v>
      </c>
      <c r="M530" s="54"/>
      <c r="N530" s="76">
        <v>3.3</v>
      </c>
      <c r="P530" s="163">
        <f>F530/D530*100</f>
        <v>20.905286075619784</v>
      </c>
      <c r="R530" s="159">
        <v>21.52</v>
      </c>
      <c r="T530" s="32">
        <v>1015601</v>
      </c>
      <c r="U530" s="54"/>
      <c r="V530" s="66">
        <f>+ROUND(T530/D530*100,2)</f>
        <v>3.68</v>
      </c>
      <c r="W530" s="52"/>
      <c r="X530" s="52"/>
      <c r="Y530" s="52"/>
      <c r="AA530" s="21"/>
      <c r="AB530" s="21"/>
      <c r="AC530" s="37"/>
    </row>
    <row r="531" spans="1:29" x14ac:dyDescent="0.25">
      <c r="B531" s="38" t="s">
        <v>137</v>
      </c>
      <c r="D531" s="39">
        <f>+SUBTOTAL(9,D526:D530)</f>
        <v>151401966.24000001</v>
      </c>
      <c r="E531" s="38"/>
      <c r="F531" s="39">
        <f>+SUBTOTAL(9,F526:F530)</f>
        <v>39589726.084507495</v>
      </c>
      <c r="G531" s="38"/>
      <c r="H531" s="162"/>
      <c r="I531" s="38"/>
      <c r="J531" s="154"/>
      <c r="L531" s="65">
        <f>+SUBTOTAL(9,L526:L530)</f>
        <v>4996265</v>
      </c>
      <c r="M531" s="39"/>
      <c r="N531" s="79">
        <f>+ROUND(L531/D531*100,1)</f>
        <v>3.3</v>
      </c>
      <c r="P531" s="163"/>
      <c r="R531" s="159"/>
      <c r="T531" s="39">
        <f>+SUBTOTAL(9,T526:T530)</f>
        <v>5195736</v>
      </c>
      <c r="U531" s="39"/>
      <c r="V531" s="126">
        <f>+T531/D531*100</f>
        <v>3.4317493550670286</v>
      </c>
      <c r="W531" s="56"/>
      <c r="X531" s="52"/>
      <c r="Y531" s="52"/>
      <c r="AA531" s="21"/>
      <c r="AB531" s="21"/>
      <c r="AC531" s="37"/>
    </row>
    <row r="532" spans="1:29" x14ac:dyDescent="0.25">
      <c r="A532" s="35"/>
      <c r="B532" s="33" t="s">
        <v>6</v>
      </c>
      <c r="D532" s="39"/>
      <c r="E532" s="38"/>
      <c r="F532" s="39"/>
      <c r="G532" s="38"/>
      <c r="H532" s="162"/>
      <c r="I532" s="38"/>
      <c r="J532" s="154"/>
      <c r="L532" s="65"/>
      <c r="M532" s="39"/>
      <c r="N532" s="75"/>
      <c r="P532" s="163"/>
      <c r="R532" s="159"/>
      <c r="T532" s="39"/>
      <c r="U532" s="39"/>
      <c r="V532" s="66"/>
      <c r="W532" s="52"/>
      <c r="X532" s="52"/>
      <c r="Y532" s="52"/>
      <c r="AA532" s="21"/>
      <c r="AB532" s="21"/>
      <c r="AC532" s="37"/>
    </row>
    <row r="533" spans="1:29" x14ac:dyDescent="0.25">
      <c r="A533" s="38"/>
      <c r="B533" s="38" t="s">
        <v>138</v>
      </c>
      <c r="D533" s="42"/>
      <c r="F533" s="42"/>
      <c r="H533" s="162"/>
      <c r="J533" s="154"/>
      <c r="L533" s="84"/>
      <c r="M533" s="42"/>
      <c r="N533" s="75"/>
      <c r="P533" s="163"/>
      <c r="R533" s="159"/>
      <c r="T533" s="42"/>
      <c r="U533" s="42"/>
      <c r="V533" s="66"/>
      <c r="W533" s="52"/>
      <c r="X533" s="52"/>
      <c r="Y533" s="52"/>
      <c r="AA533" s="21"/>
      <c r="AB533" s="21"/>
      <c r="AC533" s="37"/>
    </row>
    <row r="534" spans="1:29" x14ac:dyDescent="0.25">
      <c r="A534" s="33">
        <v>341</v>
      </c>
      <c r="B534" s="33" t="s">
        <v>42</v>
      </c>
      <c r="D534" s="36">
        <v>3995821.4</v>
      </c>
      <c r="F534" s="36">
        <v>877822.96292249986</v>
      </c>
      <c r="H534" s="162">
        <v>0</v>
      </c>
      <c r="J534" s="154">
        <v>30</v>
      </c>
      <c r="L534" s="63">
        <f>+ROUND(D534*N534/100,0)</f>
        <v>131862</v>
      </c>
      <c r="M534" s="36"/>
      <c r="N534" s="76">
        <v>3.3</v>
      </c>
      <c r="P534" s="163">
        <f>F534/D534*100</f>
        <v>21.968523491127502</v>
      </c>
      <c r="R534" s="159">
        <v>22.52</v>
      </c>
      <c r="T534" s="36">
        <v>138455</v>
      </c>
      <c r="U534" s="36"/>
      <c r="V534" s="66">
        <f>+ROUND(T534/D534*100,2)</f>
        <v>3.46</v>
      </c>
      <c r="W534" s="52"/>
      <c r="X534" s="52"/>
      <c r="Y534" s="52"/>
      <c r="AA534" s="21"/>
      <c r="AB534" s="21"/>
      <c r="AC534" s="37"/>
    </row>
    <row r="535" spans="1:29" x14ac:dyDescent="0.25">
      <c r="A535" s="33">
        <v>343</v>
      </c>
      <c r="B535" s="33" t="s">
        <v>88</v>
      </c>
      <c r="D535" s="36">
        <v>52975941.5</v>
      </c>
      <c r="F535" s="36">
        <v>13541798.970190002</v>
      </c>
      <c r="H535" s="162">
        <v>0</v>
      </c>
      <c r="J535" s="154">
        <v>30</v>
      </c>
      <c r="L535" s="63">
        <f>+ROUND(D535*N535/100,0)</f>
        <v>1748206</v>
      </c>
      <c r="M535" s="36"/>
      <c r="N535" s="76">
        <v>3.3</v>
      </c>
      <c r="P535" s="163">
        <f>F535/D535*100</f>
        <v>25.562167630734795</v>
      </c>
      <c r="R535" s="159">
        <v>22.52</v>
      </c>
      <c r="T535" s="36">
        <v>1751072</v>
      </c>
      <c r="U535" s="36"/>
      <c r="V535" s="66">
        <f>+ROUND(T535/D535*100,2)</f>
        <v>3.31</v>
      </c>
      <c r="W535" s="52"/>
      <c r="X535" s="52"/>
      <c r="Y535" s="52"/>
      <c r="AA535" s="21"/>
      <c r="AB535" s="21"/>
      <c r="AC535" s="37"/>
    </row>
    <row r="536" spans="1:29" x14ac:dyDescent="0.25">
      <c r="A536" s="33">
        <v>345</v>
      </c>
      <c r="B536" s="33" t="s">
        <v>45</v>
      </c>
      <c r="D536" s="32">
        <v>6295428.5</v>
      </c>
      <c r="F536" s="32">
        <v>1295516.33027</v>
      </c>
      <c r="H536" s="162">
        <v>0</v>
      </c>
      <c r="J536" s="154">
        <v>30</v>
      </c>
      <c r="L536" s="64">
        <f>+ROUND(D536*N536/100,0)</f>
        <v>207749</v>
      </c>
      <c r="M536" s="54"/>
      <c r="N536" s="76">
        <v>3.3</v>
      </c>
      <c r="P536" s="163">
        <f>F536/D536*100</f>
        <v>20.578683885775209</v>
      </c>
      <c r="R536" s="159">
        <v>22.52</v>
      </c>
      <c r="T536" s="32">
        <v>222021</v>
      </c>
      <c r="U536" s="54"/>
      <c r="V536" s="66">
        <f>+ROUND(T536/D536*100,2)</f>
        <v>3.53</v>
      </c>
      <c r="W536" s="52"/>
      <c r="X536" s="52"/>
      <c r="Y536" s="52"/>
      <c r="AA536" s="21"/>
      <c r="AB536" s="21"/>
      <c r="AC536" s="37"/>
    </row>
    <row r="537" spans="1:29" x14ac:dyDescent="0.25">
      <c r="B537" s="38" t="s">
        <v>139</v>
      </c>
      <c r="D537" s="39">
        <f>+SUBTOTAL(9,D532:D536)</f>
        <v>63267191.399999999</v>
      </c>
      <c r="E537" s="38"/>
      <c r="F537" s="39">
        <f>+SUBTOTAL(9,F532:F536)</f>
        <v>15715138.263382502</v>
      </c>
      <c r="G537" s="38"/>
      <c r="H537" s="162"/>
      <c r="I537" s="38"/>
      <c r="J537" s="154"/>
      <c r="L537" s="65">
        <f>+SUBTOTAL(9,L532:L536)</f>
        <v>2087817</v>
      </c>
      <c r="M537" s="39"/>
      <c r="N537" s="79">
        <f>+ROUND(L537/D537*100,1)</f>
        <v>3.3</v>
      </c>
      <c r="P537" s="163"/>
      <c r="R537" s="159"/>
      <c r="T537" s="39">
        <f>+SUBTOTAL(9,T532:T536)</f>
        <v>2111548</v>
      </c>
      <c r="U537" s="39"/>
      <c r="V537" s="126">
        <f>+T537/D537*100</f>
        <v>3.3375086727810714</v>
      </c>
      <c r="W537" s="56"/>
      <c r="X537" s="52"/>
      <c r="Y537" s="52"/>
      <c r="AA537" s="21"/>
      <c r="AB537" s="21"/>
      <c r="AC537" s="37"/>
    </row>
    <row r="538" spans="1:29" x14ac:dyDescent="0.25">
      <c r="A538" s="35"/>
      <c r="B538" s="33" t="s">
        <v>6</v>
      </c>
      <c r="D538" s="39"/>
      <c r="E538" s="38"/>
      <c r="F538" s="39"/>
      <c r="G538" s="38"/>
      <c r="H538" s="162"/>
      <c r="I538" s="38"/>
      <c r="J538" s="154"/>
      <c r="L538" s="65"/>
      <c r="M538" s="39"/>
      <c r="N538" s="75"/>
      <c r="P538" s="163"/>
      <c r="R538" s="159"/>
      <c r="T538" s="39"/>
      <c r="U538" s="39"/>
      <c r="V538" s="66"/>
      <c r="W538" s="52"/>
      <c r="X538" s="52"/>
      <c r="Y538" s="52"/>
      <c r="AA538" s="21"/>
      <c r="AB538" s="21"/>
      <c r="AC538" s="37"/>
    </row>
    <row r="539" spans="1:29" x14ac:dyDescent="0.25">
      <c r="A539" s="38"/>
      <c r="B539" s="38" t="s">
        <v>140</v>
      </c>
      <c r="D539" s="42"/>
      <c r="F539" s="42"/>
      <c r="H539" s="162"/>
      <c r="J539" s="154"/>
      <c r="L539" s="84"/>
      <c r="M539" s="42"/>
      <c r="N539" s="75"/>
      <c r="P539" s="163"/>
      <c r="R539" s="159"/>
      <c r="T539" s="42"/>
      <c r="U539" s="42"/>
      <c r="V539" s="66"/>
      <c r="W539" s="52"/>
      <c r="X539" s="52"/>
      <c r="Y539" s="52"/>
      <c r="AA539" s="21"/>
      <c r="AB539" s="21"/>
      <c r="AC539" s="37"/>
    </row>
    <row r="540" spans="1:29" x14ac:dyDescent="0.25">
      <c r="A540" s="33">
        <v>341</v>
      </c>
      <c r="B540" s="33" t="s">
        <v>42</v>
      </c>
      <c r="D540" s="36">
        <v>21390960.23</v>
      </c>
      <c r="F540" s="36">
        <v>3831142.9163124994</v>
      </c>
      <c r="H540" s="162">
        <v>0</v>
      </c>
      <c r="J540" s="154">
        <v>30</v>
      </c>
      <c r="L540" s="63">
        <f>+ROUND(D540*N540/100,0)</f>
        <v>705902</v>
      </c>
      <c r="M540" s="36"/>
      <c r="N540" s="76">
        <v>3.3</v>
      </c>
      <c r="P540" s="163">
        <f>F540/D540*100</f>
        <v>17.910102562574394</v>
      </c>
      <c r="R540" s="159">
        <v>27.48</v>
      </c>
      <c r="T540" s="36">
        <v>639004</v>
      </c>
      <c r="U540" s="36"/>
      <c r="V540" s="66">
        <f>+ROUND(T540/D540*100,2)</f>
        <v>2.99</v>
      </c>
      <c r="W540" s="52"/>
      <c r="X540" s="52"/>
      <c r="Y540" s="52"/>
      <c r="AA540" s="21"/>
      <c r="AB540" s="21"/>
      <c r="AC540" s="37"/>
    </row>
    <row r="541" spans="1:29" x14ac:dyDescent="0.25">
      <c r="A541" s="33">
        <v>343</v>
      </c>
      <c r="B541" s="33" t="s">
        <v>88</v>
      </c>
      <c r="D541" s="36">
        <v>407102089.06999999</v>
      </c>
      <c r="F541" s="36">
        <v>85750894.695528761</v>
      </c>
      <c r="H541" s="162">
        <v>0</v>
      </c>
      <c r="J541" s="154">
        <v>30</v>
      </c>
      <c r="L541" s="63">
        <f>+ROUND(D541*N541/100,0)</f>
        <v>13434369</v>
      </c>
      <c r="M541" s="36"/>
      <c r="N541" s="76">
        <v>3.3</v>
      </c>
      <c r="P541" s="163">
        <f>F541/D541*100</f>
        <v>21.063732414496194</v>
      </c>
      <c r="R541" s="159">
        <v>27.47</v>
      </c>
      <c r="T541" s="36">
        <v>11698260</v>
      </c>
      <c r="U541" s="36"/>
      <c r="V541" s="66">
        <f>+ROUND(T541/D541*100,2)</f>
        <v>2.87</v>
      </c>
      <c r="W541" s="52"/>
      <c r="X541" s="52"/>
      <c r="Y541" s="52"/>
      <c r="AA541" s="21"/>
      <c r="AB541" s="21"/>
      <c r="AC541" s="37"/>
    </row>
    <row r="542" spans="1:29" x14ac:dyDescent="0.25">
      <c r="A542" s="33">
        <v>345</v>
      </c>
      <c r="B542" s="33" t="s">
        <v>45</v>
      </c>
      <c r="D542" s="36">
        <v>4253317.4400000004</v>
      </c>
      <c r="F542" s="36">
        <v>765959.53364375001</v>
      </c>
      <c r="H542" s="162">
        <v>0</v>
      </c>
      <c r="J542" s="154">
        <v>30</v>
      </c>
      <c r="L542" s="67">
        <f>+ROUND(D542*N542/100,0)</f>
        <v>140359</v>
      </c>
      <c r="M542" s="54"/>
      <c r="N542" s="76">
        <v>3.3</v>
      </c>
      <c r="P542" s="163">
        <f>F542/D542*100</f>
        <v>18.008520277380235</v>
      </c>
      <c r="R542" s="159">
        <v>27.47</v>
      </c>
      <c r="T542" s="54">
        <v>126952</v>
      </c>
      <c r="U542" s="36"/>
      <c r="V542" s="66">
        <f>+ROUND(T542/D542*100,2)</f>
        <v>2.98</v>
      </c>
      <c r="W542" s="52"/>
      <c r="X542" s="52"/>
      <c r="Y542" s="52"/>
      <c r="AA542" s="21"/>
      <c r="AB542" s="21"/>
      <c r="AC542" s="37"/>
    </row>
    <row r="543" spans="1:29" x14ac:dyDescent="0.25">
      <c r="A543" s="33">
        <v>346</v>
      </c>
      <c r="B543" s="33" t="s">
        <v>291</v>
      </c>
      <c r="D543" s="32">
        <v>1339.75</v>
      </c>
      <c r="F543" s="32">
        <v>298.56988250000001</v>
      </c>
      <c r="H543" s="162">
        <v>0</v>
      </c>
      <c r="J543" s="154">
        <v>30</v>
      </c>
      <c r="L543" s="64">
        <f>+ROUND(D543*N543/100,0)</f>
        <v>44</v>
      </c>
      <c r="M543" s="54"/>
      <c r="N543" s="76">
        <v>3.3</v>
      </c>
      <c r="P543" s="163">
        <f>F543/D543*100</f>
        <v>22.285492256017914</v>
      </c>
      <c r="R543" s="159">
        <v>27.48</v>
      </c>
      <c r="T543" s="32">
        <v>38</v>
      </c>
      <c r="U543" s="54"/>
      <c r="V543" s="66">
        <f>+ROUND(T543/D543*100,2)</f>
        <v>2.84</v>
      </c>
      <c r="W543" s="52"/>
      <c r="X543" s="52"/>
      <c r="Y543" s="52"/>
      <c r="Z543" s="38"/>
      <c r="AA543" s="21"/>
      <c r="AB543" s="21"/>
      <c r="AC543" s="37"/>
    </row>
    <row r="544" spans="1:29" x14ac:dyDescent="0.25">
      <c r="B544" s="38" t="s">
        <v>141</v>
      </c>
      <c r="D544" s="39">
        <f>+SUBTOTAL(9,D538:D543)</f>
        <v>432747706.49000001</v>
      </c>
      <c r="E544" s="38"/>
      <c r="F544" s="39">
        <f>+SUBTOTAL(9,F538:F543)</f>
        <v>90348295.715367511</v>
      </c>
      <c r="G544" s="38"/>
      <c r="H544" s="162"/>
      <c r="I544" s="38"/>
      <c r="J544" s="154"/>
      <c r="L544" s="65">
        <f>+SUBTOTAL(9,L538:L543)</f>
        <v>14280674</v>
      </c>
      <c r="M544" s="39"/>
      <c r="N544" s="79">
        <f>+ROUND(L544/D544*100,1)</f>
        <v>3.3</v>
      </c>
      <c r="P544" s="163"/>
      <c r="R544" s="159"/>
      <c r="T544" s="39">
        <f>+SUBTOTAL(9,T538:T543)</f>
        <v>12464254</v>
      </c>
      <c r="U544" s="39"/>
      <c r="V544" s="126">
        <f>+T544/D544*100</f>
        <v>2.8802588235757698</v>
      </c>
      <c r="W544" s="56"/>
      <c r="X544" s="52"/>
      <c r="Y544" s="52"/>
      <c r="AA544" s="21"/>
      <c r="AB544" s="21"/>
      <c r="AC544" s="37"/>
    </row>
    <row r="545" spans="1:29" x14ac:dyDescent="0.25">
      <c r="B545" s="38" t="s">
        <v>6</v>
      </c>
      <c r="D545" s="39"/>
      <c r="E545" s="38"/>
      <c r="F545" s="39"/>
      <c r="G545" s="38"/>
      <c r="H545" s="162"/>
      <c r="I545" s="38"/>
      <c r="J545" s="154"/>
      <c r="L545" s="65"/>
      <c r="M545" s="39"/>
      <c r="N545" s="79"/>
      <c r="P545" s="163"/>
      <c r="R545" s="159"/>
      <c r="T545" s="39"/>
      <c r="U545" s="39"/>
      <c r="V545" s="126"/>
      <c r="W545" s="56"/>
      <c r="X545" s="52"/>
      <c r="Y545" s="52"/>
      <c r="AA545" s="21"/>
      <c r="AB545" s="21"/>
      <c r="AC545" s="37"/>
    </row>
    <row r="546" spans="1:29" x14ac:dyDescent="0.25">
      <c r="A546" s="38"/>
      <c r="B546" s="38" t="s">
        <v>320</v>
      </c>
      <c r="D546" s="42"/>
      <c r="F546" s="42"/>
      <c r="H546" s="162"/>
      <c r="J546" s="154"/>
      <c r="L546" s="84"/>
      <c r="M546" s="42"/>
      <c r="N546" s="75"/>
      <c r="P546" s="163"/>
      <c r="R546" s="159"/>
      <c r="T546" s="42"/>
      <c r="U546" s="42"/>
      <c r="V546" s="66"/>
      <c r="W546" s="52"/>
      <c r="X546" s="52"/>
      <c r="Y546" s="52"/>
      <c r="AA546" s="21"/>
      <c r="AB546" s="21"/>
      <c r="AC546" s="37"/>
    </row>
    <row r="547" spans="1:29" x14ac:dyDescent="0.25">
      <c r="A547" s="33">
        <v>341</v>
      </c>
      <c r="B547" s="33" t="s">
        <v>42</v>
      </c>
      <c r="D547" s="36">
        <v>4078183.73</v>
      </c>
      <c r="F547" s="36">
        <v>151546.75376098501</v>
      </c>
      <c r="H547" s="162">
        <v>0</v>
      </c>
      <c r="J547" s="154">
        <v>30</v>
      </c>
      <c r="L547" s="63">
        <f>+ROUND(D547*N547/100,0)</f>
        <v>134580</v>
      </c>
      <c r="M547" s="36"/>
      <c r="N547" s="76">
        <v>3.3</v>
      </c>
      <c r="P547" s="163">
        <f>F547/D547*100</f>
        <v>3.7160354656455121</v>
      </c>
      <c r="R547" s="159">
        <v>28.53</v>
      </c>
      <c r="T547" s="36">
        <v>137632</v>
      </c>
      <c r="U547" s="36"/>
      <c r="V547" s="66">
        <f>+ROUND(T547/D547*100,2)</f>
        <v>3.37</v>
      </c>
      <c r="W547" s="52"/>
      <c r="X547" s="52"/>
      <c r="Y547" s="52"/>
      <c r="AA547" s="21"/>
      <c r="AB547" s="21"/>
      <c r="AC547" s="37"/>
    </row>
    <row r="548" spans="1:29" x14ac:dyDescent="0.25">
      <c r="A548" s="33">
        <v>343</v>
      </c>
      <c r="B548" s="33" t="s">
        <v>88</v>
      </c>
      <c r="D548" s="36">
        <v>104431380.3</v>
      </c>
      <c r="F548" s="36">
        <v>3880707.1292111403</v>
      </c>
      <c r="H548" s="162">
        <v>0</v>
      </c>
      <c r="J548" s="154">
        <v>30</v>
      </c>
      <c r="L548" s="63">
        <f>+ROUND(D548*N548/100,0)</f>
        <v>3446236</v>
      </c>
      <c r="M548" s="36"/>
      <c r="N548" s="76">
        <v>3.3</v>
      </c>
      <c r="P548" s="163">
        <f>F548/D548*100</f>
        <v>3.7160354656455121</v>
      </c>
      <c r="R548" s="159">
        <v>28.53</v>
      </c>
      <c r="T548" s="36">
        <v>3524384</v>
      </c>
      <c r="U548" s="36"/>
      <c r="V548" s="66">
        <f>+ROUND(T548/D548*100,2)</f>
        <v>3.37</v>
      </c>
      <c r="W548" s="52"/>
      <c r="X548" s="52"/>
      <c r="Y548" s="52"/>
      <c r="AA548" s="21"/>
      <c r="AB548" s="21"/>
      <c r="AC548" s="37"/>
    </row>
    <row r="549" spans="1:29" x14ac:dyDescent="0.25">
      <c r="A549" s="33">
        <v>345</v>
      </c>
      <c r="B549" s="33" t="s">
        <v>45</v>
      </c>
      <c r="D549" s="32">
        <v>24224241.09</v>
      </c>
      <c r="F549" s="32">
        <v>900181.39018787292</v>
      </c>
      <c r="H549" s="162">
        <v>0</v>
      </c>
      <c r="J549" s="154">
        <v>30</v>
      </c>
      <c r="L549" s="64">
        <f>+ROUND(D549*N549/100,0)</f>
        <v>799400</v>
      </c>
      <c r="M549" s="54"/>
      <c r="N549" s="76">
        <v>3.3</v>
      </c>
      <c r="P549" s="163">
        <f>F549/D549*100</f>
        <v>3.7160354656455121</v>
      </c>
      <c r="R549" s="159">
        <v>28.53</v>
      </c>
      <c r="T549" s="32">
        <v>817528</v>
      </c>
      <c r="U549" s="54"/>
      <c r="V549" s="66">
        <f>+ROUND(T549/D549*100,2)</f>
        <v>3.37</v>
      </c>
      <c r="W549" s="52"/>
      <c r="X549" s="52"/>
      <c r="Y549" s="52"/>
      <c r="AA549" s="21"/>
      <c r="AB549" s="21"/>
      <c r="AC549" s="37"/>
    </row>
    <row r="550" spans="1:29" x14ac:dyDescent="0.25">
      <c r="B550" s="38" t="s">
        <v>321</v>
      </c>
      <c r="D550" s="39">
        <f>+SUBTOTAL(9,D545:D549)</f>
        <v>132733805.12</v>
      </c>
      <c r="E550" s="38"/>
      <c r="F550" s="39">
        <f>+SUBTOTAL(9,F545:F549)</f>
        <v>4932435.2731599985</v>
      </c>
      <c r="G550" s="38"/>
      <c r="H550" s="162"/>
      <c r="I550" s="38"/>
      <c r="J550" s="154"/>
      <c r="L550" s="65">
        <f>+SUBTOTAL(9,L545:L549)</f>
        <v>4380216</v>
      </c>
      <c r="M550" s="39"/>
      <c r="N550" s="79">
        <f>+ROUND(L550/D550*100,1)</f>
        <v>3.3</v>
      </c>
      <c r="P550" s="163"/>
      <c r="R550" s="159"/>
      <c r="T550" s="39">
        <f>+SUBTOTAL(9,T545:T549)</f>
        <v>4479544</v>
      </c>
      <c r="U550" s="39"/>
      <c r="V550" s="126">
        <f>+T550/D550*100</f>
        <v>3.3748328061191346</v>
      </c>
      <c r="W550" s="56"/>
      <c r="X550" s="52"/>
      <c r="Y550" s="52"/>
      <c r="AA550" s="21"/>
      <c r="AB550" s="21"/>
      <c r="AC550" s="37"/>
    </row>
    <row r="551" spans="1:29" x14ac:dyDescent="0.25">
      <c r="A551" s="35"/>
      <c r="B551" s="33" t="s">
        <v>6</v>
      </c>
      <c r="D551" s="39"/>
      <c r="E551" s="38"/>
      <c r="F551" s="39"/>
      <c r="G551" s="38"/>
      <c r="H551" s="162"/>
      <c r="I551" s="38"/>
      <c r="J551" s="154"/>
      <c r="L551" s="65"/>
      <c r="M551" s="39"/>
      <c r="N551" s="75"/>
      <c r="P551" s="163"/>
      <c r="R551" s="159"/>
      <c r="T551" s="39"/>
      <c r="U551" s="39"/>
      <c r="V551" s="66"/>
      <c r="W551" s="52"/>
      <c r="X551" s="52"/>
      <c r="Y551" s="52"/>
      <c r="AA551" s="21"/>
      <c r="AB551" s="21"/>
      <c r="AC551" s="37"/>
    </row>
    <row r="552" spans="1:29" x14ac:dyDescent="0.25">
      <c r="A552" s="38"/>
      <c r="B552" s="38" t="s">
        <v>142</v>
      </c>
      <c r="D552" s="42"/>
      <c r="F552" s="42"/>
      <c r="H552" s="162"/>
      <c r="J552" s="154"/>
      <c r="L552" s="84"/>
      <c r="M552" s="42"/>
      <c r="N552" s="75"/>
      <c r="P552" s="163"/>
      <c r="R552" s="159"/>
      <c r="T552" s="42"/>
      <c r="U552" s="42"/>
      <c r="V552" s="66"/>
      <c r="W552" s="52"/>
      <c r="X552" s="52"/>
      <c r="Y552" s="52"/>
      <c r="AA552" s="21"/>
      <c r="AB552" s="21"/>
      <c r="AC552" s="37"/>
    </row>
    <row r="553" spans="1:29" x14ac:dyDescent="0.25">
      <c r="A553" s="33">
        <v>341</v>
      </c>
      <c r="B553" s="33" t="s">
        <v>42</v>
      </c>
      <c r="D553" s="36">
        <v>4118678.93</v>
      </c>
      <c r="F553" s="36">
        <v>142042.10528323136</v>
      </c>
      <c r="H553" s="162">
        <v>0</v>
      </c>
      <c r="J553" s="154">
        <v>30</v>
      </c>
      <c r="L553" s="63">
        <f>+ROUND(D553*N553/100,0)</f>
        <v>135916</v>
      </c>
      <c r="M553" s="36"/>
      <c r="N553" s="76">
        <v>3.3</v>
      </c>
      <c r="P553" s="163">
        <f>F553/D553*100</f>
        <v>3.448729743137112</v>
      </c>
      <c r="R553" s="159">
        <v>28.53</v>
      </c>
      <c r="T553" s="36">
        <v>139384</v>
      </c>
      <c r="U553" s="36"/>
      <c r="V553" s="66">
        <f>+ROUND(T553/D553*100,2)</f>
        <v>3.38</v>
      </c>
      <c r="W553" s="52"/>
      <c r="X553" s="52"/>
      <c r="Y553" s="52"/>
      <c r="AA553" s="21"/>
      <c r="AB553" s="21"/>
      <c r="AC553" s="37"/>
    </row>
    <row r="554" spans="1:29" x14ac:dyDescent="0.25">
      <c r="A554" s="33">
        <v>343</v>
      </c>
      <c r="B554" s="33" t="s">
        <v>88</v>
      </c>
      <c r="D554" s="36">
        <v>105468354.02</v>
      </c>
      <c r="F554" s="36">
        <v>3637318.4946848857</v>
      </c>
      <c r="H554" s="162">
        <v>0</v>
      </c>
      <c r="J554" s="154">
        <v>30</v>
      </c>
      <c r="L554" s="63">
        <f>+ROUND(D554*N554/100,0)</f>
        <v>3480456</v>
      </c>
      <c r="M554" s="36"/>
      <c r="N554" s="76">
        <v>3.3</v>
      </c>
      <c r="P554" s="163">
        <f>F554/D554*100</f>
        <v>3.448729743137112</v>
      </c>
      <c r="R554" s="159">
        <v>28.53</v>
      </c>
      <c r="T554" s="36">
        <v>3569262</v>
      </c>
      <c r="U554" s="36"/>
      <c r="V554" s="66">
        <f>+ROUND(T554/D554*100,2)</f>
        <v>3.38</v>
      </c>
      <c r="W554" s="52"/>
      <c r="X554" s="52"/>
      <c r="Y554" s="52"/>
      <c r="AA554" s="21"/>
      <c r="AB554" s="21"/>
      <c r="AC554" s="37"/>
    </row>
    <row r="555" spans="1:29" x14ac:dyDescent="0.25">
      <c r="A555" s="33">
        <v>345</v>
      </c>
      <c r="B555" s="33" t="s">
        <v>45</v>
      </c>
      <c r="D555" s="32">
        <v>24464780.879999999</v>
      </c>
      <c r="F555" s="32">
        <v>843724.17480188119</v>
      </c>
      <c r="H555" s="162">
        <v>0</v>
      </c>
      <c r="J555" s="154">
        <v>30</v>
      </c>
      <c r="L555" s="64">
        <f>+ROUND(D555*N555/100,0)</f>
        <v>807338</v>
      </c>
      <c r="M555" s="54"/>
      <c r="N555" s="76">
        <v>3.3</v>
      </c>
      <c r="P555" s="163">
        <f>F555/D555*100</f>
        <v>3.448729743137112</v>
      </c>
      <c r="R555" s="159">
        <v>28.53</v>
      </c>
      <c r="T555" s="32">
        <v>827938</v>
      </c>
      <c r="U555" s="54"/>
      <c r="V555" s="66">
        <f>+ROUND(T555/D555*100,2)</f>
        <v>3.38</v>
      </c>
      <c r="W555" s="52"/>
      <c r="X555" s="52"/>
      <c r="Y555" s="52"/>
      <c r="AA555" s="21"/>
      <c r="AB555" s="21"/>
      <c r="AC555" s="37"/>
    </row>
    <row r="556" spans="1:29" x14ac:dyDescent="0.25">
      <c r="B556" s="38" t="s">
        <v>143</v>
      </c>
      <c r="D556" s="39">
        <f>+SUBTOTAL(9,D551:D555)</f>
        <v>134051813.83</v>
      </c>
      <c r="E556" s="38"/>
      <c r="F556" s="39">
        <f>+SUBTOTAL(9,F551:F555)</f>
        <v>4623084.7747699982</v>
      </c>
      <c r="G556" s="38"/>
      <c r="H556" s="162"/>
      <c r="I556" s="38"/>
      <c r="J556" s="154"/>
      <c r="L556" s="65">
        <f>+SUBTOTAL(9,L551:L555)</f>
        <v>4423710</v>
      </c>
      <c r="M556" s="39"/>
      <c r="N556" s="79">
        <f>+ROUND(L556/D556*100,1)</f>
        <v>3.3</v>
      </c>
      <c r="P556" s="163"/>
      <c r="R556" s="159"/>
      <c r="T556" s="39">
        <f>+SUBTOTAL(9,T551:T555)</f>
        <v>4536584</v>
      </c>
      <c r="U556" s="39"/>
      <c r="V556" s="126">
        <f>+T556/D556*100</f>
        <v>3.3842018771585916</v>
      </c>
      <c r="W556" s="56"/>
      <c r="X556" s="52"/>
      <c r="Y556" s="52"/>
      <c r="AA556" s="21"/>
      <c r="AB556" s="21"/>
      <c r="AC556" s="37"/>
    </row>
    <row r="557" spans="1:29" x14ac:dyDescent="0.25">
      <c r="A557" s="35"/>
      <c r="B557" s="33" t="s">
        <v>6</v>
      </c>
      <c r="D557" s="39"/>
      <c r="E557" s="38"/>
      <c r="F557" s="39"/>
      <c r="G557" s="38"/>
      <c r="H557" s="162"/>
      <c r="I557" s="38"/>
      <c r="J557" s="154"/>
      <c r="L557" s="65"/>
      <c r="M557" s="39"/>
      <c r="N557" s="75"/>
      <c r="P557" s="163"/>
      <c r="R557" s="159"/>
      <c r="T557" s="39"/>
      <c r="U557" s="39"/>
      <c r="V557" s="66"/>
      <c r="W557" s="52"/>
      <c r="X557" s="52"/>
      <c r="Y557" s="52"/>
      <c r="AA557" s="21"/>
      <c r="AB557" s="21"/>
      <c r="AC557" s="37"/>
    </row>
    <row r="558" spans="1:29" x14ac:dyDescent="0.25">
      <c r="A558" s="38"/>
      <c r="B558" s="38" t="s">
        <v>322</v>
      </c>
      <c r="D558" s="42"/>
      <c r="F558" s="42"/>
      <c r="H558" s="162"/>
      <c r="J558" s="154"/>
      <c r="L558" s="84"/>
      <c r="M558" s="42"/>
      <c r="N558" s="75"/>
      <c r="P558" s="163"/>
      <c r="R558" s="159"/>
      <c r="T558" s="42"/>
      <c r="U558" s="42"/>
      <c r="V558" s="66"/>
      <c r="W558" s="52"/>
      <c r="X558" s="52"/>
      <c r="Y558" s="52"/>
      <c r="AA558" s="21"/>
      <c r="AB558" s="21"/>
      <c r="AC558" s="37"/>
    </row>
    <row r="559" spans="1:29" x14ac:dyDescent="0.25">
      <c r="A559" s="33">
        <v>341</v>
      </c>
      <c r="B559" s="33" t="s">
        <v>42</v>
      </c>
      <c r="D559" s="36">
        <v>4207181.04</v>
      </c>
      <c r="F559" s="36">
        <v>156213.68168965142</v>
      </c>
      <c r="H559" s="162">
        <v>0</v>
      </c>
      <c r="J559" s="154">
        <v>30</v>
      </c>
      <c r="L559" s="63">
        <f>+ROUND(D559*N559/100,0)</f>
        <v>138837</v>
      </c>
      <c r="M559" s="36"/>
      <c r="N559" s="76">
        <v>3.3</v>
      </c>
      <c r="P559" s="163">
        <f>F559/D559*100</f>
        <v>3.7130249495907459</v>
      </c>
      <c r="R559" s="159">
        <v>28.53</v>
      </c>
      <c r="T559" s="36">
        <v>141990</v>
      </c>
      <c r="U559" s="36"/>
      <c r="V559" s="66">
        <f>+ROUND(T559/D559*100,2)</f>
        <v>3.37</v>
      </c>
      <c r="W559" s="52"/>
      <c r="X559" s="52"/>
      <c r="Y559" s="52"/>
      <c r="AA559" s="21"/>
      <c r="AB559" s="21"/>
      <c r="AC559" s="37"/>
    </row>
    <row r="560" spans="1:29" x14ac:dyDescent="0.25">
      <c r="A560" s="33">
        <v>343</v>
      </c>
      <c r="B560" s="33" t="s">
        <v>88</v>
      </c>
      <c r="D560" s="36">
        <v>107734656.63</v>
      </c>
      <c r="F560" s="36">
        <v>4000214.6800278206</v>
      </c>
      <c r="H560" s="162">
        <v>0</v>
      </c>
      <c r="J560" s="154">
        <v>30</v>
      </c>
      <c r="L560" s="63">
        <f>+ROUND(D560*N560/100,0)</f>
        <v>3555244</v>
      </c>
      <c r="M560" s="36"/>
      <c r="N560" s="76">
        <v>3.3</v>
      </c>
      <c r="P560" s="163">
        <f>F560/D560*100</f>
        <v>3.7130249495907459</v>
      </c>
      <c r="R560" s="159">
        <v>28.53</v>
      </c>
      <c r="T560" s="36">
        <v>3635978</v>
      </c>
      <c r="U560" s="36"/>
      <c r="V560" s="66">
        <f>+ROUND(T560/D560*100,2)</f>
        <v>3.37</v>
      </c>
      <c r="W560" s="52"/>
      <c r="X560" s="52"/>
      <c r="Y560" s="52"/>
      <c r="AA560" s="21"/>
      <c r="AB560" s="21"/>
      <c r="AC560" s="37"/>
    </row>
    <row r="561" spans="1:29" x14ac:dyDescent="0.25">
      <c r="A561" s="33">
        <v>345</v>
      </c>
      <c r="B561" s="33" t="s">
        <v>45</v>
      </c>
      <c r="D561" s="32">
        <v>24990479.77</v>
      </c>
      <c r="F561" s="32">
        <v>927902.74888252805</v>
      </c>
      <c r="H561" s="162">
        <v>0</v>
      </c>
      <c r="J561" s="154">
        <v>30</v>
      </c>
      <c r="L561" s="64">
        <f>+ROUND(D561*N561/100,0)</f>
        <v>824686</v>
      </c>
      <c r="M561" s="54"/>
      <c r="N561" s="76">
        <v>3.3</v>
      </c>
      <c r="P561" s="163">
        <f>F561/D561*100</f>
        <v>3.7130249495907459</v>
      </c>
      <c r="R561" s="159">
        <v>28.53</v>
      </c>
      <c r="T561" s="32">
        <v>843413</v>
      </c>
      <c r="U561" s="36"/>
      <c r="V561" s="66">
        <f>+ROUND(T561/D561*100,2)</f>
        <v>3.37</v>
      </c>
      <c r="W561" s="52"/>
      <c r="X561" s="52"/>
      <c r="Y561" s="52"/>
      <c r="AA561" s="21"/>
      <c r="AB561" s="21"/>
      <c r="AC561" s="37"/>
    </row>
    <row r="562" spans="1:29" x14ac:dyDescent="0.25">
      <c r="B562" s="38" t="s">
        <v>323</v>
      </c>
      <c r="D562" s="39">
        <f>+SUBTOTAL(9,D557:D561)</f>
        <v>136932317.44</v>
      </c>
      <c r="E562" s="38"/>
      <c r="F562" s="39">
        <f>+SUBTOTAL(9,F557:F561)</f>
        <v>5084331.1106000002</v>
      </c>
      <c r="G562" s="38"/>
      <c r="H562" s="164"/>
      <c r="I562" s="38"/>
      <c r="J562" s="154"/>
      <c r="L562" s="65">
        <f>+SUBTOTAL(9,L557:L561)</f>
        <v>4518767</v>
      </c>
      <c r="M562" s="39"/>
      <c r="N562" s="79">
        <f>+ROUND(L562/D562*100,1)</f>
        <v>3.3</v>
      </c>
      <c r="P562" s="163"/>
      <c r="R562" s="154"/>
      <c r="T562" s="39">
        <f>+SUBTOTAL(9,T557:T561)</f>
        <v>4621381</v>
      </c>
      <c r="U562" s="39"/>
      <c r="V562" s="126">
        <f>+T562/D562*100</f>
        <v>3.3749381346919529</v>
      </c>
      <c r="W562" s="56"/>
      <c r="X562" s="52"/>
      <c r="Y562" s="52"/>
      <c r="AA562" s="21"/>
      <c r="AB562" s="21"/>
      <c r="AC562" s="37"/>
    </row>
    <row r="563" spans="1:29" x14ac:dyDescent="0.25">
      <c r="B563" s="38" t="s">
        <v>6</v>
      </c>
      <c r="D563" s="39"/>
      <c r="E563" s="38"/>
      <c r="F563" s="39"/>
      <c r="G563" s="38"/>
      <c r="H563" s="165"/>
      <c r="I563" s="38"/>
      <c r="J563" s="154"/>
      <c r="L563" s="65"/>
      <c r="M563" s="39"/>
      <c r="N563" s="79"/>
      <c r="P563" s="163"/>
      <c r="R563" s="154"/>
      <c r="T563" s="39"/>
      <c r="U563" s="39"/>
      <c r="V563" s="126"/>
      <c r="W563" s="56"/>
      <c r="X563" s="52"/>
      <c r="Y563" s="52"/>
      <c r="AA563" s="21"/>
      <c r="AB563" s="21"/>
      <c r="AC563" s="37"/>
    </row>
    <row r="564" spans="1:29" x14ac:dyDescent="0.25">
      <c r="A564" s="35" t="s">
        <v>16</v>
      </c>
      <c r="D564" s="14">
        <f>+SUBTOTAL(9,D528:D563)</f>
        <v>1051134800.52</v>
      </c>
      <c r="F564" s="14">
        <f>+SUBTOTAL(9,F528:F563)</f>
        <v>160293011.22178748</v>
      </c>
      <c r="H564" s="154"/>
      <c r="J564" s="154"/>
      <c r="L564" s="179">
        <f>+SUBTOTAL(9,L528:L563)</f>
        <v>34687449</v>
      </c>
      <c r="M564" s="42"/>
      <c r="N564" s="80">
        <f>+ROUND(L564/D564*100,1)</f>
        <v>3.3</v>
      </c>
      <c r="P564" s="163"/>
      <c r="R564" s="154"/>
      <c r="T564" s="14">
        <f>+SUBTOTAL(9,T528:T563)</f>
        <v>33409047</v>
      </c>
      <c r="U564" s="42"/>
      <c r="V564" s="116">
        <f>+T564/D564*100</f>
        <v>3.1783789275621386</v>
      </c>
      <c r="W564" s="57"/>
      <c r="X564" s="52"/>
      <c r="Y564" s="52"/>
      <c r="Z564" s="37"/>
      <c r="AA564" s="21"/>
      <c r="AB564" s="21"/>
      <c r="AC564" s="37"/>
    </row>
    <row r="565" spans="1:29" x14ac:dyDescent="0.25">
      <c r="A565" s="35"/>
      <c r="B565" s="33" t="s">
        <v>6</v>
      </c>
      <c r="D565" s="42"/>
      <c r="F565" s="42"/>
      <c r="H565" s="154"/>
      <c r="J565" s="154"/>
      <c r="L565" s="84"/>
      <c r="M565" s="42"/>
      <c r="N565" s="75"/>
      <c r="P565" s="163"/>
      <c r="R565" s="154"/>
      <c r="T565" s="42"/>
      <c r="U565" s="42"/>
      <c r="V565" s="66"/>
      <c r="W565" s="52"/>
      <c r="X565" s="52"/>
      <c r="Y565" s="52"/>
      <c r="AA565" s="21"/>
      <c r="AB565" s="21"/>
      <c r="AC565" s="37"/>
    </row>
    <row r="566" spans="1:29" ht="13.8" thickBot="1" x14ac:dyDescent="0.3">
      <c r="A566" s="35" t="s">
        <v>14</v>
      </c>
      <c r="D566" s="15">
        <f>+SUBTOTAL(9,D17:D565)</f>
        <v>23528808008.330017</v>
      </c>
      <c r="F566" s="15">
        <f>+SUBTOTAL(9,F17:F565)</f>
        <v>5984853374.8645096</v>
      </c>
      <c r="H566" s="154"/>
      <c r="J566" s="154"/>
      <c r="L566" s="90">
        <f>+SUBTOTAL(9,L17:L565)</f>
        <v>704797725</v>
      </c>
      <c r="M566" s="42"/>
      <c r="N566" s="80">
        <f>+ROUND(L566/D566*100,1)</f>
        <v>3</v>
      </c>
      <c r="P566" s="163"/>
      <c r="R566" s="154"/>
      <c r="T566" s="15">
        <f>+SUBTOTAL(9,T17:T565)</f>
        <v>970091281</v>
      </c>
      <c r="U566" s="42"/>
      <c r="V566" s="116">
        <f>+T566/D566*100</f>
        <v>4.1229937388096918</v>
      </c>
      <c r="W566" s="57"/>
      <c r="X566" s="52"/>
      <c r="Y566" s="52"/>
      <c r="Z566" s="37"/>
      <c r="AA566" s="21"/>
      <c r="AB566" s="21"/>
      <c r="AC566" s="37"/>
    </row>
    <row r="567" spans="1:29" ht="13.8" thickTop="1" x14ac:dyDescent="0.25">
      <c r="B567" s="33" t="s">
        <v>6</v>
      </c>
      <c r="H567" s="154"/>
      <c r="J567" s="154"/>
      <c r="N567" s="75"/>
      <c r="P567" s="163"/>
      <c r="R567" s="154"/>
      <c r="V567" s="66"/>
      <c r="W567" s="52"/>
      <c r="X567" s="52"/>
      <c r="Y567" s="52"/>
      <c r="AA567" s="21"/>
      <c r="AB567" s="21"/>
      <c r="AC567" s="37"/>
    </row>
    <row r="568" spans="1:29" x14ac:dyDescent="0.25">
      <c r="B568" s="33" t="s">
        <v>6</v>
      </c>
      <c r="H568" s="154"/>
      <c r="J568" s="154"/>
      <c r="N568" s="75"/>
      <c r="P568" s="163"/>
      <c r="R568" s="154"/>
      <c r="V568" s="66"/>
      <c r="W568" s="52"/>
      <c r="X568" s="52"/>
      <c r="Y568" s="52"/>
      <c r="AA568" s="21"/>
      <c r="AB568" s="21"/>
      <c r="AC568" s="37"/>
    </row>
    <row r="569" spans="1:29" x14ac:dyDescent="0.25">
      <c r="A569" s="35" t="s">
        <v>11</v>
      </c>
      <c r="D569" s="7"/>
      <c r="E569" s="7"/>
      <c r="F569" s="7"/>
      <c r="G569" s="7"/>
      <c r="H569" s="166"/>
      <c r="I569" s="7"/>
      <c r="J569" s="154"/>
      <c r="L569" s="173"/>
      <c r="M569" s="7"/>
      <c r="N569" s="75"/>
      <c r="P569" s="163"/>
      <c r="R569" s="154"/>
      <c r="T569" s="7"/>
      <c r="U569" s="7"/>
      <c r="V569" s="66"/>
      <c r="W569" s="52"/>
      <c r="X569" s="52"/>
      <c r="Y569" s="52"/>
      <c r="AA569" s="21"/>
      <c r="AB569" s="21"/>
      <c r="AC569" s="37"/>
    </row>
    <row r="570" spans="1:29" x14ac:dyDescent="0.25">
      <c r="B570" s="33" t="s">
        <v>6</v>
      </c>
      <c r="D570" s="7"/>
      <c r="E570" s="7"/>
      <c r="F570" s="7"/>
      <c r="G570" s="7"/>
      <c r="H570" s="166"/>
      <c r="I570" s="7"/>
      <c r="J570" s="154"/>
      <c r="L570" s="173"/>
      <c r="M570" s="7"/>
      <c r="N570" s="75"/>
      <c r="P570" s="163"/>
      <c r="R570" s="154"/>
      <c r="T570" s="7"/>
      <c r="U570" s="7"/>
      <c r="V570" s="66"/>
      <c r="W570" s="52"/>
      <c r="X570" s="52"/>
      <c r="Y570" s="52"/>
      <c r="AA570" s="21"/>
      <c r="AB570" s="21"/>
      <c r="AC570" s="37"/>
    </row>
    <row r="571" spans="1:29" x14ac:dyDescent="0.25">
      <c r="A571" s="35"/>
      <c r="B571" s="35" t="s">
        <v>144</v>
      </c>
      <c r="H571" s="154"/>
      <c r="J571" s="154"/>
      <c r="N571" s="75"/>
      <c r="P571" s="163"/>
      <c r="R571" s="154"/>
      <c r="V571" s="66"/>
      <c r="W571" s="52"/>
      <c r="X571" s="52"/>
      <c r="Y571" s="52"/>
      <c r="AA571" s="21"/>
      <c r="AB571" s="21"/>
      <c r="AC571" s="37"/>
    </row>
    <row r="572" spans="1:29" x14ac:dyDescent="0.25">
      <c r="A572" s="33">
        <v>350.2</v>
      </c>
      <c r="B572" s="33" t="s">
        <v>145</v>
      </c>
      <c r="D572" s="36">
        <v>256062200.68000001</v>
      </c>
      <c r="F572" s="36">
        <v>83384302.848000005</v>
      </c>
      <c r="H572" s="162">
        <v>22.666666666666671</v>
      </c>
      <c r="J572" s="154">
        <v>58</v>
      </c>
      <c r="L572" s="63">
        <f t="shared" ref="L572:L581" si="75">+ROUND(D572*N572/100,0)</f>
        <v>3328809</v>
      </c>
      <c r="M572" s="36"/>
      <c r="N572" s="76">
        <v>1.3</v>
      </c>
      <c r="P572" s="163">
        <f t="shared" ref="P572:P581" si="76">F572/D572*100</f>
        <v>32.564081159407458</v>
      </c>
      <c r="R572" s="159">
        <v>53.58</v>
      </c>
      <c r="T572" s="36">
        <v>3222805</v>
      </c>
      <c r="U572" s="36"/>
      <c r="V572" s="66">
        <f t="shared" ref="V572:V581" si="77">+ROUND(T572/D572*100,2)</f>
        <v>1.26</v>
      </c>
      <c r="W572" s="52"/>
      <c r="X572" s="52"/>
      <c r="Y572" s="52"/>
      <c r="Z572" s="40"/>
      <c r="AA572" s="21"/>
      <c r="AB572" s="21"/>
      <c r="AC572" s="37"/>
    </row>
    <row r="573" spans="1:29" x14ac:dyDescent="0.25">
      <c r="A573" s="33">
        <v>352</v>
      </c>
      <c r="B573" s="33" t="s">
        <v>42</v>
      </c>
      <c r="D573" s="36">
        <v>164509018.69</v>
      </c>
      <c r="F573" s="36">
        <v>42940285.587999992</v>
      </c>
      <c r="H573" s="162">
        <v>24.916666666666657</v>
      </c>
      <c r="J573" s="154">
        <v>47</v>
      </c>
      <c r="L573" s="63">
        <f t="shared" si="75"/>
        <v>3125671</v>
      </c>
      <c r="M573" s="36"/>
      <c r="N573" s="76">
        <v>1.9</v>
      </c>
      <c r="P573" s="163">
        <f t="shared" si="76"/>
        <v>26.102086031475551</v>
      </c>
      <c r="R573" s="159">
        <v>52.3</v>
      </c>
      <c r="T573" s="36">
        <v>2796273</v>
      </c>
      <c r="U573" s="36"/>
      <c r="V573" s="66">
        <f t="shared" si="77"/>
        <v>1.7</v>
      </c>
      <c r="W573" s="52"/>
      <c r="X573" s="52"/>
      <c r="Y573" s="52"/>
      <c r="Z573" s="40"/>
      <c r="AA573" s="21"/>
      <c r="AB573" s="21"/>
      <c r="AC573" s="37"/>
    </row>
    <row r="574" spans="1:29" x14ac:dyDescent="0.25">
      <c r="A574" s="33">
        <v>353</v>
      </c>
      <c r="B574" s="33" t="s">
        <v>146</v>
      </c>
      <c r="D574" s="36">
        <v>1836156315.26</v>
      </c>
      <c r="F574" s="36">
        <v>535313220.12125248</v>
      </c>
      <c r="H574" s="162">
        <v>28.050000000000015</v>
      </c>
      <c r="J574" s="154">
        <v>29</v>
      </c>
      <c r="L574" s="63">
        <f t="shared" si="75"/>
        <v>47740064</v>
      </c>
      <c r="M574" s="36"/>
      <c r="N574" s="76">
        <v>2.6</v>
      </c>
      <c r="P574" s="163">
        <f t="shared" si="76"/>
        <v>29.154011326396905</v>
      </c>
      <c r="R574" s="159">
        <v>30.83</v>
      </c>
      <c r="T574" s="36">
        <v>43385216</v>
      </c>
      <c r="U574" s="36"/>
      <c r="V574" s="66">
        <f t="shared" si="77"/>
        <v>2.36</v>
      </c>
      <c r="W574" s="52"/>
      <c r="X574" s="52"/>
      <c r="Y574" s="52"/>
      <c r="Z574" s="40"/>
      <c r="AA574" s="21"/>
      <c r="AB574" s="21"/>
      <c r="AC574" s="37"/>
    </row>
    <row r="575" spans="1:29" x14ac:dyDescent="0.25">
      <c r="A575" s="33">
        <v>353.1</v>
      </c>
      <c r="B575" s="33" t="s">
        <v>147</v>
      </c>
      <c r="D575" s="36">
        <v>416112312.94999999</v>
      </c>
      <c r="F575" s="36">
        <v>69487768.060000002</v>
      </c>
      <c r="H575" s="162">
        <v>28.571428571428569</v>
      </c>
      <c r="J575" s="154">
        <v>25</v>
      </c>
      <c r="L575" s="63">
        <f t="shared" si="75"/>
        <v>12067257</v>
      </c>
      <c r="M575" s="36"/>
      <c r="N575" s="76">
        <v>2.9</v>
      </c>
      <c r="P575" s="163">
        <f t="shared" si="76"/>
        <v>16.699281875936617</v>
      </c>
      <c r="R575" s="159">
        <v>23.53</v>
      </c>
      <c r="T575" s="36">
        <v>14731175</v>
      </c>
      <c r="U575" s="36"/>
      <c r="V575" s="66">
        <f t="shared" si="77"/>
        <v>3.54</v>
      </c>
      <c r="W575" s="52"/>
      <c r="X575" s="52"/>
      <c r="Y575" s="52"/>
      <c r="Z575" s="40"/>
      <c r="AA575" s="21"/>
      <c r="AB575" s="21"/>
      <c r="AC575" s="37"/>
    </row>
    <row r="576" spans="1:29" x14ac:dyDescent="0.25">
      <c r="A576" s="33">
        <v>354</v>
      </c>
      <c r="B576" s="33" t="s">
        <v>148</v>
      </c>
      <c r="D576" s="36">
        <v>371412402.08999997</v>
      </c>
      <c r="F576" s="36">
        <v>232954144.354</v>
      </c>
      <c r="H576" s="162">
        <v>39.807692307692307</v>
      </c>
      <c r="J576" s="154">
        <v>34</v>
      </c>
      <c r="L576" s="63">
        <f t="shared" si="75"/>
        <v>8171073</v>
      </c>
      <c r="M576" s="36"/>
      <c r="N576" s="76">
        <v>2.2000000000000002</v>
      </c>
      <c r="P576" s="163">
        <f t="shared" si="76"/>
        <v>62.721153909543112</v>
      </c>
      <c r="R576" s="159">
        <v>36.46</v>
      </c>
      <c r="T576" s="36">
        <v>6344250</v>
      </c>
      <c r="U576" s="36"/>
      <c r="V576" s="66">
        <f t="shared" si="77"/>
        <v>1.71</v>
      </c>
      <c r="W576" s="52"/>
      <c r="X576" s="52"/>
      <c r="Y576" s="52"/>
      <c r="Z576" s="40"/>
      <c r="AA576" s="21"/>
      <c r="AB576" s="21"/>
      <c r="AC576" s="37"/>
    </row>
    <row r="577" spans="1:29" x14ac:dyDescent="0.25">
      <c r="A577" s="33">
        <v>355</v>
      </c>
      <c r="B577" s="33" t="s">
        <v>149</v>
      </c>
      <c r="D577" s="36">
        <v>1315959900.5599999</v>
      </c>
      <c r="F577" s="36">
        <v>448901389.57800001</v>
      </c>
      <c r="H577" s="162">
        <v>37.5</v>
      </c>
      <c r="J577" s="154">
        <v>33</v>
      </c>
      <c r="L577" s="63">
        <f t="shared" si="75"/>
        <v>44742637</v>
      </c>
      <c r="M577" s="36"/>
      <c r="N577" s="76">
        <v>3.4</v>
      </c>
      <c r="P577" s="163">
        <f t="shared" si="76"/>
        <v>34.11208725941971</v>
      </c>
      <c r="R577" s="159">
        <v>39.75</v>
      </c>
      <c r="T577" s="36">
        <v>38365747</v>
      </c>
      <c r="U577" s="36"/>
      <c r="V577" s="66">
        <f t="shared" si="77"/>
        <v>2.92</v>
      </c>
      <c r="W577" s="52"/>
      <c r="X577" s="52"/>
      <c r="Y577" s="52"/>
      <c r="Z577" s="40"/>
      <c r="AA577" s="21"/>
      <c r="AB577" s="21"/>
      <c r="AC577" s="37"/>
    </row>
    <row r="578" spans="1:29" x14ac:dyDescent="0.25">
      <c r="A578" s="33">
        <v>356</v>
      </c>
      <c r="B578" s="33" t="s">
        <v>150</v>
      </c>
      <c r="D578" s="36">
        <v>905131018.38999999</v>
      </c>
      <c r="F578" s="36">
        <v>382405934.912</v>
      </c>
      <c r="H578" s="162">
        <v>38.297872340425528</v>
      </c>
      <c r="J578" s="154">
        <v>35</v>
      </c>
      <c r="L578" s="63">
        <f t="shared" si="75"/>
        <v>28964193</v>
      </c>
      <c r="M578" s="36"/>
      <c r="N578" s="76">
        <v>3.2</v>
      </c>
      <c r="P578" s="163">
        <f t="shared" si="76"/>
        <v>42.248683024055879</v>
      </c>
      <c r="R578" s="159">
        <v>39.659999999999997</v>
      </c>
      <c r="T578" s="36">
        <v>25732404</v>
      </c>
      <c r="U578" s="36"/>
      <c r="V578" s="66">
        <f t="shared" si="77"/>
        <v>2.84</v>
      </c>
      <c r="W578" s="52"/>
      <c r="X578" s="52"/>
      <c r="Y578" s="52"/>
      <c r="Z578" s="40"/>
      <c r="AA578" s="21"/>
      <c r="AB578" s="21"/>
      <c r="AC578" s="37"/>
    </row>
    <row r="579" spans="1:29" x14ac:dyDescent="0.25">
      <c r="A579" s="33">
        <v>357</v>
      </c>
      <c r="B579" s="33" t="s">
        <v>151</v>
      </c>
      <c r="D579" s="36">
        <v>80295444.120000005</v>
      </c>
      <c r="F579" s="36">
        <v>27751731.549999997</v>
      </c>
      <c r="H579" s="162">
        <v>33.333333333333329</v>
      </c>
      <c r="J579" s="154">
        <v>40</v>
      </c>
      <c r="L579" s="63">
        <f t="shared" si="75"/>
        <v>1365023</v>
      </c>
      <c r="M579" s="36"/>
      <c r="N579" s="76">
        <v>1.7</v>
      </c>
      <c r="P579" s="163">
        <f t="shared" si="76"/>
        <v>34.56202509886559</v>
      </c>
      <c r="R579" s="159">
        <v>45.61</v>
      </c>
      <c r="T579" s="36">
        <v>1152022</v>
      </c>
      <c r="U579" s="36"/>
      <c r="V579" s="66">
        <f t="shared" si="77"/>
        <v>1.43</v>
      </c>
      <c r="W579" s="52"/>
      <c r="X579" s="52"/>
      <c r="Y579" s="52"/>
      <c r="Z579" s="40"/>
      <c r="AA579" s="21"/>
      <c r="AB579" s="21"/>
      <c r="AC579" s="37"/>
    </row>
    <row r="580" spans="1:29" x14ac:dyDescent="0.25">
      <c r="A580" s="33">
        <v>358</v>
      </c>
      <c r="B580" s="33" t="s">
        <v>152</v>
      </c>
      <c r="D580" s="36">
        <v>111203910.44</v>
      </c>
      <c r="F580" s="36">
        <v>31010192.599999998</v>
      </c>
      <c r="H580" s="162">
        <v>36.666666666666671</v>
      </c>
      <c r="J580" s="154">
        <v>40</v>
      </c>
      <c r="L580" s="63">
        <f t="shared" si="75"/>
        <v>2001670</v>
      </c>
      <c r="M580" s="36"/>
      <c r="N580" s="76">
        <v>1.8</v>
      </c>
      <c r="P580" s="163">
        <f t="shared" si="76"/>
        <v>27.885883218766423</v>
      </c>
      <c r="R580" s="159">
        <v>49.36</v>
      </c>
      <c r="T580" s="36">
        <v>2075253</v>
      </c>
      <c r="U580" s="36"/>
      <c r="V580" s="66">
        <f t="shared" si="77"/>
        <v>1.87</v>
      </c>
      <c r="W580" s="52"/>
      <c r="X580" s="52"/>
      <c r="Y580" s="52"/>
      <c r="Z580" s="40"/>
      <c r="AA580" s="21"/>
      <c r="AB580" s="21"/>
      <c r="AC580" s="37"/>
    </row>
    <row r="581" spans="1:29" x14ac:dyDescent="0.25">
      <c r="A581" s="33">
        <v>359</v>
      </c>
      <c r="B581" s="33" t="s">
        <v>153</v>
      </c>
      <c r="D581" s="32">
        <v>120783299.18000001</v>
      </c>
      <c r="F581" s="32">
        <v>44431827.413000003</v>
      </c>
      <c r="H581" s="162">
        <v>30.461538461538467</v>
      </c>
      <c r="J581" s="154">
        <v>47</v>
      </c>
      <c r="L581" s="64">
        <f t="shared" si="75"/>
        <v>2053316</v>
      </c>
      <c r="M581" s="54"/>
      <c r="N581" s="76">
        <v>1.7</v>
      </c>
      <c r="P581" s="163">
        <f t="shared" si="76"/>
        <v>36.786399870386447</v>
      </c>
      <c r="R581" s="159">
        <v>54.85</v>
      </c>
      <c r="T581" s="32">
        <v>1612212</v>
      </c>
      <c r="U581" s="54"/>
      <c r="V581" s="66">
        <f t="shared" si="77"/>
        <v>1.33</v>
      </c>
      <c r="W581" s="52"/>
      <c r="X581" s="52"/>
      <c r="Y581" s="52"/>
      <c r="Z581" s="40"/>
      <c r="AA581" s="21"/>
      <c r="AB581" s="21"/>
      <c r="AC581" s="37"/>
    </row>
    <row r="582" spans="1:29" x14ac:dyDescent="0.25">
      <c r="B582" s="33" t="s">
        <v>6</v>
      </c>
      <c r="H582" s="162"/>
      <c r="J582" s="154"/>
      <c r="N582" s="75"/>
      <c r="P582" s="163"/>
      <c r="R582" s="154"/>
      <c r="V582" s="66"/>
      <c r="W582" s="52"/>
      <c r="X582" s="52"/>
      <c r="Y582" s="52"/>
      <c r="AA582" s="21"/>
      <c r="AB582" s="21"/>
      <c r="AC582" s="37"/>
    </row>
    <row r="583" spans="1:29" x14ac:dyDescent="0.25">
      <c r="A583" s="35"/>
      <c r="B583" s="35" t="s">
        <v>154</v>
      </c>
      <c r="D583" s="13">
        <f>+SUBTOTAL(9,D572:D582)</f>
        <v>5577625822.3599997</v>
      </c>
      <c r="F583" s="13">
        <f>+SUBTOTAL(9,F572:F582)</f>
        <v>1898580797.0242522</v>
      </c>
      <c r="H583" s="162"/>
      <c r="J583" s="154"/>
      <c r="L583" s="180">
        <f>+SUBTOTAL(9,L572:L582)</f>
        <v>153559713</v>
      </c>
      <c r="M583" s="13"/>
      <c r="N583" s="80">
        <f>+ROUND(L583/D583*100,1)</f>
        <v>2.8</v>
      </c>
      <c r="P583" s="163"/>
      <c r="R583" s="154"/>
      <c r="T583" s="13">
        <f>+SUBTOTAL(9,T572:T582)</f>
        <v>139417357</v>
      </c>
      <c r="U583" s="13"/>
      <c r="V583" s="116">
        <f>+T583/D583*100</f>
        <v>2.499582464658948</v>
      </c>
      <c r="W583" s="57"/>
      <c r="X583" s="52"/>
      <c r="Y583" s="52"/>
      <c r="AA583" s="21"/>
      <c r="AB583" s="21"/>
      <c r="AC583" s="37"/>
    </row>
    <row r="584" spans="1:29" x14ac:dyDescent="0.25">
      <c r="A584" s="35"/>
      <c r="B584" s="35" t="s">
        <v>6</v>
      </c>
      <c r="H584" s="162"/>
      <c r="J584" s="154"/>
      <c r="N584" s="75"/>
      <c r="P584" s="163"/>
      <c r="R584" s="154"/>
      <c r="V584" s="66"/>
      <c r="W584" s="52"/>
      <c r="X584" s="52"/>
      <c r="Y584" s="52"/>
      <c r="AA584" s="21"/>
      <c r="AB584" s="21"/>
      <c r="AC584" s="37"/>
    </row>
    <row r="585" spans="1:29" x14ac:dyDescent="0.25">
      <c r="A585" s="35"/>
      <c r="B585" s="35" t="s">
        <v>155</v>
      </c>
      <c r="H585" s="162"/>
      <c r="J585" s="154"/>
      <c r="N585" s="75"/>
      <c r="P585" s="163"/>
      <c r="R585" s="154"/>
      <c r="V585" s="66"/>
      <c r="W585" s="52"/>
      <c r="X585" s="52"/>
      <c r="Y585" s="52"/>
      <c r="AA585" s="21"/>
      <c r="AB585" s="21"/>
      <c r="AC585" s="37"/>
    </row>
    <row r="586" spans="1:29" x14ac:dyDescent="0.25">
      <c r="A586" s="33">
        <v>361</v>
      </c>
      <c r="B586" s="33" t="s">
        <v>42</v>
      </c>
      <c r="D586" s="36">
        <v>205508712.61000001</v>
      </c>
      <c r="F586" s="36">
        <v>58619127.831</v>
      </c>
      <c r="H586" s="162">
        <v>19.166666666666657</v>
      </c>
      <c r="J586" s="154">
        <v>50</v>
      </c>
      <c r="L586" s="63">
        <f>+ROUND(D586*N586/100,0)</f>
        <v>3904666</v>
      </c>
      <c r="M586" s="36"/>
      <c r="N586" s="76">
        <v>1.9</v>
      </c>
      <c r="P586" s="163">
        <f>F586/D586*100</f>
        <v>28.523913700069382</v>
      </c>
      <c r="R586" s="159">
        <v>49.52</v>
      </c>
      <c r="T586" s="36">
        <v>3588770</v>
      </c>
      <c r="U586" s="36"/>
      <c r="V586" s="66">
        <f>+ROUND(T586/D586*100,2)</f>
        <v>1.75</v>
      </c>
      <c r="W586" s="52"/>
      <c r="X586" s="52"/>
      <c r="Y586" s="52"/>
      <c r="Z586" s="40"/>
      <c r="AA586" s="21"/>
      <c r="AB586" s="21"/>
      <c r="AC586" s="37"/>
    </row>
    <row r="587" spans="1:29" x14ac:dyDescent="0.25">
      <c r="A587" s="33">
        <v>362</v>
      </c>
      <c r="B587" s="33" t="s">
        <v>146</v>
      </c>
      <c r="D587" s="36">
        <v>1911232118.75</v>
      </c>
      <c r="F587" s="36">
        <v>565016144.5940001</v>
      </c>
      <c r="H587" s="162">
        <v>25.581395348837205</v>
      </c>
      <c r="J587" s="154">
        <v>33</v>
      </c>
      <c r="L587" s="63">
        <f>+ROUND(D587*N587/100,0)</f>
        <v>49692035</v>
      </c>
      <c r="M587" s="36"/>
      <c r="N587" s="76">
        <v>2.6</v>
      </c>
      <c r="P587" s="163">
        <f>F587/D587*100</f>
        <v>29.56292639972672</v>
      </c>
      <c r="R587" s="159">
        <v>34.06</v>
      </c>
      <c r="T587" s="36">
        <v>45136206</v>
      </c>
      <c r="U587" s="36"/>
      <c r="V587" s="66">
        <f>+ROUND(T587/D587*100,2)</f>
        <v>2.36</v>
      </c>
      <c r="W587" s="52"/>
      <c r="X587" s="52"/>
      <c r="Y587" s="52"/>
      <c r="Z587" s="40"/>
      <c r="AA587" s="21"/>
      <c r="AB587" s="21"/>
      <c r="AC587" s="37"/>
    </row>
    <row r="588" spans="1:29" x14ac:dyDescent="0.25">
      <c r="A588" s="33">
        <v>364.1</v>
      </c>
      <c r="B588" s="33" t="s">
        <v>156</v>
      </c>
      <c r="D588" s="36">
        <v>1152547582.3699999</v>
      </c>
      <c r="F588" s="63">
        <v>511487607.57485461</v>
      </c>
      <c r="G588" s="58"/>
      <c r="H588" s="162">
        <v>49.230769230769241</v>
      </c>
      <c r="I588" s="58"/>
      <c r="J588" s="156">
        <v>27</v>
      </c>
      <c r="K588" s="58"/>
      <c r="L588" s="63">
        <f>+ROUND(D588*N588/100,0)</f>
        <v>47254451</v>
      </c>
      <c r="M588" s="63"/>
      <c r="N588" s="78">
        <v>4.0999999999999996</v>
      </c>
      <c r="O588" s="58"/>
      <c r="P588" s="163">
        <f>F588/D588*100</f>
        <v>44.378871241313561</v>
      </c>
      <c r="R588" s="159">
        <v>28.92</v>
      </c>
      <c r="T588" s="36">
        <v>62019625</v>
      </c>
      <c r="U588" s="36"/>
      <c r="V588" s="66">
        <f>+ROUND(T588/D588*100,2)</f>
        <v>5.38</v>
      </c>
      <c r="W588" s="52"/>
      <c r="X588" s="52"/>
      <c r="Y588" s="52"/>
      <c r="Z588" s="40"/>
      <c r="AA588" s="21"/>
      <c r="AB588" s="21"/>
      <c r="AC588" s="37"/>
    </row>
    <row r="589" spans="1:29" x14ac:dyDescent="0.25">
      <c r="A589" s="33">
        <v>364.2</v>
      </c>
      <c r="B589" s="33" t="s">
        <v>157</v>
      </c>
      <c r="D589" s="54">
        <v>931675387.74000001</v>
      </c>
      <c r="E589" s="107"/>
      <c r="F589" s="67">
        <v>118841771.20514533</v>
      </c>
      <c r="G589" s="81"/>
      <c r="H589" s="167">
        <v>49.230769230769241</v>
      </c>
      <c r="I589" s="81"/>
      <c r="J589" s="170">
        <v>27</v>
      </c>
      <c r="K589" s="81"/>
      <c r="L589" s="63">
        <f>+ROUND(D589*N589/100,0)</f>
        <v>38198691</v>
      </c>
      <c r="M589" s="63"/>
      <c r="N589" s="137">
        <v>4.0999999999999996</v>
      </c>
      <c r="O589" s="81"/>
      <c r="P589" s="171">
        <f>F589/D589*100</f>
        <v>12.755705771451609</v>
      </c>
      <c r="Q589" s="107"/>
      <c r="R589" s="159">
        <v>46.02</v>
      </c>
      <c r="S589" s="107"/>
      <c r="T589" s="54">
        <v>37907627</v>
      </c>
      <c r="U589" s="54"/>
      <c r="V589" s="177">
        <f>+ROUND(T589/D589*100,2)</f>
        <v>4.07</v>
      </c>
      <c r="W589" s="52"/>
      <c r="X589" s="52"/>
      <c r="Y589" s="52"/>
      <c r="Z589" s="40"/>
      <c r="AA589" s="21"/>
      <c r="AB589" s="21"/>
      <c r="AC589" s="37"/>
    </row>
    <row r="590" spans="1:29" x14ac:dyDescent="0.25">
      <c r="A590" s="33">
        <v>365</v>
      </c>
      <c r="B590" s="33" t="s">
        <v>150</v>
      </c>
      <c r="D590" s="36">
        <v>2233914471.5</v>
      </c>
      <c r="F590" s="36">
        <v>797691076.36000001</v>
      </c>
      <c r="H590" s="162">
        <v>42.926829268292693</v>
      </c>
      <c r="J590" s="154">
        <v>30</v>
      </c>
      <c r="L590" s="63">
        <f t="shared" ref="L590:L601" si="78">+ROUND(D590*N590/100,0)</f>
        <v>87122664</v>
      </c>
      <c r="M590" s="36"/>
      <c r="N590" s="76">
        <v>3.9</v>
      </c>
      <c r="P590" s="163">
        <f t="shared" ref="P590:P601" si="79">F590/D590*100</f>
        <v>35.708219206099542</v>
      </c>
      <c r="R590" s="159">
        <v>39.29</v>
      </c>
      <c r="T590" s="36">
        <v>82040086</v>
      </c>
      <c r="U590" s="36"/>
      <c r="V590" s="66">
        <f t="shared" ref="V590:V601" si="80">+ROUND(T590/D590*100,2)</f>
        <v>3.67</v>
      </c>
      <c r="W590" s="52"/>
      <c r="X590" s="52"/>
      <c r="Y590" s="52"/>
      <c r="Z590" s="40"/>
      <c r="AA590" s="21"/>
      <c r="AB590" s="21"/>
      <c r="AC590" s="37"/>
    </row>
    <row r="591" spans="1:29" x14ac:dyDescent="0.25">
      <c r="A591" s="33">
        <v>366.6</v>
      </c>
      <c r="B591" s="33" t="s">
        <v>158</v>
      </c>
      <c r="D591" s="36">
        <v>1527417261.03</v>
      </c>
      <c r="F591" s="36">
        <v>361940007.14999998</v>
      </c>
      <c r="H591" s="162">
        <v>16.028571428571439</v>
      </c>
      <c r="J591" s="154">
        <v>59</v>
      </c>
      <c r="L591" s="63">
        <f t="shared" si="78"/>
        <v>22911259</v>
      </c>
      <c r="M591" s="36"/>
      <c r="N591" s="76">
        <v>1.5</v>
      </c>
      <c r="P591" s="163">
        <f t="shared" si="79"/>
        <v>23.696210353543407</v>
      </c>
      <c r="R591" s="159">
        <v>53.67</v>
      </c>
      <c r="T591" s="36">
        <v>21715619</v>
      </c>
      <c r="U591" s="36"/>
      <c r="V591" s="66">
        <f t="shared" si="80"/>
        <v>1.42</v>
      </c>
      <c r="W591" s="52"/>
      <c r="X591" s="52"/>
      <c r="Y591" s="52"/>
      <c r="Z591" s="40"/>
      <c r="AA591" s="21"/>
      <c r="AB591" s="21"/>
      <c r="AC591" s="37"/>
    </row>
    <row r="592" spans="1:29" x14ac:dyDescent="0.25">
      <c r="A592" s="33">
        <v>366.7</v>
      </c>
      <c r="B592" s="33" t="s">
        <v>159</v>
      </c>
      <c r="D592" s="36">
        <v>287479643.85000002</v>
      </c>
      <c r="F592" s="36">
        <v>31128709.419999994</v>
      </c>
      <c r="H592" s="162">
        <v>20</v>
      </c>
      <c r="J592" s="154">
        <v>40</v>
      </c>
      <c r="L592" s="63">
        <f t="shared" si="78"/>
        <v>5749593</v>
      </c>
      <c r="M592" s="36"/>
      <c r="N592" s="76">
        <v>2</v>
      </c>
      <c r="P592" s="163">
        <f t="shared" si="79"/>
        <v>10.828143865463465</v>
      </c>
      <c r="R592" s="159">
        <v>44.49</v>
      </c>
      <c r="T592" s="36">
        <v>5761990</v>
      </c>
      <c r="U592" s="36"/>
      <c r="V592" s="66">
        <f t="shared" si="80"/>
        <v>2</v>
      </c>
      <c r="W592" s="52"/>
      <c r="X592" s="52"/>
      <c r="Y592" s="52"/>
      <c r="Z592" s="40"/>
      <c r="AA592" s="21"/>
      <c r="AB592" s="21"/>
      <c r="AC592" s="37"/>
    </row>
    <row r="593" spans="1:29" x14ac:dyDescent="0.25">
      <c r="A593" s="33">
        <v>367.6</v>
      </c>
      <c r="B593" s="33" t="s">
        <v>325</v>
      </c>
      <c r="D593" s="36">
        <v>1707263746.8399999</v>
      </c>
      <c r="F593" s="36">
        <v>490906532.10000002</v>
      </c>
      <c r="H593" s="162">
        <v>23.68421052631578</v>
      </c>
      <c r="J593" s="154">
        <v>29</v>
      </c>
      <c r="L593" s="63">
        <f t="shared" si="78"/>
        <v>44388857</v>
      </c>
      <c r="M593" s="36"/>
      <c r="N593" s="76">
        <v>2.6</v>
      </c>
      <c r="P593" s="163">
        <f t="shared" si="79"/>
        <v>28.753994982241394</v>
      </c>
      <c r="R593" s="159">
        <v>31.24</v>
      </c>
      <c r="T593" s="36">
        <v>41668387</v>
      </c>
      <c r="U593" s="36"/>
      <c r="V593" s="66">
        <f t="shared" si="80"/>
        <v>2.44</v>
      </c>
      <c r="W593" s="52"/>
      <c r="X593" s="52"/>
      <c r="Y593" s="52"/>
      <c r="Z593" s="40"/>
      <c r="AA593" s="21"/>
      <c r="AB593" s="21"/>
      <c r="AC593" s="37"/>
    </row>
    <row r="594" spans="1:29" x14ac:dyDescent="0.25">
      <c r="A594" s="33">
        <v>367.7</v>
      </c>
      <c r="B594" s="33" t="s">
        <v>326</v>
      </c>
      <c r="D594" s="36">
        <v>936987533.87</v>
      </c>
      <c r="F594" s="36">
        <v>309852422.01999998</v>
      </c>
      <c r="H594" s="162">
        <v>47.428571428571431</v>
      </c>
      <c r="J594" s="154">
        <v>18.399999999999999</v>
      </c>
      <c r="L594" s="63">
        <f t="shared" si="78"/>
        <v>27172638</v>
      </c>
      <c r="M594" s="36"/>
      <c r="N594" s="76">
        <v>2.9</v>
      </c>
      <c r="P594" s="163">
        <f t="shared" si="79"/>
        <v>33.069001541592513</v>
      </c>
      <c r="R594" s="159">
        <v>25.06</v>
      </c>
      <c r="T594" s="36">
        <v>25025344</v>
      </c>
      <c r="U594" s="36"/>
      <c r="V594" s="66">
        <f t="shared" si="80"/>
        <v>2.67</v>
      </c>
      <c r="W594" s="52"/>
      <c r="X594" s="52"/>
      <c r="Y594" s="52"/>
      <c r="Z594" s="40"/>
      <c r="AA594" s="21"/>
      <c r="AB594" s="21"/>
      <c r="AC594" s="37"/>
    </row>
    <row r="595" spans="1:29" x14ac:dyDescent="0.25">
      <c r="A595" s="33">
        <v>368</v>
      </c>
      <c r="B595" s="33" t="s">
        <v>162</v>
      </c>
      <c r="D595" s="36">
        <v>2222715382.7600002</v>
      </c>
      <c r="F595" s="36">
        <v>1015547475.5999999</v>
      </c>
      <c r="H595" s="162">
        <v>41.666666666666657</v>
      </c>
      <c r="J595" s="154">
        <v>22</v>
      </c>
      <c r="L595" s="63">
        <f t="shared" si="78"/>
        <v>84463185</v>
      </c>
      <c r="M595" s="36"/>
      <c r="N595" s="76">
        <v>3.8</v>
      </c>
      <c r="P595" s="163">
        <f t="shared" si="79"/>
        <v>45.689496886415107</v>
      </c>
      <c r="R595" s="159">
        <v>23.37</v>
      </c>
      <c r="T595" s="36">
        <v>65921062</v>
      </c>
      <c r="U595" s="36"/>
      <c r="V595" s="66">
        <f t="shared" si="80"/>
        <v>2.97</v>
      </c>
      <c r="W595" s="52"/>
      <c r="X595" s="52"/>
      <c r="Y595" s="52"/>
      <c r="Z595" s="40"/>
      <c r="AA595" s="21"/>
      <c r="AB595" s="21"/>
      <c r="AC595" s="37"/>
    </row>
    <row r="596" spans="1:29" x14ac:dyDescent="0.25">
      <c r="A596" s="33">
        <v>369.1</v>
      </c>
      <c r="B596" s="33" t="s">
        <v>163</v>
      </c>
      <c r="D596" s="36">
        <v>583179472.33000004</v>
      </c>
      <c r="F596" s="36">
        <v>132503973.38999999</v>
      </c>
      <c r="H596" s="162">
        <v>46.25</v>
      </c>
      <c r="J596" s="154">
        <v>36</v>
      </c>
      <c r="L596" s="63">
        <f t="shared" si="78"/>
        <v>22743999</v>
      </c>
      <c r="M596" s="36"/>
      <c r="N596" s="76">
        <v>3.9</v>
      </c>
      <c r="P596" s="163">
        <f t="shared" si="79"/>
        <v>22.720959786290422</v>
      </c>
      <c r="R596" s="159">
        <v>47.09</v>
      </c>
      <c r="T596" s="36">
        <v>25050963</v>
      </c>
      <c r="U596" s="36"/>
      <c r="V596" s="66">
        <f t="shared" si="80"/>
        <v>4.3</v>
      </c>
      <c r="W596" s="52"/>
      <c r="X596" s="52"/>
      <c r="Y596" s="52"/>
      <c r="Z596" s="40"/>
      <c r="AA596" s="21"/>
      <c r="AB596" s="21"/>
      <c r="AC596" s="37"/>
    </row>
    <row r="597" spans="1:29" x14ac:dyDescent="0.25">
      <c r="A597" s="33">
        <v>369.6</v>
      </c>
      <c r="B597" s="33" t="s">
        <v>164</v>
      </c>
      <c r="D597" s="36">
        <v>815647717.33000004</v>
      </c>
      <c r="F597" s="36">
        <v>334839861.48000002</v>
      </c>
      <c r="H597" s="162">
        <v>33.15789473684211</v>
      </c>
      <c r="J597" s="154">
        <v>26</v>
      </c>
      <c r="L597" s="63">
        <f t="shared" si="78"/>
        <v>22838136</v>
      </c>
      <c r="M597" s="36"/>
      <c r="N597" s="76">
        <v>2.8</v>
      </c>
      <c r="P597" s="163">
        <f t="shared" si="79"/>
        <v>41.052019685175964</v>
      </c>
      <c r="R597" s="159">
        <v>30.98</v>
      </c>
      <c r="T597" s="36">
        <v>19469174</v>
      </c>
      <c r="U597" s="36"/>
      <c r="V597" s="66">
        <f t="shared" si="80"/>
        <v>2.39</v>
      </c>
      <c r="W597" s="52"/>
      <c r="X597" s="52"/>
      <c r="Y597" s="52"/>
      <c r="Z597" s="40"/>
      <c r="AA597" s="21"/>
      <c r="AB597" s="21"/>
      <c r="AC597" s="37"/>
    </row>
    <row r="598" spans="1:29" x14ac:dyDescent="0.25">
      <c r="A598" s="33">
        <v>370</v>
      </c>
      <c r="B598" s="33" t="s">
        <v>165</v>
      </c>
      <c r="D598" s="36">
        <v>90547257.879999995</v>
      </c>
      <c r="F598" s="36">
        <v>66395671.999999963</v>
      </c>
      <c r="H598" s="162">
        <v>43.333333333333329</v>
      </c>
      <c r="J598" s="154">
        <v>24</v>
      </c>
      <c r="L598" s="63">
        <f t="shared" si="78"/>
        <v>3259701</v>
      </c>
      <c r="M598" s="36"/>
      <c r="N598" s="76">
        <v>3.6</v>
      </c>
      <c r="P598" s="163">
        <f t="shared" si="79"/>
        <v>73.327093005944448</v>
      </c>
      <c r="R598" s="159">
        <v>16.579999999999998</v>
      </c>
      <c r="T598" s="36">
        <v>3095040</v>
      </c>
      <c r="U598" s="36"/>
      <c r="V598" s="66">
        <f t="shared" si="80"/>
        <v>3.42</v>
      </c>
      <c r="W598" s="52"/>
      <c r="X598" s="52"/>
      <c r="Y598" s="52"/>
      <c r="Z598" s="40"/>
      <c r="AA598" s="21"/>
      <c r="AB598" s="21"/>
      <c r="AC598" s="37"/>
    </row>
    <row r="599" spans="1:29" x14ac:dyDescent="0.25">
      <c r="A599" s="33">
        <v>370.1</v>
      </c>
      <c r="B599" s="33" t="s">
        <v>166</v>
      </c>
      <c r="D599" s="36">
        <v>840946337.94000006</v>
      </c>
      <c r="F599" s="36">
        <v>234993270.98549029</v>
      </c>
      <c r="H599" s="162">
        <v>5.2000000000000028</v>
      </c>
      <c r="J599" s="154">
        <v>19.2</v>
      </c>
      <c r="L599" s="63">
        <f t="shared" si="78"/>
        <v>54661512</v>
      </c>
      <c r="M599" s="36"/>
      <c r="N599" s="76">
        <v>6.5</v>
      </c>
      <c r="P599" s="163">
        <f t="shared" si="79"/>
        <v>27.943907997879482</v>
      </c>
      <c r="R599" s="159">
        <v>15.29</v>
      </c>
      <c r="T599" s="36">
        <v>56130606</v>
      </c>
      <c r="U599" s="36"/>
      <c r="V599" s="66">
        <f t="shared" si="80"/>
        <v>6.67</v>
      </c>
      <c r="W599" s="52"/>
      <c r="X599" s="52"/>
      <c r="Y599" s="52"/>
      <c r="Z599" s="40"/>
      <c r="AA599" s="21"/>
      <c r="AB599" s="21"/>
      <c r="AC599" s="37"/>
    </row>
    <row r="600" spans="1:29" x14ac:dyDescent="0.25">
      <c r="A600" s="33">
        <v>371</v>
      </c>
      <c r="B600" s="33" t="s">
        <v>324</v>
      </c>
      <c r="D600" s="36">
        <v>82197777.310000002</v>
      </c>
      <c r="F600" s="36">
        <v>34707238.769999996</v>
      </c>
      <c r="H600" s="162">
        <v>32</v>
      </c>
      <c r="J600" s="154">
        <v>22</v>
      </c>
      <c r="L600" s="63">
        <f t="shared" si="78"/>
        <v>3287911</v>
      </c>
      <c r="M600" s="36"/>
      <c r="N600" s="76">
        <v>4</v>
      </c>
      <c r="P600" s="163">
        <f t="shared" si="79"/>
        <v>42.224059951287259</v>
      </c>
      <c r="R600" s="159">
        <v>22.07</v>
      </c>
      <c r="T600" s="36">
        <v>2710476</v>
      </c>
      <c r="U600" s="36"/>
      <c r="V600" s="66">
        <f t="shared" si="80"/>
        <v>3.3</v>
      </c>
      <c r="W600" s="52"/>
      <c r="X600" s="52"/>
      <c r="Y600" s="52"/>
      <c r="Z600" s="40"/>
      <c r="AA600" s="21"/>
      <c r="AB600" s="21"/>
      <c r="AC600" s="37"/>
    </row>
    <row r="601" spans="1:29" x14ac:dyDescent="0.25">
      <c r="A601" s="33">
        <v>373</v>
      </c>
      <c r="B601" s="33" t="s">
        <v>167</v>
      </c>
      <c r="D601" s="32">
        <v>486691167.85000002</v>
      </c>
      <c r="F601" s="32">
        <v>185439324.44999999</v>
      </c>
      <c r="H601" s="162">
        <v>32</v>
      </c>
      <c r="J601" s="154">
        <v>22</v>
      </c>
      <c r="L601" s="64">
        <f t="shared" si="78"/>
        <v>19467647</v>
      </c>
      <c r="M601" s="54"/>
      <c r="N601" s="76">
        <v>4</v>
      </c>
      <c r="P601" s="163">
        <f t="shared" si="79"/>
        <v>38.102052533477057</v>
      </c>
      <c r="R601" s="159">
        <v>27.35</v>
      </c>
      <c r="T601" s="32">
        <v>13683931</v>
      </c>
      <c r="U601" s="54"/>
      <c r="V601" s="66">
        <f t="shared" si="80"/>
        <v>2.81</v>
      </c>
      <c r="W601" s="52"/>
      <c r="X601" s="52"/>
      <c r="Y601" s="52"/>
      <c r="Z601" s="40"/>
      <c r="AA601" s="21"/>
      <c r="AB601" s="21"/>
      <c r="AC601" s="37"/>
    </row>
    <row r="602" spans="1:29" x14ac:dyDescent="0.25">
      <c r="B602" s="33" t="s">
        <v>6</v>
      </c>
      <c r="H602" s="162"/>
      <c r="J602" s="154"/>
      <c r="N602" s="75"/>
      <c r="P602" s="163"/>
      <c r="R602" s="154"/>
      <c r="V602" s="66"/>
      <c r="W602" s="52"/>
      <c r="X602" s="52"/>
      <c r="Y602" s="52"/>
      <c r="AA602" s="21"/>
      <c r="AB602" s="21"/>
      <c r="AC602" s="37"/>
    </row>
    <row r="603" spans="1:29" x14ac:dyDescent="0.25">
      <c r="A603" s="35"/>
      <c r="B603" s="35" t="s">
        <v>168</v>
      </c>
      <c r="D603" s="13">
        <f>+SUBTOTAL(9,D586:D602)</f>
        <v>16015951571.960001</v>
      </c>
      <c r="F603" s="13">
        <f>+SUBTOTAL(9,F586:F602)</f>
        <v>5249910214.9304905</v>
      </c>
      <c r="H603" s="162"/>
      <c r="J603" s="154"/>
      <c r="L603" s="180">
        <f>+SUBTOTAL(9,L586:L602)</f>
        <v>537116945</v>
      </c>
      <c r="M603" s="13"/>
      <c r="N603" s="80">
        <f>+ROUND(L603/D603*100,1)</f>
        <v>3.4</v>
      </c>
      <c r="P603" s="163"/>
      <c r="R603" s="154"/>
      <c r="T603" s="13">
        <f>+SUBTOTAL(9,T586:T602)</f>
        <v>510924906</v>
      </c>
      <c r="U603" s="13"/>
      <c r="V603" s="116">
        <f>+T603/D603*100</f>
        <v>3.1901002179258833</v>
      </c>
      <c r="W603" s="57"/>
      <c r="X603" s="52"/>
      <c r="Y603" s="52"/>
      <c r="AA603" s="21"/>
      <c r="AB603" s="21"/>
      <c r="AC603" s="37"/>
    </row>
    <row r="604" spans="1:29" x14ac:dyDescent="0.25">
      <c r="A604" s="35"/>
      <c r="B604" s="35" t="s">
        <v>6</v>
      </c>
      <c r="H604" s="162"/>
      <c r="J604" s="154"/>
      <c r="N604" s="75"/>
      <c r="P604" s="163"/>
      <c r="R604" s="154"/>
      <c r="V604" s="66"/>
      <c r="W604" s="52"/>
      <c r="X604" s="52"/>
      <c r="Y604" s="52"/>
      <c r="AA604" s="21"/>
      <c r="AB604" s="21"/>
      <c r="AC604" s="37"/>
    </row>
    <row r="605" spans="1:29" x14ac:dyDescent="0.25">
      <c r="A605" s="35"/>
      <c r="B605" s="35" t="s">
        <v>169</v>
      </c>
      <c r="H605" s="162"/>
      <c r="J605" s="154"/>
      <c r="N605" s="75"/>
      <c r="P605" s="163"/>
      <c r="R605" s="154"/>
      <c r="V605" s="66"/>
      <c r="W605" s="52"/>
      <c r="X605" s="52"/>
      <c r="Y605" s="52"/>
      <c r="AA605" s="21"/>
      <c r="AB605" s="21"/>
      <c r="AC605" s="37"/>
    </row>
    <row r="606" spans="1:29" x14ac:dyDescent="0.25">
      <c r="A606" s="33">
        <v>390</v>
      </c>
      <c r="B606" s="33" t="s">
        <v>42</v>
      </c>
      <c r="D606" s="36">
        <v>498029542.85000002</v>
      </c>
      <c r="F606" s="36">
        <v>128926295.48</v>
      </c>
      <c r="H606" s="162">
        <v>29.399999999999991</v>
      </c>
      <c r="J606" s="154">
        <v>36</v>
      </c>
      <c r="L606" s="63">
        <f t="shared" ref="L606:L613" si="81">+ROUND(D606*N606/100,0)</f>
        <v>10458620</v>
      </c>
      <c r="M606" s="36"/>
      <c r="N606" s="76">
        <v>2.1</v>
      </c>
      <c r="P606" s="163">
        <f t="shared" ref="P606:P613" si="82">F606/D606*100</f>
        <v>25.887278642590672</v>
      </c>
      <c r="R606" s="159">
        <v>42.31</v>
      </c>
      <c r="T606" s="36">
        <v>9900879</v>
      </c>
      <c r="U606" s="36"/>
      <c r="V606" s="66">
        <f t="shared" ref="V606:V613" si="83">+ROUND(T606/D606*100,2)</f>
        <v>1.99</v>
      </c>
      <c r="W606" s="52"/>
      <c r="X606" s="52"/>
      <c r="Y606" s="52"/>
      <c r="Z606" s="40"/>
      <c r="AA606" s="21"/>
      <c r="AB606" s="21"/>
      <c r="AC606" s="37"/>
    </row>
    <row r="607" spans="1:29" x14ac:dyDescent="0.25">
      <c r="A607" s="33">
        <v>392.1</v>
      </c>
      <c r="B607" s="33" t="s">
        <v>170</v>
      </c>
      <c r="D607" s="36">
        <v>9553997.9000000004</v>
      </c>
      <c r="F607" s="36">
        <v>2860934.89</v>
      </c>
      <c r="H607" s="162">
        <v>42.5</v>
      </c>
      <c r="J607" s="152">
        <v>3</v>
      </c>
      <c r="L607" s="63">
        <f t="shared" si="81"/>
        <v>1356668</v>
      </c>
      <c r="M607" s="36"/>
      <c r="N607" s="76">
        <v>14.2</v>
      </c>
      <c r="P607" s="163">
        <f t="shared" si="82"/>
        <v>29.944897622386957</v>
      </c>
      <c r="R607" s="159">
        <v>3.56</v>
      </c>
      <c r="T607" s="36">
        <v>1477518</v>
      </c>
      <c r="U607" s="36"/>
      <c r="V607" s="66">
        <f t="shared" si="83"/>
        <v>15.46</v>
      </c>
      <c r="W607" s="52"/>
      <c r="X607" s="52"/>
      <c r="Y607" s="52"/>
      <c r="Z607" s="40"/>
      <c r="AA607" s="21"/>
      <c r="AB607" s="21"/>
      <c r="AC607" s="37"/>
    </row>
    <row r="608" spans="1:29" x14ac:dyDescent="0.25">
      <c r="A608" s="33">
        <v>392.2</v>
      </c>
      <c r="B608" s="33" t="s">
        <v>171</v>
      </c>
      <c r="D608" s="36">
        <v>49640483.380000003</v>
      </c>
      <c r="F608" s="36">
        <v>14686874.99</v>
      </c>
      <c r="H608" s="162">
        <v>41.555555555555557</v>
      </c>
      <c r="J608" s="154">
        <v>4.5999999999999996</v>
      </c>
      <c r="L608" s="63">
        <f t="shared" si="81"/>
        <v>4666205</v>
      </c>
      <c r="M608" s="36"/>
      <c r="N608" s="76">
        <v>9.4</v>
      </c>
      <c r="P608" s="163">
        <f t="shared" si="82"/>
        <v>29.586486653587457</v>
      </c>
      <c r="R608" s="159">
        <v>5.53</v>
      </c>
      <c r="T608" s="36">
        <v>4974238</v>
      </c>
      <c r="U608" s="36"/>
      <c r="V608" s="66">
        <f t="shared" si="83"/>
        <v>10.02</v>
      </c>
      <c r="W608" s="52"/>
      <c r="X608" s="52"/>
      <c r="Y608" s="52"/>
      <c r="Z608" s="40"/>
      <c r="AA608" s="21"/>
      <c r="AB608" s="21"/>
      <c r="AC608" s="37"/>
    </row>
    <row r="609" spans="1:29" x14ac:dyDescent="0.25">
      <c r="A609" s="33">
        <v>392.3</v>
      </c>
      <c r="B609" s="33" t="s">
        <v>172</v>
      </c>
      <c r="D609" s="36">
        <v>258262874.08000001</v>
      </c>
      <c r="F609" s="36">
        <v>110025531.16</v>
      </c>
      <c r="H609" s="162">
        <v>49.583333333333343</v>
      </c>
      <c r="J609" s="152">
        <v>5</v>
      </c>
      <c r="L609" s="63">
        <f t="shared" si="81"/>
        <v>18336664</v>
      </c>
      <c r="M609" s="36"/>
      <c r="N609" s="76">
        <v>7.1</v>
      </c>
      <c r="P609" s="163">
        <f t="shared" si="82"/>
        <v>42.602147734915349</v>
      </c>
      <c r="R609" s="159">
        <v>6.98</v>
      </c>
      <c r="T609" s="36">
        <v>15687380</v>
      </c>
      <c r="U609" s="36"/>
      <c r="V609" s="66">
        <f t="shared" si="83"/>
        <v>6.07</v>
      </c>
      <c r="W609" s="52"/>
      <c r="X609" s="52"/>
      <c r="Y609" s="52"/>
      <c r="Z609" s="40"/>
      <c r="AA609" s="21"/>
      <c r="AB609" s="21"/>
      <c r="AC609" s="37"/>
    </row>
    <row r="610" spans="1:29" x14ac:dyDescent="0.25">
      <c r="A610" s="33">
        <v>392.4</v>
      </c>
      <c r="B610" s="33" t="s">
        <v>173</v>
      </c>
      <c r="D610" s="36">
        <v>823115.49</v>
      </c>
      <c r="F610" s="36">
        <v>702528.90999999992</v>
      </c>
      <c r="H610" s="162">
        <v>71.111111111111114</v>
      </c>
      <c r="J610" s="154">
        <v>2.6</v>
      </c>
      <c r="L610" s="63">
        <f t="shared" si="81"/>
        <v>91366</v>
      </c>
      <c r="M610" s="36"/>
      <c r="N610" s="76">
        <v>11.1</v>
      </c>
      <c r="P610" s="163">
        <f t="shared" si="82"/>
        <v>85.349980474793384</v>
      </c>
      <c r="R610" s="159">
        <v>4.46</v>
      </c>
      <c r="T610" s="36">
        <v>17810</v>
      </c>
      <c r="U610" s="36"/>
      <c r="V610" s="66">
        <f t="shared" si="83"/>
        <v>2.16</v>
      </c>
      <c r="W610" s="52"/>
      <c r="X610" s="52"/>
      <c r="Y610" s="52"/>
      <c r="Z610" s="40"/>
      <c r="AA610" s="21"/>
      <c r="AB610" s="21"/>
      <c r="AC610" s="37"/>
    </row>
    <row r="611" spans="1:29" x14ac:dyDescent="0.25">
      <c r="A611" s="33">
        <v>392.9</v>
      </c>
      <c r="B611" s="33" t="s">
        <v>174</v>
      </c>
      <c r="D611" s="36">
        <v>22842250.530000001</v>
      </c>
      <c r="F611" s="36">
        <v>3130952.5299999993</v>
      </c>
      <c r="H611" s="162">
        <v>28.35</v>
      </c>
      <c r="J611" s="154">
        <v>11.9</v>
      </c>
      <c r="L611" s="63">
        <f t="shared" si="81"/>
        <v>799479</v>
      </c>
      <c r="M611" s="36"/>
      <c r="N611" s="76">
        <v>3.5</v>
      </c>
      <c r="P611" s="163">
        <f t="shared" si="82"/>
        <v>13.706847868987099</v>
      </c>
      <c r="R611" s="159">
        <v>14.45</v>
      </c>
      <c r="T611" s="36">
        <v>1126987</v>
      </c>
      <c r="U611" s="36"/>
      <c r="V611" s="66">
        <f t="shared" si="83"/>
        <v>4.93</v>
      </c>
      <c r="W611" s="52"/>
      <c r="X611" s="52"/>
      <c r="Y611" s="52"/>
      <c r="Z611" s="40"/>
      <c r="AA611" s="21"/>
      <c r="AB611" s="21"/>
      <c r="AC611" s="37"/>
    </row>
    <row r="612" spans="1:29" x14ac:dyDescent="0.25">
      <c r="A612" s="33">
        <v>396.1</v>
      </c>
      <c r="B612" s="33" t="s">
        <v>175</v>
      </c>
      <c r="D612" s="36">
        <v>5278055.37</v>
      </c>
      <c r="F612" s="36">
        <v>2463918.2799999998</v>
      </c>
      <c r="H612" s="162">
        <v>29.600000000000005</v>
      </c>
      <c r="J612" s="154">
        <v>6.3</v>
      </c>
      <c r="L612" s="63">
        <f t="shared" si="81"/>
        <v>422244</v>
      </c>
      <c r="M612" s="36"/>
      <c r="N612" s="76">
        <v>8</v>
      </c>
      <c r="P612" s="163">
        <f t="shared" si="82"/>
        <v>46.682312087984023</v>
      </c>
      <c r="R612" s="159">
        <v>5.98</v>
      </c>
      <c r="T612" s="36">
        <v>338199</v>
      </c>
      <c r="U612" s="36"/>
      <c r="V612" s="66">
        <f t="shared" si="83"/>
        <v>6.41</v>
      </c>
      <c r="W612" s="52"/>
      <c r="X612" s="52"/>
      <c r="Y612" s="52"/>
      <c r="Z612" s="40"/>
      <c r="AA612" s="21"/>
      <c r="AB612" s="21"/>
      <c r="AC612" s="37"/>
    </row>
    <row r="613" spans="1:29" x14ac:dyDescent="0.25">
      <c r="A613" s="33">
        <v>397.8</v>
      </c>
      <c r="B613" s="33" t="s">
        <v>176</v>
      </c>
      <c r="D613" s="32">
        <v>13578642.16</v>
      </c>
      <c r="F613" s="32">
        <v>10380859.369999999</v>
      </c>
      <c r="H613" s="162">
        <v>23</v>
      </c>
      <c r="J613" s="154">
        <v>7.7</v>
      </c>
      <c r="L613" s="64">
        <f t="shared" si="81"/>
        <v>1357864</v>
      </c>
      <c r="M613" s="54"/>
      <c r="N613" s="76">
        <v>10</v>
      </c>
      <c r="P613" s="163">
        <f t="shared" si="82"/>
        <v>76.449907492075766</v>
      </c>
      <c r="R613" s="159">
        <v>11.5</v>
      </c>
      <c r="T613" s="32">
        <v>278068</v>
      </c>
      <c r="U613" s="54"/>
      <c r="V613" s="66">
        <f t="shared" si="83"/>
        <v>2.0499999999999998</v>
      </c>
      <c r="W613" s="52"/>
      <c r="X613" s="52"/>
      <c r="Y613" s="52"/>
      <c r="Z613" s="40"/>
      <c r="AA613" s="21"/>
      <c r="AB613" s="21"/>
      <c r="AC613" s="37"/>
    </row>
    <row r="614" spans="1:29" x14ac:dyDescent="0.25">
      <c r="B614" s="33" t="s">
        <v>6</v>
      </c>
      <c r="H614" s="154"/>
      <c r="J614" s="154"/>
      <c r="N614" s="75"/>
      <c r="P614" s="184"/>
      <c r="R614" s="154"/>
      <c r="V614" s="66"/>
      <c r="W614" s="52"/>
      <c r="X614" s="52"/>
      <c r="Y614" s="52"/>
      <c r="AA614" s="21"/>
      <c r="AB614" s="21"/>
      <c r="AC614" s="37"/>
    </row>
    <row r="615" spans="1:29" x14ac:dyDescent="0.25">
      <c r="B615" s="35" t="s">
        <v>177</v>
      </c>
      <c r="D615" s="14">
        <f>+SUBTOTAL(9,D606:D614)</f>
        <v>858008961.75999999</v>
      </c>
      <c r="F615" s="14">
        <f>+SUBTOTAL(9,F606:F614)</f>
        <v>273177895.61000001</v>
      </c>
      <c r="H615" s="154"/>
      <c r="J615" s="154"/>
      <c r="L615" s="179">
        <f>+SUBTOTAL(9,L606:L614)</f>
        <v>37489110</v>
      </c>
      <c r="M615" s="42"/>
      <c r="N615" s="80">
        <f>+ROUND(L615/D615*100,1)</f>
        <v>4.4000000000000004</v>
      </c>
      <c r="P615" s="184"/>
      <c r="R615" s="154"/>
      <c r="T615" s="14">
        <f>+SUBTOTAL(9,T606:T614)</f>
        <v>33801079</v>
      </c>
      <c r="U615" s="42"/>
      <c r="V615" s="116">
        <f>+T615/D615*100</f>
        <v>3.9394785493458229</v>
      </c>
      <c r="W615" s="57"/>
      <c r="X615" s="52"/>
      <c r="Y615" s="52"/>
      <c r="AA615" s="21"/>
      <c r="AB615" s="21"/>
      <c r="AC615" s="37"/>
    </row>
    <row r="616" spans="1:29" x14ac:dyDescent="0.25">
      <c r="H616" s="154"/>
      <c r="J616" s="154"/>
      <c r="N616" s="77"/>
      <c r="P616" s="184"/>
      <c r="R616" s="154"/>
      <c r="V616" s="66"/>
      <c r="W616" s="52"/>
      <c r="X616" s="52"/>
      <c r="Y616" s="52"/>
      <c r="AA616" s="21"/>
      <c r="AB616" s="21"/>
      <c r="AC616" s="37"/>
    </row>
    <row r="617" spans="1:29" ht="13.8" thickBot="1" x14ac:dyDescent="0.3">
      <c r="A617" s="35" t="s">
        <v>12</v>
      </c>
      <c r="B617" s="35"/>
      <c r="D617" s="15">
        <f>+SUBTOTAL(9,D572:D616)</f>
        <v>22451586356.080006</v>
      </c>
      <c r="F617" s="15">
        <f>+SUBTOTAL(9,F572:F616)</f>
        <v>7421668907.564743</v>
      </c>
      <c r="H617" s="154"/>
      <c r="J617" s="154"/>
      <c r="L617" s="90">
        <f>+SUBTOTAL(9,L572:L616)</f>
        <v>728165768</v>
      </c>
      <c r="M617" s="42"/>
      <c r="N617" s="80">
        <f>+ROUND(L617/D617*100,1)</f>
        <v>3.2</v>
      </c>
      <c r="P617" s="184"/>
      <c r="R617" s="154"/>
      <c r="T617" s="15">
        <f>+SUBTOTAL(9,T572:T616)</f>
        <v>684143342</v>
      </c>
      <c r="U617" s="42"/>
      <c r="V617" s="116">
        <f>+T617/D617*100</f>
        <v>3.0471937757517544</v>
      </c>
      <c r="W617" s="57"/>
      <c r="X617" s="52"/>
      <c r="Y617" s="52"/>
      <c r="AA617" s="21"/>
      <c r="AB617" s="21"/>
      <c r="AC617" s="37"/>
    </row>
    <row r="618" spans="1:29" ht="13.8" thickTop="1" x14ac:dyDescent="0.25">
      <c r="H618" s="154"/>
      <c r="J618" s="154"/>
      <c r="N618" s="77"/>
      <c r="P618" s="184"/>
      <c r="R618" s="154"/>
      <c r="V618" s="66"/>
      <c r="W618" s="52"/>
      <c r="X618" s="52"/>
      <c r="Y618" s="52"/>
      <c r="AA618" s="21"/>
      <c r="AB618" s="21"/>
      <c r="AC618" s="37"/>
    </row>
    <row r="619" spans="1:29" x14ac:dyDescent="0.25">
      <c r="H619" s="154"/>
      <c r="J619" s="154"/>
      <c r="N619" s="77"/>
      <c r="P619" s="184"/>
      <c r="R619" s="154"/>
      <c r="V619" s="66"/>
      <c r="W619" s="52"/>
      <c r="X619" s="52"/>
      <c r="Y619" s="52"/>
      <c r="AA619" s="21"/>
      <c r="AB619" s="21"/>
      <c r="AC619" s="37"/>
    </row>
    <row r="620" spans="1:29" ht="13.8" thickBot="1" x14ac:dyDescent="0.3">
      <c r="A620" s="35" t="s">
        <v>5</v>
      </c>
      <c r="D620" s="15">
        <f>+SUBTOTAL(9,D17:D619)</f>
        <v>45980394364.410019</v>
      </c>
      <c r="F620" s="90">
        <f>+SUBTOTAL(9,F17:F619)</f>
        <v>13406522282.429255</v>
      </c>
      <c r="H620" s="154"/>
      <c r="J620" s="154"/>
      <c r="L620" s="90">
        <f>+SUBTOTAL(9,L17:L619)</f>
        <v>1432963493</v>
      </c>
      <c r="M620" s="42"/>
      <c r="N620" s="80">
        <f>+ROUND(L620/D620*100,1)</f>
        <v>3.1</v>
      </c>
      <c r="P620" s="184"/>
      <c r="R620" s="154"/>
      <c r="T620" s="90">
        <f>+SUBTOTAL(9,T17:T619)</f>
        <v>1654234623</v>
      </c>
      <c r="U620" s="42"/>
      <c r="V620" s="116">
        <f>+T620/D620*100</f>
        <v>3.5976955958438217</v>
      </c>
      <c r="W620" s="57"/>
      <c r="X620" s="52"/>
      <c r="Y620" s="52"/>
      <c r="AA620" s="21"/>
      <c r="AB620" s="21"/>
      <c r="AC620" s="37"/>
    </row>
    <row r="621" spans="1:29" ht="13.8" thickTop="1" x14ac:dyDescent="0.25">
      <c r="H621" s="154"/>
      <c r="J621" s="154"/>
      <c r="N621" s="75"/>
      <c r="P621" s="184"/>
      <c r="R621" s="154"/>
      <c r="V621" s="66"/>
      <c r="W621" s="52"/>
      <c r="X621" s="52"/>
      <c r="Y621" s="52"/>
      <c r="AA621" s="21"/>
      <c r="AB621" s="21"/>
      <c r="AC621" s="37"/>
    </row>
    <row r="622" spans="1:29" x14ac:dyDescent="0.25">
      <c r="D622" s="21"/>
      <c r="E622" s="21"/>
      <c r="F622" s="21"/>
      <c r="G622" s="21"/>
      <c r="H622" s="186"/>
      <c r="I622" s="21"/>
      <c r="J622" s="186"/>
      <c r="K622" s="21"/>
      <c r="L622" s="123"/>
      <c r="M622" s="21"/>
      <c r="N622" s="21"/>
      <c r="O622" s="21"/>
      <c r="P622" s="187"/>
      <c r="Q622" s="21"/>
      <c r="R622" s="186"/>
      <c r="S622" s="21"/>
      <c r="T622" s="21"/>
      <c r="U622" s="21"/>
      <c r="V622" s="188"/>
      <c r="W622" s="52"/>
      <c r="X622" s="52"/>
      <c r="Y622" s="52"/>
      <c r="AA622" s="21"/>
      <c r="AB622" s="21"/>
      <c r="AC622" s="37"/>
    </row>
    <row r="623" spans="1:29" x14ac:dyDescent="0.25">
      <c r="A623" s="82" t="s">
        <v>280</v>
      </c>
      <c r="B623" s="33" t="s">
        <v>332</v>
      </c>
      <c r="H623" s="154"/>
      <c r="J623" s="154"/>
      <c r="N623" s="75"/>
      <c r="P623" s="184"/>
      <c r="R623" s="154"/>
      <c r="V623" s="66"/>
      <c r="W623" s="52"/>
      <c r="X623" s="52"/>
      <c r="Y623" s="52"/>
      <c r="AA623" s="21"/>
      <c r="AB623" s="21"/>
      <c r="AC623" s="37"/>
    </row>
    <row r="624" spans="1:29" x14ac:dyDescent="0.25">
      <c r="B624" s="33" t="s">
        <v>333</v>
      </c>
      <c r="N624" s="75"/>
      <c r="P624" s="99"/>
      <c r="V624" s="66"/>
      <c r="W624" s="52"/>
      <c r="X624" s="52"/>
      <c r="Y624" s="52"/>
      <c r="AA624" s="21"/>
      <c r="AB624" s="21"/>
      <c r="AC624" s="37"/>
    </row>
    <row r="625" spans="1:29" x14ac:dyDescent="0.25">
      <c r="A625" s="82" t="s">
        <v>282</v>
      </c>
      <c r="B625" s="33" t="s">
        <v>283</v>
      </c>
      <c r="N625" s="75"/>
      <c r="P625" s="99"/>
      <c r="V625" s="66"/>
      <c r="W625" s="52"/>
      <c r="X625" s="52"/>
      <c r="Y625" s="52"/>
      <c r="AA625" s="21"/>
      <c r="AB625" s="21"/>
      <c r="AC625" s="37"/>
    </row>
    <row r="626" spans="1:29" x14ac:dyDescent="0.25">
      <c r="A626" s="35"/>
      <c r="B626" s="33" t="s">
        <v>284</v>
      </c>
      <c r="N626" s="75"/>
      <c r="P626" s="99"/>
      <c r="V626" s="66"/>
      <c r="W626" s="52"/>
      <c r="X626" s="52"/>
      <c r="Y626" s="52"/>
      <c r="AA626" s="21"/>
      <c r="AB626" s="21"/>
      <c r="AC626" s="37"/>
    </row>
    <row r="627" spans="1:29" x14ac:dyDescent="0.25">
      <c r="A627" s="82" t="s">
        <v>287</v>
      </c>
      <c r="B627" s="33" t="s">
        <v>289</v>
      </c>
      <c r="N627" s="75"/>
      <c r="P627" s="99"/>
      <c r="V627" s="66"/>
      <c r="W627" s="52"/>
      <c r="X627" s="52"/>
      <c r="Y627" s="52"/>
      <c r="AA627" s="21"/>
      <c r="AB627" s="21"/>
      <c r="AC627" s="37"/>
    </row>
    <row r="628" spans="1:29" x14ac:dyDescent="0.25">
      <c r="N628" s="75"/>
      <c r="P628" s="99"/>
      <c r="V628" s="66"/>
      <c r="W628" s="52"/>
      <c r="X628" s="52"/>
      <c r="Y628" s="52"/>
      <c r="AA628" s="21"/>
      <c r="AB628" s="21"/>
      <c r="AC628" s="37"/>
    </row>
    <row r="629" spans="1:29" x14ac:dyDescent="0.25">
      <c r="P629" s="99"/>
      <c r="V629" s="66"/>
      <c r="W629" s="52"/>
      <c r="X629" s="52"/>
      <c r="Y629" s="52"/>
      <c r="AB629" s="21"/>
      <c r="AC629" s="37"/>
    </row>
    <row r="630" spans="1:29" x14ac:dyDescent="0.25">
      <c r="P630" s="99"/>
      <c r="V630" s="66"/>
      <c r="W630" s="52"/>
      <c r="X630" s="52"/>
      <c r="Y630" s="52"/>
      <c r="AB630" s="21"/>
      <c r="AC630" s="37"/>
    </row>
    <row r="631" spans="1:29" x14ac:dyDescent="0.25">
      <c r="P631" s="99"/>
      <c r="V631" s="66"/>
      <c r="W631" s="52"/>
      <c r="X631" s="52"/>
      <c r="Y631" s="52"/>
      <c r="AB631" s="21"/>
      <c r="AC631" s="37"/>
    </row>
    <row r="632" spans="1:29" x14ac:dyDescent="0.25">
      <c r="P632" s="99"/>
      <c r="V632" s="66"/>
      <c r="W632" s="52"/>
      <c r="X632" s="52"/>
      <c r="Y632" s="52"/>
      <c r="AB632" s="21"/>
      <c r="AC632" s="37"/>
    </row>
    <row r="633" spans="1:29" x14ac:dyDescent="0.25">
      <c r="P633" s="99"/>
      <c r="V633" s="66"/>
      <c r="W633" s="52"/>
      <c r="X633" s="52"/>
      <c r="Y633" s="52"/>
      <c r="AB633" s="21"/>
      <c r="AC633" s="37"/>
    </row>
    <row r="634" spans="1:29" x14ac:dyDescent="0.25">
      <c r="P634" s="99"/>
      <c r="V634" s="66"/>
      <c r="W634" s="52"/>
      <c r="X634" s="52"/>
      <c r="Y634" s="52"/>
      <c r="AB634" s="21"/>
      <c r="AC634" s="37"/>
    </row>
    <row r="635" spans="1:29" x14ac:dyDescent="0.25">
      <c r="P635" s="99"/>
      <c r="V635" s="66"/>
      <c r="W635" s="52"/>
      <c r="X635" s="52"/>
      <c r="Y635" s="52"/>
      <c r="AB635" s="21"/>
      <c r="AC635" s="37"/>
    </row>
    <row r="636" spans="1:29" x14ac:dyDescent="0.25">
      <c r="P636" s="99"/>
      <c r="V636" s="66"/>
      <c r="W636" s="52"/>
      <c r="X636" s="52"/>
      <c r="Y636" s="52"/>
      <c r="AB636" s="21"/>
      <c r="AC636" s="37"/>
    </row>
    <row r="637" spans="1:29" x14ac:dyDescent="0.25">
      <c r="P637" s="99"/>
      <c r="V637" s="66"/>
      <c r="W637" s="52"/>
      <c r="X637" s="52"/>
      <c r="Y637" s="52"/>
      <c r="AB637" s="21"/>
      <c r="AC637" s="37"/>
    </row>
    <row r="638" spans="1:29" x14ac:dyDescent="0.25">
      <c r="P638" s="99"/>
      <c r="V638" s="66"/>
      <c r="W638" s="52"/>
      <c r="X638" s="52"/>
      <c r="Y638" s="52"/>
      <c r="AB638" s="21"/>
      <c r="AC638" s="37"/>
    </row>
    <row r="639" spans="1:29" x14ac:dyDescent="0.25">
      <c r="P639" s="99"/>
      <c r="V639" s="66"/>
      <c r="W639" s="52"/>
      <c r="X639" s="52"/>
      <c r="Y639" s="52"/>
      <c r="AB639" s="21"/>
      <c r="AC639" s="37"/>
    </row>
    <row r="640" spans="1:29" x14ac:dyDescent="0.25">
      <c r="P640" s="99"/>
      <c r="V640" s="66"/>
      <c r="W640" s="52"/>
      <c r="X640" s="52"/>
      <c r="Y640" s="52"/>
      <c r="AB640" s="21"/>
      <c r="AC640" s="37"/>
    </row>
    <row r="641" spans="16:29" x14ac:dyDescent="0.25">
      <c r="P641" s="99"/>
      <c r="V641" s="66"/>
      <c r="W641" s="52"/>
      <c r="X641" s="52"/>
      <c r="Y641" s="52"/>
      <c r="AB641" s="21"/>
      <c r="AC641" s="37"/>
    </row>
    <row r="642" spans="16:29" x14ac:dyDescent="0.25">
      <c r="P642" s="99"/>
      <c r="V642" s="66"/>
      <c r="W642" s="52"/>
      <c r="X642" s="52"/>
      <c r="Y642" s="52"/>
      <c r="AB642" s="21"/>
      <c r="AC642" s="37"/>
    </row>
    <row r="643" spans="16:29" x14ac:dyDescent="0.25">
      <c r="P643" s="99"/>
      <c r="V643" s="66"/>
      <c r="W643" s="52"/>
      <c r="X643" s="52"/>
      <c r="Y643" s="52"/>
      <c r="AB643" s="21"/>
      <c r="AC643" s="37"/>
    </row>
    <row r="644" spans="16:29" x14ac:dyDescent="0.25">
      <c r="P644" s="99"/>
      <c r="V644" s="66"/>
      <c r="W644" s="52"/>
      <c r="X644" s="52"/>
      <c r="Y644" s="52"/>
      <c r="AB644" s="21"/>
      <c r="AC644" s="37"/>
    </row>
    <row r="645" spans="16:29" x14ac:dyDescent="0.25">
      <c r="P645" s="99"/>
      <c r="V645" s="66"/>
      <c r="W645" s="52"/>
      <c r="X645" s="52"/>
      <c r="Y645" s="52"/>
      <c r="AB645" s="21"/>
      <c r="AC645" s="37"/>
    </row>
    <row r="646" spans="16:29" x14ac:dyDescent="0.25">
      <c r="P646" s="99"/>
      <c r="V646" s="66"/>
      <c r="W646" s="52"/>
      <c r="X646" s="52"/>
      <c r="Y646" s="52"/>
      <c r="AB646" s="21"/>
      <c r="AC646" s="37"/>
    </row>
    <row r="647" spans="16:29" x14ac:dyDescent="0.25">
      <c r="P647" s="99"/>
      <c r="V647" s="66"/>
      <c r="W647" s="52"/>
      <c r="X647" s="52"/>
      <c r="Y647" s="52"/>
      <c r="AB647" s="21"/>
      <c r="AC647" s="37"/>
    </row>
    <row r="648" spans="16:29" x14ac:dyDescent="0.25">
      <c r="P648" s="99"/>
      <c r="V648" s="66"/>
      <c r="W648" s="52"/>
      <c r="X648" s="52"/>
      <c r="Y648" s="52"/>
      <c r="AB648" s="21"/>
      <c r="AC648" s="37"/>
    </row>
    <row r="649" spans="16:29" x14ac:dyDescent="0.25">
      <c r="P649" s="99"/>
      <c r="V649" s="66"/>
      <c r="W649" s="52"/>
      <c r="X649" s="52"/>
      <c r="Y649" s="52"/>
      <c r="AB649" s="21"/>
      <c r="AC649" s="37"/>
    </row>
    <row r="650" spans="16:29" x14ac:dyDescent="0.25">
      <c r="P650" s="99"/>
      <c r="V650" s="66"/>
      <c r="W650" s="52"/>
      <c r="X650" s="52"/>
      <c r="Y650" s="52"/>
      <c r="AB650" s="21"/>
      <c r="AC650" s="37"/>
    </row>
    <row r="651" spans="16:29" x14ac:dyDescent="0.25">
      <c r="P651" s="99"/>
      <c r="V651" s="66"/>
      <c r="W651" s="52"/>
      <c r="X651" s="52"/>
      <c r="Y651" s="52"/>
      <c r="AB651" s="21"/>
      <c r="AC651" s="37"/>
    </row>
    <row r="652" spans="16:29" x14ac:dyDescent="0.25">
      <c r="P652" s="99"/>
      <c r="V652" s="66"/>
      <c r="W652" s="52"/>
      <c r="X652" s="52"/>
      <c r="Y652" s="52"/>
      <c r="AB652" s="21"/>
      <c r="AC652" s="37"/>
    </row>
    <row r="653" spans="16:29" x14ac:dyDescent="0.25">
      <c r="P653" s="99"/>
      <c r="V653" s="66"/>
      <c r="W653" s="52"/>
      <c r="X653" s="52"/>
      <c r="Y653" s="52"/>
      <c r="AB653" s="21"/>
      <c r="AC653" s="37"/>
    </row>
    <row r="654" spans="16:29" x14ac:dyDescent="0.25">
      <c r="P654" s="99"/>
      <c r="V654" s="66"/>
      <c r="W654" s="52"/>
      <c r="X654" s="52"/>
      <c r="Y654" s="52"/>
      <c r="AB654" s="21"/>
      <c r="AC654" s="37"/>
    </row>
    <row r="655" spans="16:29" x14ac:dyDescent="0.25">
      <c r="P655" s="99"/>
      <c r="V655" s="66"/>
      <c r="W655" s="52"/>
      <c r="X655" s="52"/>
      <c r="Y655" s="52"/>
      <c r="AB655" s="21"/>
      <c r="AC655" s="37"/>
    </row>
    <row r="656" spans="16:29" x14ac:dyDescent="0.25">
      <c r="P656" s="99"/>
      <c r="V656" s="66"/>
      <c r="W656" s="52"/>
      <c r="X656" s="52"/>
      <c r="Y656" s="52"/>
      <c r="AB656" s="21"/>
      <c r="AC656" s="37"/>
    </row>
    <row r="657" spans="16:29" x14ac:dyDescent="0.25">
      <c r="P657" s="99"/>
      <c r="V657" s="66"/>
      <c r="W657" s="52"/>
      <c r="X657" s="52"/>
      <c r="Y657" s="52"/>
      <c r="AB657" s="21"/>
      <c r="AC657" s="37"/>
    </row>
    <row r="658" spans="16:29" x14ac:dyDescent="0.25">
      <c r="P658" s="99"/>
      <c r="V658" s="66"/>
      <c r="W658" s="52"/>
      <c r="X658" s="52"/>
      <c r="Y658" s="52"/>
      <c r="AB658" s="21"/>
      <c r="AC658" s="37"/>
    </row>
    <row r="659" spans="16:29" x14ac:dyDescent="0.25">
      <c r="P659" s="99"/>
      <c r="V659" s="66"/>
      <c r="W659" s="52"/>
      <c r="X659" s="52"/>
      <c r="Y659" s="52"/>
      <c r="AB659" s="21"/>
      <c r="AC659" s="37"/>
    </row>
    <row r="660" spans="16:29" x14ac:dyDescent="0.25">
      <c r="P660" s="99"/>
      <c r="V660" s="66"/>
      <c r="W660" s="52"/>
      <c r="X660" s="52"/>
      <c r="Y660" s="52"/>
      <c r="AB660" s="21"/>
      <c r="AC660" s="37"/>
    </row>
    <row r="661" spans="16:29" x14ac:dyDescent="0.25">
      <c r="P661" s="99"/>
      <c r="V661" s="66"/>
      <c r="W661" s="52"/>
      <c r="X661" s="52"/>
      <c r="Y661" s="52"/>
      <c r="AB661" s="21"/>
      <c r="AC661" s="37"/>
    </row>
    <row r="662" spans="16:29" x14ac:dyDescent="0.25">
      <c r="P662" s="99"/>
      <c r="V662" s="66"/>
      <c r="W662" s="52"/>
      <c r="X662" s="52"/>
      <c r="Y662" s="52"/>
      <c r="AB662" s="21"/>
      <c r="AC662" s="37"/>
    </row>
    <row r="663" spans="16:29" x14ac:dyDescent="0.25">
      <c r="P663" s="99"/>
      <c r="V663" s="66"/>
      <c r="W663" s="52"/>
      <c r="X663" s="52"/>
      <c r="Y663" s="52"/>
      <c r="AB663" s="21"/>
      <c r="AC663" s="37"/>
    </row>
    <row r="664" spans="16:29" x14ac:dyDescent="0.25">
      <c r="P664" s="99"/>
      <c r="V664" s="66"/>
      <c r="W664" s="52"/>
      <c r="X664" s="52"/>
      <c r="Y664" s="52"/>
      <c r="AB664" s="21"/>
      <c r="AC664" s="37"/>
    </row>
    <row r="665" spans="16:29" x14ac:dyDescent="0.25">
      <c r="P665" s="99"/>
      <c r="V665" s="66"/>
      <c r="W665" s="52"/>
      <c r="X665" s="52"/>
      <c r="Y665" s="52"/>
      <c r="AB665" s="21"/>
      <c r="AC665" s="37"/>
    </row>
    <row r="666" spans="16:29" x14ac:dyDescent="0.25">
      <c r="P666" s="99"/>
      <c r="V666" s="66"/>
      <c r="W666" s="52"/>
      <c r="X666" s="52"/>
      <c r="Y666" s="52"/>
      <c r="AB666" s="21"/>
      <c r="AC666" s="37"/>
    </row>
    <row r="667" spans="16:29" x14ac:dyDescent="0.25">
      <c r="P667" s="99"/>
      <c r="V667" s="66"/>
      <c r="W667" s="52"/>
      <c r="X667" s="52"/>
      <c r="Y667" s="52"/>
      <c r="AB667" s="21"/>
      <c r="AC667" s="37"/>
    </row>
    <row r="668" spans="16:29" x14ac:dyDescent="0.25">
      <c r="P668" s="99"/>
      <c r="V668" s="66"/>
      <c r="W668" s="52"/>
      <c r="X668" s="52"/>
      <c r="Y668" s="52"/>
      <c r="AB668" s="21"/>
      <c r="AC668" s="37"/>
    </row>
    <row r="669" spans="16:29" x14ac:dyDescent="0.25">
      <c r="P669" s="99"/>
      <c r="V669" s="66"/>
      <c r="W669" s="52"/>
      <c r="X669" s="52"/>
      <c r="Y669" s="52"/>
      <c r="AB669" s="21"/>
      <c r="AC669" s="37"/>
    </row>
    <row r="670" spans="16:29" x14ac:dyDescent="0.25">
      <c r="P670" s="99"/>
      <c r="V670" s="66"/>
      <c r="W670" s="52"/>
      <c r="X670" s="52"/>
      <c r="Y670" s="52"/>
      <c r="AB670" s="21"/>
      <c r="AC670" s="37"/>
    </row>
    <row r="671" spans="16:29" x14ac:dyDescent="0.25">
      <c r="P671" s="99"/>
      <c r="V671" s="66"/>
      <c r="W671" s="52"/>
      <c r="X671" s="52"/>
      <c r="Y671" s="52"/>
      <c r="AB671" s="21"/>
      <c r="AC671" s="37"/>
    </row>
    <row r="672" spans="16:29" x14ac:dyDescent="0.25">
      <c r="P672" s="99"/>
      <c r="V672" s="66"/>
      <c r="W672" s="52"/>
      <c r="X672" s="52"/>
      <c r="Y672" s="52"/>
      <c r="AB672" s="21"/>
      <c r="AC672" s="37"/>
    </row>
    <row r="673" spans="16:29" x14ac:dyDescent="0.25">
      <c r="P673" s="99"/>
      <c r="V673" s="66"/>
      <c r="W673" s="52"/>
      <c r="X673" s="52"/>
      <c r="Y673" s="52"/>
      <c r="AB673" s="21"/>
      <c r="AC673" s="37"/>
    </row>
    <row r="674" spans="16:29" x14ac:dyDescent="0.25">
      <c r="P674" s="99"/>
      <c r="V674" s="66"/>
      <c r="W674" s="52"/>
      <c r="X674" s="52"/>
      <c r="Y674" s="52"/>
      <c r="AB674" s="21"/>
      <c r="AC674" s="37"/>
    </row>
    <row r="675" spans="16:29" x14ac:dyDescent="0.25">
      <c r="P675" s="99"/>
      <c r="V675" s="66"/>
      <c r="W675" s="52"/>
      <c r="X675" s="52"/>
      <c r="Y675" s="52"/>
      <c r="AB675" s="21"/>
      <c r="AC675" s="37"/>
    </row>
    <row r="676" spans="16:29" x14ac:dyDescent="0.25">
      <c r="P676" s="99"/>
      <c r="V676" s="66"/>
      <c r="W676" s="52"/>
      <c r="X676" s="52"/>
      <c r="Y676" s="52"/>
      <c r="AB676" s="21"/>
      <c r="AC676" s="37"/>
    </row>
    <row r="677" spans="16:29" x14ac:dyDescent="0.25">
      <c r="P677" s="99"/>
      <c r="V677" s="66"/>
      <c r="W677" s="52"/>
      <c r="X677" s="52"/>
      <c r="Y677" s="52"/>
      <c r="AB677" s="21"/>
      <c r="AC677" s="37"/>
    </row>
    <row r="678" spans="16:29" x14ac:dyDescent="0.25">
      <c r="P678" s="99"/>
      <c r="V678" s="66"/>
      <c r="W678" s="52"/>
      <c r="X678" s="52"/>
      <c r="Y678" s="52"/>
      <c r="AB678" s="21"/>
      <c r="AC678" s="37"/>
    </row>
    <row r="679" spans="16:29" x14ac:dyDescent="0.25">
      <c r="P679" s="99"/>
      <c r="V679" s="66"/>
      <c r="W679" s="52"/>
      <c r="X679" s="52"/>
      <c r="Y679" s="52"/>
      <c r="AB679" s="21"/>
      <c r="AC679" s="37"/>
    </row>
    <row r="680" spans="16:29" x14ac:dyDescent="0.25">
      <c r="P680" s="99"/>
      <c r="V680" s="66"/>
      <c r="W680" s="52"/>
      <c r="X680" s="52"/>
      <c r="Y680" s="52"/>
      <c r="AB680" s="21"/>
      <c r="AC680" s="37"/>
    </row>
    <row r="681" spans="16:29" x14ac:dyDescent="0.25">
      <c r="P681" s="99"/>
      <c r="V681" s="66"/>
      <c r="W681" s="52"/>
      <c r="X681" s="52"/>
      <c r="Y681" s="52"/>
      <c r="AB681" s="21"/>
      <c r="AC681" s="37"/>
    </row>
    <row r="682" spans="16:29" x14ac:dyDescent="0.25">
      <c r="P682" s="99"/>
      <c r="V682" s="66"/>
      <c r="W682" s="52"/>
      <c r="X682" s="52"/>
      <c r="Y682" s="52"/>
      <c r="AB682" s="21"/>
      <c r="AC682" s="37"/>
    </row>
    <row r="683" spans="16:29" x14ac:dyDescent="0.25">
      <c r="P683" s="99"/>
      <c r="V683" s="66"/>
      <c r="W683" s="52"/>
      <c r="X683" s="52"/>
      <c r="Y683" s="52"/>
      <c r="AB683" s="21"/>
      <c r="AC683" s="37"/>
    </row>
    <row r="684" spans="16:29" x14ac:dyDescent="0.25">
      <c r="P684" s="99"/>
      <c r="V684" s="66"/>
      <c r="W684" s="52"/>
      <c r="X684" s="52"/>
      <c r="Y684" s="52"/>
      <c r="AB684" s="21"/>
      <c r="AC684" s="37"/>
    </row>
    <row r="685" spans="16:29" x14ac:dyDescent="0.25">
      <c r="P685" s="99"/>
      <c r="AB685" s="21"/>
      <c r="AC685" s="37"/>
    </row>
    <row r="686" spans="16:29" x14ac:dyDescent="0.25">
      <c r="P686" s="99"/>
      <c r="AB686" s="21"/>
      <c r="AC686" s="37"/>
    </row>
    <row r="687" spans="16:29" x14ac:dyDescent="0.25">
      <c r="P687" s="99"/>
      <c r="AB687" s="21"/>
      <c r="AC687" s="37"/>
    </row>
    <row r="688" spans="16:29" x14ac:dyDescent="0.25">
      <c r="P688" s="99"/>
      <c r="AB688" s="21"/>
      <c r="AC688" s="37"/>
    </row>
    <row r="689" spans="16:29" x14ac:dyDescent="0.25">
      <c r="P689" s="99"/>
      <c r="AB689" s="21"/>
      <c r="AC689" s="37"/>
    </row>
    <row r="690" spans="16:29" x14ac:dyDescent="0.25">
      <c r="P690" s="99"/>
      <c r="AB690" s="21"/>
      <c r="AC690" s="37"/>
    </row>
    <row r="691" spans="16:29" x14ac:dyDescent="0.25">
      <c r="P691" s="99"/>
      <c r="AB691" s="21"/>
      <c r="AC691" s="37"/>
    </row>
    <row r="692" spans="16:29" x14ac:dyDescent="0.25">
      <c r="P692" s="99"/>
      <c r="AB692" s="21"/>
      <c r="AC692" s="37"/>
    </row>
    <row r="693" spans="16:29" x14ac:dyDescent="0.25">
      <c r="P693" s="99"/>
      <c r="AB693" s="21"/>
      <c r="AC693" s="37"/>
    </row>
    <row r="694" spans="16:29" x14ac:dyDescent="0.25">
      <c r="P694" s="99"/>
      <c r="AB694" s="21"/>
      <c r="AC694" s="37"/>
    </row>
    <row r="695" spans="16:29" x14ac:dyDescent="0.25">
      <c r="P695" s="99"/>
      <c r="AB695" s="21"/>
      <c r="AC695" s="37"/>
    </row>
    <row r="696" spans="16:29" x14ac:dyDescent="0.25">
      <c r="P696" s="99"/>
      <c r="AB696" s="21"/>
      <c r="AC696" s="37"/>
    </row>
    <row r="697" spans="16:29" x14ac:dyDescent="0.25">
      <c r="P697" s="99"/>
      <c r="AB697" s="21"/>
      <c r="AC697" s="37"/>
    </row>
    <row r="698" spans="16:29" x14ac:dyDescent="0.25">
      <c r="P698" s="99"/>
      <c r="AB698" s="21"/>
      <c r="AC698" s="37"/>
    </row>
    <row r="699" spans="16:29" x14ac:dyDescent="0.25">
      <c r="P699" s="99"/>
      <c r="AB699" s="21"/>
      <c r="AC699" s="37"/>
    </row>
    <row r="700" spans="16:29" x14ac:dyDescent="0.25">
      <c r="P700" s="99"/>
      <c r="AB700" s="21"/>
      <c r="AC700" s="37"/>
    </row>
    <row r="701" spans="16:29" x14ac:dyDescent="0.25">
      <c r="P701" s="99"/>
      <c r="AB701" s="21"/>
      <c r="AC701" s="37"/>
    </row>
    <row r="702" spans="16:29" x14ac:dyDescent="0.25">
      <c r="P702" s="99"/>
      <c r="AB702" s="21"/>
      <c r="AC702" s="37"/>
    </row>
    <row r="703" spans="16:29" x14ac:dyDescent="0.25">
      <c r="P703" s="99"/>
      <c r="AB703" s="21"/>
      <c r="AC703" s="37"/>
    </row>
    <row r="704" spans="16:29" x14ac:dyDescent="0.25">
      <c r="P704" s="99"/>
      <c r="AB704" s="21"/>
      <c r="AC704" s="37"/>
    </row>
    <row r="705" spans="16:29" x14ac:dyDescent="0.25">
      <c r="P705" s="99"/>
      <c r="AB705" s="21"/>
      <c r="AC705" s="37"/>
    </row>
    <row r="706" spans="16:29" x14ac:dyDescent="0.25">
      <c r="P706" s="99"/>
      <c r="AB706" s="21"/>
      <c r="AC706" s="37"/>
    </row>
    <row r="707" spans="16:29" x14ac:dyDescent="0.25">
      <c r="P707" s="99"/>
      <c r="AB707" s="21"/>
      <c r="AC707" s="37"/>
    </row>
    <row r="708" spans="16:29" x14ac:dyDescent="0.25">
      <c r="P708" s="99"/>
      <c r="AB708" s="21"/>
      <c r="AC708" s="37"/>
    </row>
    <row r="709" spans="16:29" x14ac:dyDescent="0.25">
      <c r="P709" s="99"/>
      <c r="AB709" s="21"/>
      <c r="AC709" s="37"/>
    </row>
    <row r="710" spans="16:29" x14ac:dyDescent="0.25">
      <c r="P710" s="99"/>
      <c r="AB710" s="21"/>
      <c r="AC710" s="37"/>
    </row>
    <row r="711" spans="16:29" x14ac:dyDescent="0.25">
      <c r="P711" s="99"/>
      <c r="AB711" s="21"/>
      <c r="AC711" s="37"/>
    </row>
    <row r="712" spans="16:29" x14ac:dyDescent="0.25">
      <c r="P712" s="99"/>
      <c r="AB712" s="21"/>
      <c r="AC712" s="37"/>
    </row>
    <row r="713" spans="16:29" x14ac:dyDescent="0.25">
      <c r="P713" s="99"/>
      <c r="AB713" s="21"/>
      <c r="AC713" s="37"/>
    </row>
    <row r="714" spans="16:29" x14ac:dyDescent="0.25">
      <c r="P714" s="99"/>
      <c r="AB714" s="21"/>
      <c r="AC714" s="37"/>
    </row>
    <row r="715" spans="16:29" x14ac:dyDescent="0.25">
      <c r="P715" s="99"/>
      <c r="AB715" s="21"/>
      <c r="AC715" s="37"/>
    </row>
    <row r="716" spans="16:29" x14ac:dyDescent="0.25">
      <c r="P716" s="99"/>
      <c r="AB716" s="21"/>
      <c r="AC716" s="37"/>
    </row>
    <row r="717" spans="16:29" x14ac:dyDescent="0.25">
      <c r="P717" s="99"/>
      <c r="AB717" s="21"/>
      <c r="AC717" s="37"/>
    </row>
    <row r="718" spans="16:29" x14ac:dyDescent="0.25">
      <c r="P718" s="99"/>
      <c r="AB718" s="21"/>
      <c r="AC718" s="37"/>
    </row>
    <row r="719" spans="16:29" x14ac:dyDescent="0.25">
      <c r="P719" s="99"/>
      <c r="AB719" s="21"/>
      <c r="AC719" s="37"/>
    </row>
    <row r="720" spans="16:29" x14ac:dyDescent="0.25">
      <c r="P720" s="99"/>
      <c r="AB720" s="21"/>
      <c r="AC720" s="37"/>
    </row>
    <row r="721" spans="16:29" x14ac:dyDescent="0.25">
      <c r="P721" s="99"/>
      <c r="AB721" s="21"/>
      <c r="AC721" s="37"/>
    </row>
    <row r="722" spans="16:29" x14ac:dyDescent="0.25">
      <c r="P722" s="99"/>
      <c r="AB722" s="21"/>
      <c r="AC722" s="37"/>
    </row>
    <row r="723" spans="16:29" x14ac:dyDescent="0.25">
      <c r="P723" s="99"/>
      <c r="AB723" s="21"/>
      <c r="AC723" s="37"/>
    </row>
    <row r="724" spans="16:29" x14ac:dyDescent="0.25">
      <c r="P724" s="99"/>
      <c r="AB724" s="21"/>
      <c r="AC724" s="37"/>
    </row>
    <row r="725" spans="16:29" x14ac:dyDescent="0.25">
      <c r="P725" s="99"/>
      <c r="AB725" s="21"/>
      <c r="AC725" s="37"/>
    </row>
    <row r="726" spans="16:29" x14ac:dyDescent="0.25">
      <c r="P726" s="99"/>
      <c r="AB726" s="21"/>
      <c r="AC726" s="37"/>
    </row>
    <row r="727" spans="16:29" x14ac:dyDescent="0.25">
      <c r="P727" s="99"/>
      <c r="AB727" s="21"/>
      <c r="AC727" s="37"/>
    </row>
    <row r="728" spans="16:29" x14ac:dyDescent="0.25">
      <c r="P728" s="99"/>
      <c r="AB728" s="21"/>
      <c r="AC728" s="37"/>
    </row>
    <row r="729" spans="16:29" x14ac:dyDescent="0.25">
      <c r="P729" s="99"/>
    </row>
    <row r="730" spans="16:29" x14ac:dyDescent="0.25">
      <c r="P730" s="99"/>
    </row>
    <row r="731" spans="16:29" x14ac:dyDescent="0.25">
      <c r="P731" s="99"/>
    </row>
    <row r="732" spans="16:29" x14ac:dyDescent="0.25">
      <c r="P732" s="99"/>
    </row>
    <row r="733" spans="16:29" x14ac:dyDescent="0.25">
      <c r="P733" s="99"/>
    </row>
    <row r="734" spans="16:29" x14ac:dyDescent="0.25">
      <c r="P734" s="99"/>
    </row>
    <row r="735" spans="16:29" x14ac:dyDescent="0.25">
      <c r="P735" s="99"/>
    </row>
    <row r="736" spans="16:29" x14ac:dyDescent="0.25">
      <c r="P736" s="99"/>
    </row>
    <row r="737" spans="16:16" x14ac:dyDescent="0.25">
      <c r="P737" s="99"/>
    </row>
    <row r="738" spans="16:16" x14ac:dyDescent="0.25">
      <c r="P738" s="99"/>
    </row>
    <row r="739" spans="16:16" x14ac:dyDescent="0.25">
      <c r="P739" s="99"/>
    </row>
    <row r="740" spans="16:16" x14ac:dyDescent="0.25">
      <c r="P740" s="99"/>
    </row>
    <row r="741" spans="16:16" x14ac:dyDescent="0.25">
      <c r="P741" s="99"/>
    </row>
    <row r="742" spans="16:16" x14ac:dyDescent="0.25">
      <c r="P742" s="99"/>
    </row>
    <row r="743" spans="16:16" x14ac:dyDescent="0.25">
      <c r="P743" s="99"/>
    </row>
    <row r="744" spans="16:16" x14ac:dyDescent="0.25">
      <c r="P744" s="99"/>
    </row>
    <row r="745" spans="16:16" x14ac:dyDescent="0.25">
      <c r="P745" s="99"/>
    </row>
    <row r="746" spans="16:16" x14ac:dyDescent="0.25">
      <c r="P746" s="99"/>
    </row>
    <row r="747" spans="16:16" x14ac:dyDescent="0.25">
      <c r="P747" s="99"/>
    </row>
    <row r="748" spans="16:16" x14ac:dyDescent="0.25">
      <c r="P748" s="99"/>
    </row>
    <row r="749" spans="16:16" x14ac:dyDescent="0.25">
      <c r="P749" s="99"/>
    </row>
    <row r="750" spans="16:16" x14ac:dyDescent="0.25">
      <c r="P750" s="99"/>
    </row>
    <row r="751" spans="16:16" x14ac:dyDescent="0.25">
      <c r="P751" s="99"/>
    </row>
    <row r="752" spans="16:16" x14ac:dyDescent="0.25">
      <c r="P752" s="99"/>
    </row>
    <row r="753" spans="16:16" x14ac:dyDescent="0.25">
      <c r="P753" s="99"/>
    </row>
    <row r="754" spans="16:16" x14ac:dyDescent="0.25">
      <c r="P754" s="99"/>
    </row>
    <row r="755" spans="16:16" x14ac:dyDescent="0.25">
      <c r="P755" s="99"/>
    </row>
    <row r="756" spans="16:16" x14ac:dyDescent="0.25">
      <c r="P756" s="99"/>
    </row>
    <row r="757" spans="16:16" x14ac:dyDescent="0.25">
      <c r="P757" s="99"/>
    </row>
    <row r="758" spans="16:16" x14ac:dyDescent="0.25">
      <c r="P758" s="99"/>
    </row>
    <row r="759" spans="16:16" x14ac:dyDescent="0.25">
      <c r="P759" s="99"/>
    </row>
    <row r="760" spans="16:16" x14ac:dyDescent="0.25">
      <c r="P760" s="99"/>
    </row>
    <row r="761" spans="16:16" x14ac:dyDescent="0.25">
      <c r="P761" s="99"/>
    </row>
    <row r="762" spans="16:16" x14ac:dyDescent="0.25">
      <c r="P762" s="99"/>
    </row>
    <row r="763" spans="16:16" x14ac:dyDescent="0.25">
      <c r="P763" s="99"/>
    </row>
    <row r="764" spans="16:16" x14ac:dyDescent="0.25">
      <c r="P764" s="99"/>
    </row>
    <row r="765" spans="16:16" x14ac:dyDescent="0.25">
      <c r="P765" s="99"/>
    </row>
    <row r="766" spans="16:16" x14ac:dyDescent="0.25">
      <c r="P766" s="99"/>
    </row>
    <row r="767" spans="16:16" x14ac:dyDescent="0.25">
      <c r="P767" s="99"/>
    </row>
    <row r="768" spans="16:16" x14ac:dyDescent="0.25">
      <c r="P768" s="99"/>
    </row>
    <row r="769" spans="16:16" x14ac:dyDescent="0.25">
      <c r="P769" s="99"/>
    </row>
    <row r="770" spans="16:16" x14ac:dyDescent="0.25">
      <c r="P770" s="99"/>
    </row>
    <row r="771" spans="16:16" x14ac:dyDescent="0.25">
      <c r="P771" s="99"/>
    </row>
    <row r="772" spans="16:16" x14ac:dyDescent="0.25">
      <c r="P772" s="99"/>
    </row>
    <row r="773" spans="16:16" x14ac:dyDescent="0.25">
      <c r="P773" s="99"/>
    </row>
    <row r="774" spans="16:16" x14ac:dyDescent="0.25">
      <c r="P774" s="99"/>
    </row>
    <row r="775" spans="16:16" x14ac:dyDescent="0.25">
      <c r="P775" s="99"/>
    </row>
    <row r="776" spans="16:16" x14ac:dyDescent="0.25">
      <c r="P776" s="99"/>
    </row>
    <row r="777" spans="16:16" x14ac:dyDescent="0.25">
      <c r="P777" s="99"/>
    </row>
    <row r="778" spans="16:16" x14ac:dyDescent="0.25">
      <c r="P778" s="99"/>
    </row>
    <row r="779" spans="16:16" x14ac:dyDescent="0.25">
      <c r="P779" s="99"/>
    </row>
    <row r="780" spans="16:16" x14ac:dyDescent="0.25">
      <c r="P780" s="99"/>
    </row>
    <row r="781" spans="16:16" x14ac:dyDescent="0.25">
      <c r="P781" s="99"/>
    </row>
    <row r="782" spans="16:16" x14ac:dyDescent="0.25">
      <c r="P782" s="99"/>
    </row>
    <row r="783" spans="16:16" x14ac:dyDescent="0.25">
      <c r="P783" s="99"/>
    </row>
    <row r="784" spans="16:16" x14ac:dyDescent="0.25">
      <c r="P784" s="99"/>
    </row>
    <row r="785" spans="16:16" x14ac:dyDescent="0.25">
      <c r="P785" s="99"/>
    </row>
    <row r="786" spans="16:16" x14ac:dyDescent="0.25">
      <c r="P786" s="99"/>
    </row>
    <row r="787" spans="16:16" x14ac:dyDescent="0.25">
      <c r="P787" s="99"/>
    </row>
    <row r="788" spans="16:16" x14ac:dyDescent="0.25">
      <c r="P788" s="99"/>
    </row>
    <row r="789" spans="16:16" x14ac:dyDescent="0.25">
      <c r="P789" s="99"/>
    </row>
    <row r="790" spans="16:16" x14ac:dyDescent="0.25">
      <c r="P790" s="99"/>
    </row>
    <row r="791" spans="16:16" x14ac:dyDescent="0.25">
      <c r="P791" s="99"/>
    </row>
    <row r="792" spans="16:16" x14ac:dyDescent="0.25">
      <c r="P792" s="99"/>
    </row>
    <row r="793" spans="16:16" x14ac:dyDescent="0.25">
      <c r="P793" s="99"/>
    </row>
    <row r="794" spans="16:16" x14ac:dyDescent="0.25">
      <c r="P794" s="99"/>
    </row>
    <row r="795" spans="16:16" x14ac:dyDescent="0.25">
      <c r="P795" s="99"/>
    </row>
    <row r="796" spans="16:16" x14ac:dyDescent="0.25">
      <c r="P796" s="99"/>
    </row>
    <row r="797" spans="16:16" x14ac:dyDescent="0.25">
      <c r="P797" s="99"/>
    </row>
    <row r="798" spans="16:16" x14ac:dyDescent="0.25">
      <c r="P798" s="99"/>
    </row>
    <row r="799" spans="16:16" x14ac:dyDescent="0.25">
      <c r="P799" s="99"/>
    </row>
    <row r="800" spans="16:16" x14ac:dyDescent="0.25">
      <c r="P800" s="99"/>
    </row>
    <row r="801" spans="16:16" x14ac:dyDescent="0.25">
      <c r="P801" s="99"/>
    </row>
    <row r="802" spans="16:16" x14ac:dyDescent="0.25">
      <c r="P802" s="99"/>
    </row>
    <row r="803" spans="16:16" x14ac:dyDescent="0.25">
      <c r="P803" s="99"/>
    </row>
    <row r="804" spans="16:16" x14ac:dyDescent="0.25">
      <c r="P804" s="99"/>
    </row>
    <row r="805" spans="16:16" x14ac:dyDescent="0.25">
      <c r="P805" s="99"/>
    </row>
    <row r="806" spans="16:16" x14ac:dyDescent="0.25">
      <c r="P806" s="99"/>
    </row>
    <row r="807" spans="16:16" x14ac:dyDescent="0.25">
      <c r="P807" s="99"/>
    </row>
    <row r="808" spans="16:16" x14ac:dyDescent="0.25">
      <c r="P808" s="99"/>
    </row>
    <row r="809" spans="16:16" x14ac:dyDescent="0.25">
      <c r="P809" s="99"/>
    </row>
    <row r="810" spans="16:16" x14ac:dyDescent="0.25">
      <c r="P810" s="99"/>
    </row>
    <row r="811" spans="16:16" x14ac:dyDescent="0.25">
      <c r="P811" s="99"/>
    </row>
    <row r="812" spans="16:16" x14ac:dyDescent="0.25">
      <c r="P812" s="99"/>
    </row>
    <row r="813" spans="16:16" x14ac:dyDescent="0.25">
      <c r="P813" s="99"/>
    </row>
    <row r="814" spans="16:16" x14ac:dyDescent="0.25">
      <c r="P814" s="99"/>
    </row>
    <row r="815" spans="16:16" x14ac:dyDescent="0.25">
      <c r="P815" s="99"/>
    </row>
    <row r="816" spans="16:16" x14ac:dyDescent="0.25">
      <c r="P816" s="99"/>
    </row>
    <row r="817" spans="16:16" x14ac:dyDescent="0.25">
      <c r="P817" s="99"/>
    </row>
    <row r="818" spans="16:16" x14ac:dyDescent="0.25">
      <c r="P818" s="99"/>
    </row>
    <row r="819" spans="16:16" x14ac:dyDescent="0.25">
      <c r="P819" s="99"/>
    </row>
    <row r="820" spans="16:16" x14ac:dyDescent="0.25">
      <c r="P820" s="99"/>
    </row>
    <row r="821" spans="16:16" x14ac:dyDescent="0.25">
      <c r="P821" s="99"/>
    </row>
    <row r="822" spans="16:16" x14ac:dyDescent="0.25">
      <c r="P822" s="99"/>
    </row>
    <row r="823" spans="16:16" x14ac:dyDescent="0.25">
      <c r="P823" s="99"/>
    </row>
    <row r="824" spans="16:16" x14ac:dyDescent="0.25">
      <c r="P824" s="99"/>
    </row>
    <row r="825" spans="16:16" x14ac:dyDescent="0.25">
      <c r="P825" s="99"/>
    </row>
    <row r="826" spans="16:16" x14ac:dyDescent="0.25">
      <c r="P826" s="99"/>
    </row>
    <row r="827" spans="16:16" x14ac:dyDescent="0.25">
      <c r="P827" s="99"/>
    </row>
    <row r="828" spans="16:16" x14ac:dyDescent="0.25">
      <c r="P828" s="99"/>
    </row>
    <row r="829" spans="16:16" x14ac:dyDescent="0.25">
      <c r="P829" s="99"/>
    </row>
    <row r="830" spans="16:16" x14ac:dyDescent="0.25">
      <c r="P830" s="99"/>
    </row>
    <row r="831" spans="16:16" x14ac:dyDescent="0.25">
      <c r="P831" s="99"/>
    </row>
    <row r="832" spans="16:16" x14ac:dyDescent="0.25">
      <c r="P832" s="99"/>
    </row>
    <row r="833" spans="16:16" x14ac:dyDescent="0.25">
      <c r="P833" s="99"/>
    </row>
    <row r="834" spans="16:16" x14ac:dyDescent="0.25">
      <c r="P834" s="99"/>
    </row>
    <row r="835" spans="16:16" x14ac:dyDescent="0.25">
      <c r="P835" s="99"/>
    </row>
    <row r="836" spans="16:16" x14ac:dyDescent="0.25">
      <c r="P836" s="99"/>
    </row>
    <row r="837" spans="16:16" x14ac:dyDescent="0.25">
      <c r="P837" s="99"/>
    </row>
    <row r="838" spans="16:16" x14ac:dyDescent="0.25">
      <c r="P838" s="99"/>
    </row>
    <row r="839" spans="16:16" x14ac:dyDescent="0.25">
      <c r="P839" s="99"/>
    </row>
    <row r="840" spans="16:16" x14ac:dyDescent="0.25">
      <c r="P840" s="99"/>
    </row>
    <row r="841" spans="16:16" x14ac:dyDescent="0.25">
      <c r="P841" s="99"/>
    </row>
    <row r="842" spans="16:16" x14ac:dyDescent="0.25">
      <c r="P842" s="99"/>
    </row>
    <row r="843" spans="16:16" x14ac:dyDescent="0.25">
      <c r="P843" s="99"/>
    </row>
    <row r="844" spans="16:16" x14ac:dyDescent="0.25">
      <c r="P844" s="99"/>
    </row>
    <row r="845" spans="16:16" x14ac:dyDescent="0.25">
      <c r="P845" s="99"/>
    </row>
    <row r="846" spans="16:16" x14ac:dyDescent="0.25">
      <c r="P846" s="99"/>
    </row>
    <row r="847" spans="16:16" x14ac:dyDescent="0.25">
      <c r="P847" s="99"/>
    </row>
    <row r="848" spans="16:16" x14ac:dyDescent="0.25">
      <c r="P848" s="99"/>
    </row>
    <row r="849" spans="16:16" x14ac:dyDescent="0.25">
      <c r="P849" s="99"/>
    </row>
    <row r="850" spans="16:16" x14ac:dyDescent="0.25">
      <c r="P850" s="99"/>
    </row>
    <row r="851" spans="16:16" x14ac:dyDescent="0.25">
      <c r="P851" s="99"/>
    </row>
    <row r="852" spans="16:16" x14ac:dyDescent="0.25">
      <c r="P852" s="99"/>
    </row>
    <row r="853" spans="16:16" x14ac:dyDescent="0.25">
      <c r="P853" s="99"/>
    </row>
    <row r="854" spans="16:16" x14ac:dyDescent="0.25">
      <c r="P854" s="99"/>
    </row>
    <row r="855" spans="16:16" x14ac:dyDescent="0.25">
      <c r="P855" s="99"/>
    </row>
    <row r="856" spans="16:16" x14ac:dyDescent="0.25">
      <c r="P856" s="99"/>
    </row>
    <row r="857" spans="16:16" x14ac:dyDescent="0.25">
      <c r="P857" s="99"/>
    </row>
    <row r="858" spans="16:16" x14ac:dyDescent="0.25">
      <c r="P858" s="99"/>
    </row>
    <row r="859" spans="16:16" x14ac:dyDescent="0.25">
      <c r="P859" s="99"/>
    </row>
    <row r="860" spans="16:16" x14ac:dyDescent="0.25">
      <c r="P860" s="99"/>
    </row>
    <row r="861" spans="16:16" x14ac:dyDescent="0.25">
      <c r="P861" s="99"/>
    </row>
    <row r="862" spans="16:16" x14ac:dyDescent="0.25">
      <c r="P862" s="99"/>
    </row>
    <row r="863" spans="16:16" x14ac:dyDescent="0.25">
      <c r="P863" s="99"/>
    </row>
    <row r="864" spans="16:16" x14ac:dyDescent="0.25">
      <c r="P864" s="99"/>
    </row>
    <row r="865" spans="16:16" x14ac:dyDescent="0.25">
      <c r="P865" s="99"/>
    </row>
    <row r="866" spans="16:16" x14ac:dyDescent="0.25">
      <c r="P866" s="99"/>
    </row>
    <row r="867" spans="16:16" x14ac:dyDescent="0.25">
      <c r="P867" s="99"/>
    </row>
    <row r="868" spans="16:16" x14ac:dyDescent="0.25">
      <c r="P868" s="99"/>
    </row>
    <row r="869" spans="16:16" x14ac:dyDescent="0.25">
      <c r="P869" s="99"/>
    </row>
    <row r="870" spans="16:16" x14ac:dyDescent="0.25">
      <c r="P870" s="99"/>
    </row>
    <row r="871" spans="16:16" x14ac:dyDescent="0.25">
      <c r="P871" s="99"/>
    </row>
    <row r="872" spans="16:16" x14ac:dyDescent="0.25">
      <c r="P872" s="99"/>
    </row>
    <row r="873" spans="16:16" x14ac:dyDescent="0.25">
      <c r="P873" s="99"/>
    </row>
    <row r="874" spans="16:16" x14ac:dyDescent="0.25">
      <c r="P874" s="99"/>
    </row>
    <row r="875" spans="16:16" x14ac:dyDescent="0.25">
      <c r="P875" s="99"/>
    </row>
    <row r="876" spans="16:16" x14ac:dyDescent="0.25">
      <c r="P876" s="99"/>
    </row>
    <row r="877" spans="16:16" x14ac:dyDescent="0.25">
      <c r="P877" s="99"/>
    </row>
    <row r="878" spans="16:16" x14ac:dyDescent="0.25">
      <c r="P878" s="99"/>
    </row>
    <row r="879" spans="16:16" x14ac:dyDescent="0.25">
      <c r="P879" s="99"/>
    </row>
    <row r="880" spans="16:16" x14ac:dyDescent="0.25">
      <c r="P880" s="99"/>
    </row>
    <row r="881" spans="16:16" x14ac:dyDescent="0.25">
      <c r="P881" s="99"/>
    </row>
    <row r="882" spans="16:16" x14ac:dyDescent="0.25">
      <c r="P882" s="99"/>
    </row>
    <row r="883" spans="16:16" x14ac:dyDescent="0.25">
      <c r="P883" s="99"/>
    </row>
    <row r="884" spans="16:16" x14ac:dyDescent="0.25">
      <c r="P884" s="99"/>
    </row>
    <row r="885" spans="16:16" x14ac:dyDescent="0.25">
      <c r="P885" s="99"/>
    </row>
    <row r="886" spans="16:16" x14ac:dyDescent="0.25">
      <c r="P886" s="99"/>
    </row>
    <row r="887" spans="16:16" x14ac:dyDescent="0.25">
      <c r="P887" s="99"/>
    </row>
    <row r="888" spans="16:16" x14ac:dyDescent="0.25">
      <c r="P888" s="99"/>
    </row>
    <row r="889" spans="16:16" x14ac:dyDescent="0.25">
      <c r="P889" s="99"/>
    </row>
    <row r="890" spans="16:16" x14ac:dyDescent="0.25">
      <c r="P890" s="99"/>
    </row>
    <row r="891" spans="16:16" x14ac:dyDescent="0.25">
      <c r="P891" s="99"/>
    </row>
    <row r="892" spans="16:16" x14ac:dyDescent="0.25">
      <c r="P892" s="99"/>
    </row>
    <row r="893" spans="16:16" x14ac:dyDescent="0.25">
      <c r="P893" s="99"/>
    </row>
    <row r="894" spans="16:16" x14ac:dyDescent="0.25">
      <c r="P894" s="99"/>
    </row>
    <row r="895" spans="16:16" x14ac:dyDescent="0.25">
      <c r="P895" s="99"/>
    </row>
    <row r="896" spans="16:16" x14ac:dyDescent="0.25">
      <c r="P896" s="99"/>
    </row>
    <row r="897" spans="16:16" x14ac:dyDescent="0.25">
      <c r="P897" s="99"/>
    </row>
    <row r="898" spans="16:16" x14ac:dyDescent="0.25">
      <c r="P898" s="99"/>
    </row>
    <row r="899" spans="16:16" x14ac:dyDescent="0.25">
      <c r="P899" s="99"/>
    </row>
    <row r="900" spans="16:16" x14ac:dyDescent="0.25">
      <c r="P900" s="99"/>
    </row>
    <row r="901" spans="16:16" x14ac:dyDescent="0.25">
      <c r="P901" s="99"/>
    </row>
    <row r="902" spans="16:16" x14ac:dyDescent="0.25">
      <c r="P902" s="99"/>
    </row>
    <row r="903" spans="16:16" x14ac:dyDescent="0.25">
      <c r="P903" s="99"/>
    </row>
    <row r="904" spans="16:16" x14ac:dyDescent="0.25">
      <c r="P904" s="99"/>
    </row>
    <row r="905" spans="16:16" x14ac:dyDescent="0.25">
      <c r="P905" s="99"/>
    </row>
    <row r="906" spans="16:16" x14ac:dyDescent="0.25">
      <c r="P906" s="99"/>
    </row>
    <row r="907" spans="16:16" x14ac:dyDescent="0.25">
      <c r="P907" s="99"/>
    </row>
    <row r="908" spans="16:16" x14ac:dyDescent="0.25">
      <c r="P908" s="99"/>
    </row>
    <row r="909" spans="16:16" x14ac:dyDescent="0.25">
      <c r="P909" s="99"/>
    </row>
    <row r="910" spans="16:16" x14ac:dyDescent="0.25">
      <c r="P910" s="99"/>
    </row>
    <row r="911" spans="16:16" x14ac:dyDescent="0.25">
      <c r="P911" s="99"/>
    </row>
    <row r="912" spans="16:16" x14ac:dyDescent="0.25">
      <c r="P912" s="99"/>
    </row>
    <row r="913" spans="16:16" x14ac:dyDescent="0.25">
      <c r="P913" s="99"/>
    </row>
    <row r="914" spans="16:16" x14ac:dyDescent="0.25">
      <c r="P914" s="99"/>
    </row>
    <row r="915" spans="16:16" x14ac:dyDescent="0.25">
      <c r="P915" s="99"/>
    </row>
    <row r="916" spans="16:16" x14ac:dyDescent="0.25">
      <c r="P916" s="99"/>
    </row>
    <row r="917" spans="16:16" x14ac:dyDescent="0.25">
      <c r="P917" s="99"/>
    </row>
    <row r="918" spans="16:16" x14ac:dyDescent="0.25">
      <c r="P918" s="99"/>
    </row>
    <row r="919" spans="16:16" x14ac:dyDescent="0.25">
      <c r="P919" s="99"/>
    </row>
    <row r="920" spans="16:16" x14ac:dyDescent="0.25">
      <c r="P920" s="99"/>
    </row>
    <row r="921" spans="16:16" x14ac:dyDescent="0.25">
      <c r="P921" s="99"/>
    </row>
    <row r="922" spans="16:16" x14ac:dyDescent="0.25">
      <c r="P922" s="99"/>
    </row>
    <row r="923" spans="16:16" x14ac:dyDescent="0.25">
      <c r="P923" s="99"/>
    </row>
    <row r="924" spans="16:16" x14ac:dyDescent="0.25">
      <c r="P924" s="99"/>
    </row>
    <row r="925" spans="16:16" x14ac:dyDescent="0.25">
      <c r="P925" s="99"/>
    </row>
    <row r="926" spans="16:16" x14ac:dyDescent="0.25">
      <c r="P926" s="99"/>
    </row>
    <row r="927" spans="16:16" x14ac:dyDescent="0.25">
      <c r="P927" s="99"/>
    </row>
    <row r="928" spans="16:16" x14ac:dyDescent="0.25">
      <c r="P928" s="99"/>
    </row>
    <row r="929" spans="16:16" x14ac:dyDescent="0.25">
      <c r="P929" s="99"/>
    </row>
    <row r="930" spans="16:16" x14ac:dyDescent="0.25">
      <c r="P930" s="99"/>
    </row>
    <row r="931" spans="16:16" x14ac:dyDescent="0.25">
      <c r="P931" s="99"/>
    </row>
    <row r="932" spans="16:16" x14ac:dyDescent="0.25">
      <c r="P932" s="99"/>
    </row>
    <row r="933" spans="16:16" x14ac:dyDescent="0.25">
      <c r="P933" s="99"/>
    </row>
    <row r="934" spans="16:16" x14ac:dyDescent="0.25">
      <c r="P934" s="99"/>
    </row>
    <row r="935" spans="16:16" x14ac:dyDescent="0.25">
      <c r="P935" s="99"/>
    </row>
    <row r="936" spans="16:16" x14ac:dyDescent="0.25">
      <c r="P936" s="99"/>
    </row>
    <row r="937" spans="16:16" x14ac:dyDescent="0.25">
      <c r="P937" s="99"/>
    </row>
    <row r="938" spans="16:16" x14ac:dyDescent="0.25">
      <c r="P938" s="99"/>
    </row>
    <row r="939" spans="16:16" x14ac:dyDescent="0.25">
      <c r="P939" s="99"/>
    </row>
    <row r="940" spans="16:16" x14ac:dyDescent="0.25">
      <c r="P940" s="99"/>
    </row>
    <row r="941" spans="16:16" x14ac:dyDescent="0.25">
      <c r="P941" s="99"/>
    </row>
    <row r="942" spans="16:16" x14ac:dyDescent="0.25">
      <c r="P942" s="99"/>
    </row>
    <row r="943" spans="16:16" x14ac:dyDescent="0.25">
      <c r="P943" s="99"/>
    </row>
    <row r="944" spans="16:16" x14ac:dyDescent="0.25">
      <c r="P944" s="99"/>
    </row>
    <row r="945" spans="16:16" x14ac:dyDescent="0.25">
      <c r="P945" s="99"/>
    </row>
    <row r="946" spans="16:16" x14ac:dyDescent="0.25">
      <c r="P946" s="99"/>
    </row>
    <row r="947" spans="16:16" x14ac:dyDescent="0.25">
      <c r="P947" s="99"/>
    </row>
    <row r="948" spans="16:16" x14ac:dyDescent="0.25">
      <c r="P948" s="99"/>
    </row>
    <row r="949" spans="16:16" x14ac:dyDescent="0.25">
      <c r="P949" s="99"/>
    </row>
    <row r="950" spans="16:16" x14ac:dyDescent="0.25">
      <c r="P950" s="99"/>
    </row>
    <row r="951" spans="16:16" x14ac:dyDescent="0.25">
      <c r="P951" s="99"/>
    </row>
    <row r="952" spans="16:16" x14ac:dyDescent="0.25">
      <c r="P952" s="99"/>
    </row>
    <row r="953" spans="16:16" x14ac:dyDescent="0.25">
      <c r="P953" s="99"/>
    </row>
    <row r="954" spans="16:16" x14ac:dyDescent="0.25">
      <c r="P954" s="99"/>
    </row>
    <row r="955" spans="16:16" x14ac:dyDescent="0.25">
      <c r="P955" s="99"/>
    </row>
    <row r="956" spans="16:16" x14ac:dyDescent="0.25">
      <c r="P956" s="99"/>
    </row>
    <row r="957" spans="16:16" x14ac:dyDescent="0.25">
      <c r="P957" s="99"/>
    </row>
    <row r="958" spans="16:16" x14ac:dyDescent="0.25">
      <c r="P958" s="99"/>
    </row>
    <row r="959" spans="16:16" x14ac:dyDescent="0.25">
      <c r="P959" s="99"/>
    </row>
    <row r="960" spans="16:16" x14ac:dyDescent="0.25">
      <c r="P960" s="99"/>
    </row>
    <row r="961" spans="16:16" x14ac:dyDescent="0.25">
      <c r="P961" s="99"/>
    </row>
    <row r="962" spans="16:16" x14ac:dyDescent="0.25">
      <c r="P962" s="99"/>
    </row>
    <row r="963" spans="16:16" x14ac:dyDescent="0.25">
      <c r="P963" s="99"/>
    </row>
    <row r="964" spans="16:16" x14ac:dyDescent="0.25">
      <c r="P964" s="99"/>
    </row>
    <row r="965" spans="16:16" x14ac:dyDescent="0.25">
      <c r="P965" s="99"/>
    </row>
    <row r="966" spans="16:16" x14ac:dyDescent="0.25">
      <c r="P966" s="99"/>
    </row>
    <row r="967" spans="16:16" x14ac:dyDescent="0.25">
      <c r="P967" s="99"/>
    </row>
    <row r="968" spans="16:16" x14ac:dyDescent="0.25">
      <c r="P968" s="99"/>
    </row>
    <row r="969" spans="16:16" x14ac:dyDescent="0.25">
      <c r="P969" s="99"/>
    </row>
    <row r="970" spans="16:16" x14ac:dyDescent="0.25">
      <c r="P970" s="99"/>
    </row>
    <row r="971" spans="16:16" x14ac:dyDescent="0.25">
      <c r="P971" s="99"/>
    </row>
    <row r="972" spans="16:16" x14ac:dyDescent="0.25">
      <c r="P972" s="99"/>
    </row>
    <row r="973" spans="16:16" x14ac:dyDescent="0.25">
      <c r="P973" s="99"/>
    </row>
    <row r="974" spans="16:16" x14ac:dyDescent="0.25">
      <c r="P974" s="99"/>
    </row>
    <row r="975" spans="16:16" x14ac:dyDescent="0.25">
      <c r="P975" s="99"/>
    </row>
    <row r="976" spans="16:16" x14ac:dyDescent="0.25">
      <c r="P976" s="99"/>
    </row>
    <row r="977" spans="16:16" x14ac:dyDescent="0.25">
      <c r="P977" s="99"/>
    </row>
    <row r="978" spans="16:16" x14ac:dyDescent="0.25">
      <c r="P978" s="99"/>
    </row>
    <row r="979" spans="16:16" x14ac:dyDescent="0.25">
      <c r="P979" s="99"/>
    </row>
    <row r="980" spans="16:16" x14ac:dyDescent="0.25">
      <c r="P980" s="99"/>
    </row>
    <row r="981" spans="16:16" x14ac:dyDescent="0.25">
      <c r="P981" s="99"/>
    </row>
    <row r="982" spans="16:16" x14ac:dyDescent="0.25">
      <c r="P982" s="99"/>
    </row>
    <row r="983" spans="16:16" x14ac:dyDescent="0.25">
      <c r="P983" s="99"/>
    </row>
    <row r="984" spans="16:16" x14ac:dyDescent="0.25">
      <c r="P984" s="99"/>
    </row>
    <row r="985" spans="16:16" x14ac:dyDescent="0.25">
      <c r="P985" s="99"/>
    </row>
    <row r="986" spans="16:16" x14ac:dyDescent="0.25">
      <c r="P986" s="99"/>
    </row>
    <row r="987" spans="16:16" x14ac:dyDescent="0.25">
      <c r="P987" s="99"/>
    </row>
    <row r="988" spans="16:16" x14ac:dyDescent="0.25">
      <c r="P988" s="99"/>
    </row>
    <row r="989" spans="16:16" x14ac:dyDescent="0.25">
      <c r="P989" s="99"/>
    </row>
    <row r="990" spans="16:16" x14ac:dyDescent="0.25">
      <c r="P990" s="99"/>
    </row>
    <row r="991" spans="16:16" x14ac:dyDescent="0.25">
      <c r="P991" s="99"/>
    </row>
    <row r="992" spans="16:16" x14ac:dyDescent="0.25">
      <c r="P992" s="99"/>
    </row>
    <row r="993" spans="16:16" x14ac:dyDescent="0.25">
      <c r="P993" s="99"/>
    </row>
    <row r="994" spans="16:16" x14ac:dyDescent="0.25">
      <c r="P994" s="99"/>
    </row>
    <row r="995" spans="16:16" x14ac:dyDescent="0.25">
      <c r="P995" s="99"/>
    </row>
    <row r="996" spans="16:16" x14ac:dyDescent="0.25">
      <c r="P996" s="99"/>
    </row>
    <row r="997" spans="16:16" x14ac:dyDescent="0.25">
      <c r="P997" s="99"/>
    </row>
    <row r="998" spans="16:16" x14ac:dyDescent="0.25">
      <c r="P998" s="99"/>
    </row>
    <row r="999" spans="16:16" x14ac:dyDescent="0.25">
      <c r="P999" s="99"/>
    </row>
    <row r="1000" spans="16:16" x14ac:dyDescent="0.25">
      <c r="P1000" s="99"/>
    </row>
    <row r="1001" spans="16:16" x14ac:dyDescent="0.25">
      <c r="P1001" s="99"/>
    </row>
    <row r="1002" spans="16:16" x14ac:dyDescent="0.25">
      <c r="P1002" s="99"/>
    </row>
    <row r="1003" spans="16:16" x14ac:dyDescent="0.25">
      <c r="P1003" s="99"/>
    </row>
    <row r="1004" spans="16:16" x14ac:dyDescent="0.25">
      <c r="P1004" s="99"/>
    </row>
    <row r="1005" spans="16:16" x14ac:dyDescent="0.25">
      <c r="P1005" s="99"/>
    </row>
    <row r="1006" spans="16:16" x14ac:dyDescent="0.25">
      <c r="P1006" s="99"/>
    </row>
    <row r="1007" spans="16:16" x14ac:dyDescent="0.25">
      <c r="P1007" s="99"/>
    </row>
    <row r="1008" spans="16:16" x14ac:dyDescent="0.25">
      <c r="P1008" s="99"/>
    </row>
    <row r="1009" spans="16:16" x14ac:dyDescent="0.25">
      <c r="P1009" s="99"/>
    </row>
    <row r="1010" spans="16:16" x14ac:dyDescent="0.25">
      <c r="P1010" s="99"/>
    </row>
    <row r="1011" spans="16:16" x14ac:dyDescent="0.25">
      <c r="P1011" s="99"/>
    </row>
    <row r="1012" spans="16:16" x14ac:dyDescent="0.25">
      <c r="P1012" s="99"/>
    </row>
    <row r="1013" spans="16:16" x14ac:dyDescent="0.25">
      <c r="P1013" s="99"/>
    </row>
    <row r="1014" spans="16:16" x14ac:dyDescent="0.25">
      <c r="P1014" s="99"/>
    </row>
    <row r="1015" spans="16:16" x14ac:dyDescent="0.25">
      <c r="P1015" s="99"/>
    </row>
    <row r="1016" spans="16:16" x14ac:dyDescent="0.25">
      <c r="P1016" s="99"/>
    </row>
    <row r="1017" spans="16:16" x14ac:dyDescent="0.25">
      <c r="P1017" s="99"/>
    </row>
    <row r="1018" spans="16:16" x14ac:dyDescent="0.25">
      <c r="P1018" s="99"/>
    </row>
    <row r="1019" spans="16:16" x14ac:dyDescent="0.25">
      <c r="P1019" s="99"/>
    </row>
    <row r="1020" spans="16:16" x14ac:dyDescent="0.25">
      <c r="P1020" s="99"/>
    </row>
    <row r="1021" spans="16:16" x14ac:dyDescent="0.25">
      <c r="P1021" s="99"/>
    </row>
    <row r="1022" spans="16:16" x14ac:dyDescent="0.25">
      <c r="P1022" s="99"/>
    </row>
    <row r="1023" spans="16:16" x14ac:dyDescent="0.25">
      <c r="P1023" s="99"/>
    </row>
    <row r="1024" spans="16:16" x14ac:dyDescent="0.25">
      <c r="P1024" s="99"/>
    </row>
    <row r="1025" spans="16:16" x14ac:dyDescent="0.25">
      <c r="P1025" s="99"/>
    </row>
    <row r="1026" spans="16:16" x14ac:dyDescent="0.25">
      <c r="P1026" s="99"/>
    </row>
    <row r="1027" spans="16:16" x14ac:dyDescent="0.25">
      <c r="P1027" s="99"/>
    </row>
    <row r="1028" spans="16:16" x14ac:dyDescent="0.25">
      <c r="P1028" s="99"/>
    </row>
    <row r="1029" spans="16:16" x14ac:dyDescent="0.25">
      <c r="P1029" s="99"/>
    </row>
    <row r="1030" spans="16:16" x14ac:dyDescent="0.25">
      <c r="P1030" s="99"/>
    </row>
    <row r="1031" spans="16:16" x14ac:dyDescent="0.25">
      <c r="P1031" s="99"/>
    </row>
    <row r="1032" spans="16:16" x14ac:dyDescent="0.25">
      <c r="P1032" s="99"/>
    </row>
    <row r="1033" spans="16:16" x14ac:dyDescent="0.25">
      <c r="P1033" s="99"/>
    </row>
    <row r="1034" spans="16:16" x14ac:dyDescent="0.25">
      <c r="P1034" s="99"/>
    </row>
    <row r="1035" spans="16:16" x14ac:dyDescent="0.25">
      <c r="P1035" s="99"/>
    </row>
    <row r="1036" spans="16:16" x14ac:dyDescent="0.25">
      <c r="P1036" s="99"/>
    </row>
    <row r="1037" spans="16:16" x14ac:dyDescent="0.25">
      <c r="P1037" s="99"/>
    </row>
    <row r="1038" spans="16:16" x14ac:dyDescent="0.25">
      <c r="P1038" s="99"/>
    </row>
    <row r="1039" spans="16:16" x14ac:dyDescent="0.25">
      <c r="P1039" s="99"/>
    </row>
    <row r="1040" spans="16:16" x14ac:dyDescent="0.25">
      <c r="P1040" s="99"/>
    </row>
  </sheetData>
  <pageMargins left="0.7" right="0.7" top="0.75" bottom="0.75" header="0.3" footer="0.3"/>
  <pageSetup scale="47" fitToHeight="0" orientation="landscape" r:id="rId1"/>
  <rowBreaks count="12" manualBreakCount="12">
    <brk id="78" max="21" man="1"/>
    <brk id="110" max="21" man="1"/>
    <brk id="159" max="21" man="1"/>
    <brk id="221" max="21" man="1"/>
    <brk id="258" max="21" man="1"/>
    <brk id="307" max="21" man="1"/>
    <brk id="350" max="21" man="1"/>
    <brk id="398" max="21" man="1"/>
    <brk id="442" max="21" man="1"/>
    <brk id="489" max="21" man="1"/>
    <brk id="524" max="21" man="1"/>
    <brk id="568" max="2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7"/>
  <sheetViews>
    <sheetView tabSelected="1" zoomScale="91" zoomScaleNormal="91" workbookViewId="0">
      <selection activeCell="A3" sqref="A3"/>
    </sheetView>
  </sheetViews>
  <sheetFormatPr defaultColWidth="9.109375" defaultRowHeight="13.2" x14ac:dyDescent="0.25"/>
  <cols>
    <col min="1" max="1" width="11.6640625" style="33" customWidth="1"/>
    <col min="2" max="2" width="52.5546875" style="33" customWidth="1"/>
    <col min="3" max="3" width="8.88671875" style="33" customWidth="1"/>
    <col min="4" max="4" width="2.6640625" style="33" customWidth="1"/>
    <col min="5" max="5" width="21.5546875" style="33" customWidth="1"/>
    <col min="6" max="6" width="2.33203125" style="33" customWidth="1"/>
    <col min="7" max="7" width="20.33203125" style="33" customWidth="1"/>
    <col min="8" max="8" width="2.33203125" style="33" customWidth="1"/>
    <col min="9" max="9" width="18.5546875" style="33" customWidth="1"/>
    <col min="10" max="10" width="2.6640625" style="33" customWidth="1"/>
    <col min="11" max="11" width="19" style="58" customWidth="1"/>
    <col min="12" max="12" width="12.5546875" style="33" customWidth="1"/>
    <col min="13" max="13" width="12.33203125" style="33" bestFit="1" customWidth="1"/>
    <col min="14" max="14" width="16.109375" style="33" bestFit="1" customWidth="1"/>
    <col min="15" max="16384" width="9.109375" style="33"/>
  </cols>
  <sheetData>
    <row r="1" spans="1:14" ht="17.399999999999999" x14ac:dyDescent="0.3">
      <c r="A1" s="1" t="s">
        <v>222</v>
      </c>
      <c r="B1" s="34"/>
      <c r="C1" s="34"/>
      <c r="D1" s="34"/>
      <c r="E1" s="34"/>
      <c r="F1" s="34"/>
      <c r="G1" s="44"/>
      <c r="H1" s="34"/>
      <c r="I1" s="136"/>
      <c r="J1" s="136"/>
      <c r="K1" s="182"/>
      <c r="L1" s="44"/>
    </row>
    <row r="2" spans="1:14" ht="37.799999999999997" customHeight="1" x14ac:dyDescent="0.25">
      <c r="A2" s="189" t="s">
        <v>341</v>
      </c>
      <c r="B2" s="34"/>
      <c r="C2" s="34"/>
      <c r="D2" s="34"/>
      <c r="E2" s="34"/>
      <c r="F2" s="34"/>
      <c r="G2" s="44"/>
      <c r="H2" s="34"/>
      <c r="I2" s="136"/>
      <c r="J2" s="136"/>
      <c r="K2" s="182"/>
      <c r="L2" s="44"/>
    </row>
    <row r="3" spans="1:14" x14ac:dyDescent="0.25">
      <c r="A3" s="34" t="s">
        <v>309</v>
      </c>
      <c r="B3" s="34"/>
      <c r="C3" s="34"/>
      <c r="D3" s="34"/>
      <c r="E3" s="34"/>
      <c r="F3" s="34"/>
      <c r="G3" s="44"/>
      <c r="H3" s="34"/>
      <c r="I3" s="136"/>
      <c r="J3" s="136"/>
      <c r="K3" s="182"/>
      <c r="L3" s="44"/>
    </row>
    <row r="4" spans="1:14" x14ac:dyDescent="0.25">
      <c r="A4" s="34"/>
      <c r="B4" s="44"/>
      <c r="C4" s="44"/>
      <c r="D4" s="44"/>
      <c r="E4" s="44"/>
      <c r="F4" s="44"/>
      <c r="H4" s="44"/>
      <c r="I4" s="52"/>
      <c r="J4" s="52"/>
      <c r="K4" s="101"/>
    </row>
    <row r="5" spans="1:14" x14ac:dyDescent="0.25">
      <c r="I5" s="52"/>
      <c r="J5" s="52"/>
      <c r="K5" s="111" t="s">
        <v>239</v>
      </c>
      <c r="L5" s="5"/>
    </row>
    <row r="6" spans="1:14" x14ac:dyDescent="0.25">
      <c r="E6" s="5" t="s">
        <v>213</v>
      </c>
      <c r="G6" s="19" t="s">
        <v>215</v>
      </c>
      <c r="I6" s="5" t="s">
        <v>229</v>
      </c>
      <c r="J6" s="52"/>
      <c r="K6" s="111" t="s">
        <v>215</v>
      </c>
      <c r="L6" s="5"/>
    </row>
    <row r="7" spans="1:14" x14ac:dyDescent="0.25">
      <c r="E7" s="6" t="s">
        <v>214</v>
      </c>
      <c r="G7" s="6" t="s">
        <v>216</v>
      </c>
      <c r="I7" s="6" t="s">
        <v>216</v>
      </c>
      <c r="J7" s="52"/>
      <c r="K7" s="98" t="s">
        <v>216</v>
      </c>
      <c r="L7" s="5"/>
    </row>
    <row r="8" spans="1:14" x14ac:dyDescent="0.25">
      <c r="E8" s="7">
        <v>-1</v>
      </c>
      <c r="F8" s="7"/>
      <c r="G8" s="7">
        <v>-2</v>
      </c>
      <c r="H8" s="7"/>
      <c r="I8" s="7">
        <v>-3</v>
      </c>
      <c r="J8" s="52"/>
      <c r="K8" s="173">
        <v>-4</v>
      </c>
      <c r="L8" s="7"/>
    </row>
    <row r="9" spans="1:14" x14ac:dyDescent="0.25">
      <c r="E9" s="5"/>
      <c r="G9" s="20"/>
      <c r="I9" s="19"/>
      <c r="J9" s="20"/>
      <c r="K9" s="113"/>
      <c r="L9" s="20"/>
    </row>
    <row r="10" spans="1:14" x14ac:dyDescent="0.25">
      <c r="A10" s="35" t="s">
        <v>7</v>
      </c>
      <c r="C10" s="38"/>
      <c r="G10" s="52"/>
      <c r="J10" s="52"/>
      <c r="L10" s="52"/>
    </row>
    <row r="11" spans="1:14" x14ac:dyDescent="0.25">
      <c r="B11" s="33" t="s">
        <v>6</v>
      </c>
      <c r="C11" s="38"/>
      <c r="E11" s="38"/>
      <c r="F11" s="38"/>
      <c r="G11" s="52"/>
      <c r="H11" s="38"/>
      <c r="I11" s="38"/>
      <c r="J11" s="52"/>
      <c r="K11" s="73"/>
      <c r="L11" s="52"/>
      <c r="N11" s="29"/>
    </row>
    <row r="12" spans="1:14" x14ac:dyDescent="0.25">
      <c r="A12" s="41" t="s">
        <v>190</v>
      </c>
      <c r="C12" s="38"/>
      <c r="E12" s="38"/>
      <c r="F12" s="38"/>
      <c r="G12" s="52"/>
      <c r="H12" s="38"/>
      <c r="I12" s="38"/>
      <c r="J12" s="52"/>
      <c r="K12" s="73"/>
      <c r="L12" s="52"/>
      <c r="N12" s="37"/>
    </row>
    <row r="13" spans="1:14" x14ac:dyDescent="0.25">
      <c r="B13" s="33" t="s">
        <v>6</v>
      </c>
      <c r="C13" s="38"/>
      <c r="E13" s="38"/>
      <c r="F13" s="38"/>
      <c r="G13" s="52"/>
      <c r="H13" s="38"/>
      <c r="I13" s="38"/>
      <c r="J13" s="52"/>
      <c r="K13" s="73"/>
      <c r="L13" s="52"/>
    </row>
    <row r="14" spans="1:14" s="38" customFormat="1" x14ac:dyDescent="0.25">
      <c r="B14" s="38" t="s">
        <v>86</v>
      </c>
      <c r="E14" s="36"/>
      <c r="F14" s="33"/>
      <c r="G14" s="52"/>
      <c r="H14" s="33"/>
      <c r="I14" s="36"/>
      <c r="J14" s="52"/>
      <c r="K14" s="58"/>
      <c r="L14" s="52"/>
    </row>
    <row r="15" spans="1:14" x14ac:dyDescent="0.25">
      <c r="A15" s="33">
        <v>343</v>
      </c>
      <c r="B15" s="33" t="s">
        <v>88</v>
      </c>
      <c r="C15" s="38"/>
      <c r="E15" s="36">
        <v>29161925.579999998</v>
      </c>
      <c r="G15" s="52"/>
      <c r="I15" s="36">
        <v>5239298</v>
      </c>
      <c r="J15" s="52"/>
      <c r="K15" s="63">
        <f>+I15/I17*G17</f>
        <v>7732617.8999475874</v>
      </c>
      <c r="L15" s="52"/>
    </row>
    <row r="16" spans="1:14" x14ac:dyDescent="0.25">
      <c r="A16" s="33">
        <v>343.2</v>
      </c>
      <c r="B16" s="33" t="s">
        <v>290</v>
      </c>
      <c r="C16" s="38"/>
      <c r="E16" s="32">
        <v>37564239.130000003</v>
      </c>
      <c r="G16" s="52"/>
      <c r="I16" s="32">
        <v>6001163</v>
      </c>
      <c r="J16" s="52"/>
      <c r="K16" s="64">
        <f>+I16/I17*G17</f>
        <v>8857045.4351524133</v>
      </c>
      <c r="L16" s="52"/>
    </row>
    <row r="17" spans="1:13" x14ac:dyDescent="0.25">
      <c r="B17" s="38" t="s">
        <v>240</v>
      </c>
      <c r="C17" s="38"/>
      <c r="E17" s="39">
        <f>+SUBTOTAL(9,E15:E16)</f>
        <v>66726164.710000001</v>
      </c>
      <c r="F17" s="38"/>
      <c r="G17" s="144">
        <v>16589663.335099999</v>
      </c>
      <c r="H17" s="38"/>
      <c r="I17" s="39">
        <f>+SUBTOTAL(9,I15:I16)</f>
        <v>11240461</v>
      </c>
      <c r="J17" s="56"/>
      <c r="K17" s="65">
        <f>+SUBTOTAL(9,K15:K16)</f>
        <v>16589663.335100001</v>
      </c>
      <c r="L17" s="52"/>
    </row>
    <row r="18" spans="1:13" s="38" customFormat="1" x14ac:dyDescent="0.25">
      <c r="A18" s="38" t="s">
        <v>6</v>
      </c>
      <c r="B18" s="38" t="s">
        <v>6</v>
      </c>
      <c r="E18" s="33"/>
      <c r="F18" s="33"/>
      <c r="G18" s="52"/>
      <c r="H18" s="33"/>
      <c r="I18" s="33"/>
      <c r="J18" s="52"/>
      <c r="K18" s="58"/>
      <c r="L18" s="52"/>
    </row>
    <row r="19" spans="1:13" x14ac:dyDescent="0.25">
      <c r="A19" s="38" t="s">
        <v>6</v>
      </c>
      <c r="B19" s="38" t="s">
        <v>92</v>
      </c>
      <c r="C19" s="38"/>
      <c r="E19" s="36"/>
      <c r="G19" s="52"/>
      <c r="I19" s="36"/>
      <c r="J19" s="52"/>
      <c r="L19" s="52"/>
      <c r="M19" s="38"/>
    </row>
    <row r="20" spans="1:13" x14ac:dyDescent="0.25">
      <c r="A20" s="33">
        <v>343</v>
      </c>
      <c r="B20" s="33" t="s">
        <v>88</v>
      </c>
      <c r="C20" s="38"/>
      <c r="E20" s="36">
        <v>130963584.06</v>
      </c>
      <c r="G20" s="52"/>
      <c r="I20" s="36">
        <v>61416478</v>
      </c>
      <c r="J20" s="52"/>
      <c r="K20" s="63">
        <f>+I20/I22*G22</f>
        <v>56698997.684554584</v>
      </c>
      <c r="L20" s="52"/>
    </row>
    <row r="21" spans="1:13" x14ac:dyDescent="0.25">
      <c r="A21" s="33">
        <v>343.2</v>
      </c>
      <c r="B21" s="33" t="s">
        <v>290</v>
      </c>
      <c r="C21" s="38"/>
      <c r="E21" s="32">
        <v>64498883.460000001</v>
      </c>
      <c r="G21" s="52"/>
      <c r="I21" s="32">
        <v>11589153</v>
      </c>
      <c r="J21" s="52"/>
      <c r="K21" s="64">
        <f>+I21/I22*G22</f>
        <v>10698974.941431008</v>
      </c>
      <c r="L21" s="52"/>
    </row>
    <row r="22" spans="1:13" x14ac:dyDescent="0.25">
      <c r="A22" s="38"/>
      <c r="B22" s="38" t="s">
        <v>241</v>
      </c>
      <c r="C22" s="38"/>
      <c r="D22" s="38"/>
      <c r="E22" s="39">
        <f>+SUBTOTAL(9,E20:E21)</f>
        <v>195462467.52000001</v>
      </c>
      <c r="F22" s="38"/>
      <c r="G22" s="144">
        <v>67397972.625985593</v>
      </c>
      <c r="H22" s="38"/>
      <c r="I22" s="39">
        <f>+SUBTOTAL(9,I20:I21)</f>
        <v>73005631</v>
      </c>
      <c r="J22" s="56"/>
      <c r="K22" s="65">
        <f>+SUBTOTAL(9,K20:K21)</f>
        <v>67397972.625985593</v>
      </c>
      <c r="L22" s="52"/>
    </row>
    <row r="23" spans="1:13" x14ac:dyDescent="0.25">
      <c r="A23" s="33" t="s">
        <v>6</v>
      </c>
      <c r="B23" s="33" t="s">
        <v>6</v>
      </c>
      <c r="C23" s="38"/>
      <c r="G23" s="52"/>
      <c r="J23" s="52"/>
      <c r="L23" s="52"/>
      <c r="M23" s="38"/>
    </row>
    <row r="24" spans="1:13" x14ac:dyDescent="0.25">
      <c r="A24" s="38" t="s">
        <v>6</v>
      </c>
      <c r="B24" s="38" t="s">
        <v>94</v>
      </c>
      <c r="C24" s="38"/>
      <c r="E24" s="36"/>
      <c r="G24" s="52"/>
      <c r="I24" s="36"/>
      <c r="J24" s="52"/>
      <c r="L24" s="52"/>
      <c r="M24" s="38"/>
    </row>
    <row r="25" spans="1:13" x14ac:dyDescent="0.25">
      <c r="A25" s="33">
        <v>343</v>
      </c>
      <c r="B25" s="33" t="s">
        <v>88</v>
      </c>
      <c r="C25" s="38"/>
      <c r="E25" s="36">
        <v>130296358.81</v>
      </c>
      <c r="G25" s="52"/>
      <c r="I25" s="36">
        <v>60763615</v>
      </c>
      <c r="J25" s="52"/>
      <c r="K25" s="63">
        <f>+I25/I27*G27</f>
        <v>36892591.604303971</v>
      </c>
      <c r="L25" s="52"/>
    </row>
    <row r="26" spans="1:13" x14ac:dyDescent="0.25">
      <c r="A26" s="33">
        <v>343.2</v>
      </c>
      <c r="B26" s="33" t="s">
        <v>290</v>
      </c>
      <c r="C26" s="38"/>
      <c r="E26" s="32">
        <v>24422477.670000002</v>
      </c>
      <c r="G26" s="52"/>
      <c r="I26" s="32">
        <v>3371348</v>
      </c>
      <c r="J26" s="52"/>
      <c r="K26" s="64">
        <f>+I26/I27*G27</f>
        <v>2046911.8718494119</v>
      </c>
      <c r="L26" s="52"/>
    </row>
    <row r="27" spans="1:13" x14ac:dyDescent="0.25">
      <c r="B27" s="38" t="s">
        <v>242</v>
      </c>
      <c r="C27" s="38"/>
      <c r="E27" s="102">
        <f>+SUBTOTAL(9,E25:E26)</f>
        <v>154718836.48000002</v>
      </c>
      <c r="F27" s="38"/>
      <c r="G27" s="148">
        <v>38939503.476153389</v>
      </c>
      <c r="H27" s="38"/>
      <c r="I27" s="102">
        <f>+SUBTOTAL(9,I25:I26)</f>
        <v>64134963</v>
      </c>
      <c r="J27" s="56"/>
      <c r="K27" s="127">
        <f>+SUBTOTAL(9,K25:K26)</f>
        <v>38939503.476153381</v>
      </c>
      <c r="L27" s="52"/>
    </row>
    <row r="28" spans="1:13" x14ac:dyDescent="0.25">
      <c r="B28" s="38" t="s">
        <v>6</v>
      </c>
      <c r="C28" s="38"/>
      <c r="E28" s="24"/>
      <c r="F28" s="38"/>
      <c r="G28" s="52"/>
      <c r="H28" s="38"/>
      <c r="I28" s="24"/>
      <c r="J28" s="52"/>
      <c r="K28" s="88"/>
      <c r="L28" s="52"/>
      <c r="M28" s="37"/>
    </row>
    <row r="29" spans="1:13" x14ac:dyDescent="0.25">
      <c r="A29" s="41" t="s">
        <v>191</v>
      </c>
      <c r="B29" s="38"/>
      <c r="C29" s="38"/>
      <c r="E29" s="27">
        <f>+SUBTOTAL(9,E14:E28)</f>
        <v>416907468.71000004</v>
      </c>
      <c r="F29" s="38"/>
      <c r="G29" s="27">
        <f>+SUBTOTAL(9,G15:G27)</f>
        <v>122927139.43723898</v>
      </c>
      <c r="H29" s="38"/>
      <c r="I29" s="27">
        <f>+SUBTOTAL(9,I14:I28)</f>
        <v>148381055</v>
      </c>
      <c r="J29" s="52"/>
      <c r="K29" s="121">
        <f>+SUBTOTAL(9,K14:K28)</f>
        <v>122927139.43723898</v>
      </c>
      <c r="L29" s="52"/>
    </row>
    <row r="30" spans="1:13" x14ac:dyDescent="0.25">
      <c r="A30" s="41"/>
      <c r="B30" s="38" t="s">
        <v>6</v>
      </c>
      <c r="C30" s="38"/>
      <c r="E30" s="39"/>
      <c r="F30" s="38"/>
      <c r="G30" s="52"/>
      <c r="H30" s="38"/>
      <c r="I30" s="39"/>
      <c r="J30" s="52"/>
      <c r="K30" s="65"/>
      <c r="L30" s="52"/>
    </row>
    <row r="31" spans="1:13" x14ac:dyDescent="0.25">
      <c r="A31" s="41"/>
      <c r="B31" s="38" t="s">
        <v>6</v>
      </c>
      <c r="C31" s="38"/>
      <c r="E31" s="39"/>
      <c r="F31" s="38"/>
      <c r="G31" s="52"/>
      <c r="H31" s="38"/>
      <c r="I31" s="39"/>
      <c r="J31" s="52"/>
      <c r="K31" s="65"/>
      <c r="L31" s="52"/>
    </row>
    <row r="32" spans="1:13" x14ac:dyDescent="0.25">
      <c r="A32" s="41" t="s">
        <v>192</v>
      </c>
      <c r="B32" s="38"/>
      <c r="C32" s="38"/>
      <c r="E32" s="39"/>
      <c r="F32" s="38"/>
      <c r="G32" s="52"/>
      <c r="H32" s="38"/>
      <c r="I32" s="39"/>
      <c r="J32" s="52"/>
      <c r="K32" s="65"/>
      <c r="L32" s="52"/>
    </row>
    <row r="33" spans="1:13" x14ac:dyDescent="0.25">
      <c r="A33" s="33" t="s">
        <v>6</v>
      </c>
      <c r="B33" s="33" t="s">
        <v>6</v>
      </c>
      <c r="C33" s="38"/>
      <c r="G33" s="52"/>
      <c r="J33" s="52"/>
      <c r="L33" s="52"/>
      <c r="M33" s="38"/>
    </row>
    <row r="34" spans="1:13" x14ac:dyDescent="0.25">
      <c r="A34" s="38" t="s">
        <v>6</v>
      </c>
      <c r="B34" s="38" t="s">
        <v>96</v>
      </c>
      <c r="C34" s="38"/>
      <c r="E34" s="36"/>
      <c r="G34" s="52"/>
      <c r="I34" s="36"/>
      <c r="J34" s="52"/>
      <c r="L34" s="52"/>
      <c r="M34" s="38"/>
    </row>
    <row r="35" spans="1:13" x14ac:dyDescent="0.25">
      <c r="A35" s="33">
        <v>343</v>
      </c>
      <c r="B35" s="33" t="s">
        <v>88</v>
      </c>
      <c r="C35" s="38"/>
      <c r="E35" s="36">
        <v>3966235.24</v>
      </c>
      <c r="G35" s="52"/>
      <c r="I35" s="36">
        <v>578796</v>
      </c>
      <c r="J35" s="52"/>
      <c r="K35" s="63">
        <f>+I35/I37*G37</f>
        <v>1207202.4510664758</v>
      </c>
      <c r="L35" s="52"/>
    </row>
    <row r="36" spans="1:13" s="38" customFormat="1" x14ac:dyDescent="0.25">
      <c r="A36" s="33">
        <v>343.2</v>
      </c>
      <c r="B36" s="33" t="s">
        <v>290</v>
      </c>
      <c r="E36" s="32">
        <v>441576.73</v>
      </c>
      <c r="F36" s="33"/>
      <c r="G36" s="52"/>
      <c r="H36" s="33"/>
      <c r="I36" s="32">
        <v>111570</v>
      </c>
      <c r="J36" s="52"/>
      <c r="K36" s="64">
        <f>+I36/I37*G37</f>
        <v>232703.02052102418</v>
      </c>
      <c r="L36" s="52"/>
      <c r="M36" s="33"/>
    </row>
    <row r="37" spans="1:13" s="38" customFormat="1" x14ac:dyDescent="0.25">
      <c r="A37" s="33"/>
      <c r="B37" s="38" t="s">
        <v>243</v>
      </c>
      <c r="D37" s="33"/>
      <c r="E37" s="39">
        <f>+SUBTOTAL(9,E35:E36)</f>
        <v>4407811.9700000007</v>
      </c>
      <c r="G37" s="144">
        <v>1439905.4715875001</v>
      </c>
      <c r="I37" s="39">
        <f>+SUBTOTAL(9,I35:I36)</f>
        <v>690366</v>
      </c>
      <c r="J37" s="56"/>
      <c r="K37" s="65">
        <f>+SUBTOTAL(9,K35:K36)</f>
        <v>1439905.4715875001</v>
      </c>
      <c r="L37" s="52"/>
      <c r="M37" s="33"/>
    </row>
    <row r="38" spans="1:13" x14ac:dyDescent="0.25">
      <c r="A38" s="38" t="s">
        <v>6</v>
      </c>
      <c r="B38" s="38" t="s">
        <v>6</v>
      </c>
      <c r="C38" s="38"/>
      <c r="G38" s="146"/>
      <c r="J38" s="52"/>
      <c r="L38" s="52"/>
      <c r="M38" s="38"/>
    </row>
    <row r="39" spans="1:13" x14ac:dyDescent="0.25">
      <c r="A39" s="38" t="s">
        <v>6</v>
      </c>
      <c r="B39" s="38" t="s">
        <v>98</v>
      </c>
      <c r="C39" s="38"/>
      <c r="E39" s="36"/>
      <c r="G39" s="146"/>
      <c r="I39" s="36"/>
      <c r="J39" s="52"/>
      <c r="L39" s="52"/>
      <c r="M39" s="38"/>
    </row>
    <row r="40" spans="1:13" s="38" customFormat="1" x14ac:dyDescent="0.25">
      <c r="A40" s="33">
        <v>343</v>
      </c>
      <c r="B40" s="33" t="s">
        <v>88</v>
      </c>
      <c r="E40" s="36">
        <v>408864985.94999999</v>
      </c>
      <c r="F40" s="33"/>
      <c r="G40" s="146"/>
      <c r="H40" s="33"/>
      <c r="I40" s="36">
        <v>97212835</v>
      </c>
      <c r="J40" s="52"/>
      <c r="K40" s="63">
        <f>+I40/I42*G42</f>
        <v>89323988.260784045</v>
      </c>
      <c r="L40" s="52"/>
      <c r="M40" s="33"/>
    </row>
    <row r="41" spans="1:13" x14ac:dyDescent="0.25">
      <c r="A41" s="33">
        <v>343.2</v>
      </c>
      <c r="B41" s="33" t="s">
        <v>290</v>
      </c>
      <c r="C41" s="38"/>
      <c r="E41" s="32">
        <v>296494182.88999999</v>
      </c>
      <c r="G41" s="146"/>
      <c r="I41" s="32">
        <v>48850730</v>
      </c>
      <c r="J41" s="52"/>
      <c r="K41" s="64">
        <f>+I41/I42*G42</f>
        <v>44886480.607737973</v>
      </c>
      <c r="L41" s="52"/>
    </row>
    <row r="42" spans="1:13" x14ac:dyDescent="0.25">
      <c r="B42" s="38" t="s">
        <v>244</v>
      </c>
      <c r="C42" s="38"/>
      <c r="E42" s="39">
        <f>+SUBTOTAL(9,E40:E41)</f>
        <v>705359168.83999991</v>
      </c>
      <c r="F42" s="38"/>
      <c r="G42" s="144">
        <v>134210468.86852202</v>
      </c>
      <c r="H42" s="38"/>
      <c r="I42" s="39">
        <f>+SUBTOTAL(9,I40:I41)</f>
        <v>146063565</v>
      </c>
      <c r="J42" s="56"/>
      <c r="K42" s="65">
        <f>+SUBTOTAL(9,K40:K41)</f>
        <v>134210468.86852202</v>
      </c>
      <c r="L42" s="52"/>
    </row>
    <row r="43" spans="1:13" x14ac:dyDescent="0.25">
      <c r="A43" s="33" t="s">
        <v>6</v>
      </c>
      <c r="B43" s="33" t="s">
        <v>6</v>
      </c>
      <c r="C43" s="38"/>
      <c r="G43" s="146"/>
      <c r="J43" s="52"/>
      <c r="L43" s="52"/>
      <c r="M43" s="38"/>
    </row>
    <row r="44" spans="1:13" x14ac:dyDescent="0.25">
      <c r="A44" s="38" t="s">
        <v>6</v>
      </c>
      <c r="B44" s="38" t="s">
        <v>100</v>
      </c>
      <c r="C44" s="38"/>
      <c r="E44" s="36"/>
      <c r="G44" s="146"/>
      <c r="I44" s="36"/>
      <c r="J44" s="52"/>
      <c r="L44" s="52"/>
      <c r="M44" s="38"/>
    </row>
    <row r="45" spans="1:13" x14ac:dyDescent="0.25">
      <c r="A45" s="33">
        <v>343</v>
      </c>
      <c r="B45" s="33" t="s">
        <v>88</v>
      </c>
      <c r="C45" s="38"/>
      <c r="E45" s="36">
        <v>168674571.06</v>
      </c>
      <c r="G45" s="146"/>
      <c r="I45" s="36">
        <v>15940500</v>
      </c>
      <c r="J45" s="52"/>
      <c r="K45" s="63">
        <f>+I45/I47*G47</f>
        <v>-2356861.8319111057</v>
      </c>
      <c r="L45" s="52"/>
    </row>
    <row r="46" spans="1:13" s="38" customFormat="1" x14ac:dyDescent="0.25">
      <c r="A46" s="33">
        <v>343.2</v>
      </c>
      <c r="B46" s="33" t="s">
        <v>290</v>
      </c>
      <c r="E46" s="32">
        <v>20277149.27</v>
      </c>
      <c r="F46" s="33"/>
      <c r="G46" s="146"/>
      <c r="H46" s="33"/>
      <c r="I46" s="32">
        <v>1928603</v>
      </c>
      <c r="J46" s="52"/>
      <c r="K46" s="64">
        <f>+I46/I47*G47</f>
        <v>-285151.0805563975</v>
      </c>
      <c r="L46" s="52"/>
      <c r="M46" s="33"/>
    </row>
    <row r="47" spans="1:13" s="38" customFormat="1" x14ac:dyDescent="0.25">
      <c r="A47" s="33"/>
      <c r="B47" s="38" t="s">
        <v>245</v>
      </c>
      <c r="D47" s="33"/>
      <c r="E47" s="23">
        <f>+SUBTOTAL(9,E45:E46)</f>
        <v>188951720.33000001</v>
      </c>
      <c r="G47" s="148">
        <v>-2642012.912467503</v>
      </c>
      <c r="I47" s="23">
        <f>+SUBTOTAL(9,I45:I46)</f>
        <v>17869103</v>
      </c>
      <c r="J47" s="56"/>
      <c r="K47" s="83">
        <f>+SUBTOTAL(9,K45:K46)</f>
        <v>-2642012.912467503</v>
      </c>
      <c r="L47" s="52"/>
      <c r="M47" s="33"/>
    </row>
    <row r="48" spans="1:13" s="38" customFormat="1" x14ac:dyDescent="0.25">
      <c r="A48" s="33"/>
      <c r="B48" s="38" t="s">
        <v>6</v>
      </c>
      <c r="E48" s="39"/>
      <c r="G48" s="52"/>
      <c r="I48" s="39"/>
      <c r="J48" s="52"/>
      <c r="K48" s="65"/>
      <c r="L48" s="52"/>
      <c r="M48" s="33"/>
    </row>
    <row r="49" spans="1:13" s="38" customFormat="1" x14ac:dyDescent="0.25">
      <c r="A49" s="41" t="s">
        <v>193</v>
      </c>
      <c r="E49" s="27">
        <f>+SUBTOTAL(9,E33:E48)</f>
        <v>898718701.13999987</v>
      </c>
      <c r="G49" s="27">
        <f>+SUBTOTAL(9,G35:G47)</f>
        <v>133008361.42764202</v>
      </c>
      <c r="I49" s="27">
        <f>+SUBTOTAL(9,I33:I48)</f>
        <v>164623034</v>
      </c>
      <c r="J49" s="52"/>
      <c r="K49" s="121">
        <f>+SUBTOTAL(9,K33:K48)</f>
        <v>133008361.42764203</v>
      </c>
      <c r="L49" s="52"/>
      <c r="M49" s="33"/>
    </row>
    <row r="50" spans="1:13" s="38" customFormat="1" x14ac:dyDescent="0.25">
      <c r="A50" s="41"/>
      <c r="B50" s="38" t="s">
        <v>6</v>
      </c>
      <c r="E50" s="27"/>
      <c r="G50" s="52"/>
      <c r="I50" s="27"/>
      <c r="J50" s="52"/>
      <c r="K50" s="121"/>
      <c r="L50" s="52"/>
      <c r="M50" s="33"/>
    </row>
    <row r="51" spans="1:13" s="38" customFormat="1" x14ac:dyDescent="0.25">
      <c r="A51" s="41" t="s">
        <v>194</v>
      </c>
      <c r="E51" s="33"/>
      <c r="F51" s="33"/>
      <c r="G51" s="52"/>
      <c r="H51" s="33"/>
      <c r="I51" s="33"/>
      <c r="J51" s="52"/>
      <c r="K51" s="58"/>
      <c r="L51" s="52"/>
    </row>
    <row r="52" spans="1:13" s="38" customFormat="1" x14ac:dyDescent="0.25">
      <c r="A52" s="41"/>
      <c r="E52" s="33"/>
      <c r="F52" s="33"/>
      <c r="G52" s="52"/>
      <c r="H52" s="33"/>
      <c r="I52" s="33"/>
      <c r="J52" s="52"/>
      <c r="K52" s="58"/>
      <c r="L52" s="52"/>
    </row>
    <row r="53" spans="1:13" s="38" customFormat="1" x14ac:dyDescent="0.25">
      <c r="A53" s="38" t="s">
        <v>6</v>
      </c>
      <c r="B53" s="38" t="s">
        <v>102</v>
      </c>
      <c r="E53" s="36"/>
      <c r="F53" s="33"/>
      <c r="G53" s="52"/>
      <c r="H53" s="33"/>
      <c r="I53" s="36"/>
      <c r="J53" s="52"/>
      <c r="K53" s="58"/>
      <c r="L53" s="52"/>
    </row>
    <row r="54" spans="1:13" x14ac:dyDescent="0.25">
      <c r="A54" s="33">
        <v>343</v>
      </c>
      <c r="B54" s="33" t="s">
        <v>88</v>
      </c>
      <c r="C54" s="38"/>
      <c r="E54" s="36">
        <v>285009855.38999999</v>
      </c>
      <c r="G54" s="52"/>
      <c r="I54" s="36">
        <v>67943632</v>
      </c>
      <c r="J54" s="52"/>
      <c r="K54" s="63">
        <f>+I54/I56*G56</f>
        <v>45627279.745970182</v>
      </c>
      <c r="L54" s="52"/>
    </row>
    <row r="55" spans="1:13" x14ac:dyDescent="0.25">
      <c r="A55" s="33">
        <v>343.2</v>
      </c>
      <c r="B55" s="33" t="s">
        <v>290</v>
      </c>
      <c r="C55" s="38"/>
      <c r="E55" s="32">
        <v>189328023.41</v>
      </c>
      <c r="G55" s="52"/>
      <c r="I55" s="32">
        <v>26762189</v>
      </c>
      <c r="J55" s="52"/>
      <c r="K55" s="64">
        <f>+I55/I56*G56</f>
        <v>17972043.121238001</v>
      </c>
      <c r="L55" s="52"/>
    </row>
    <row r="56" spans="1:13" x14ac:dyDescent="0.25">
      <c r="B56" s="38" t="s">
        <v>246</v>
      </c>
      <c r="C56" s="38"/>
      <c r="E56" s="23">
        <f>+SUBTOTAL(9,E54:E55)</f>
        <v>474337878.79999995</v>
      </c>
      <c r="F56" s="38"/>
      <c r="G56" s="148">
        <v>63599322.86720819</v>
      </c>
      <c r="H56" s="38"/>
      <c r="I56" s="23">
        <f>+SUBTOTAL(9,I54:I55)</f>
        <v>94705821</v>
      </c>
      <c r="J56" s="56"/>
      <c r="K56" s="83">
        <f>+SUBTOTAL(9,K54:K55)</f>
        <v>63599322.867208183</v>
      </c>
      <c r="L56" s="52"/>
    </row>
    <row r="57" spans="1:13" x14ac:dyDescent="0.25">
      <c r="B57" s="38" t="s">
        <v>6</v>
      </c>
      <c r="C57" s="38"/>
      <c r="E57" s="39"/>
      <c r="F57" s="38"/>
      <c r="G57" s="52"/>
      <c r="H57" s="38"/>
      <c r="I57" s="39"/>
      <c r="J57" s="52"/>
      <c r="K57" s="65"/>
      <c r="L57" s="52"/>
    </row>
    <row r="58" spans="1:13" x14ac:dyDescent="0.25">
      <c r="A58" s="41" t="s">
        <v>195</v>
      </c>
      <c r="B58" s="38"/>
      <c r="C58" s="38"/>
      <c r="E58" s="27">
        <f>+SUBTOTAL(9,E53:E57)</f>
        <v>474337878.79999995</v>
      </c>
      <c r="F58" s="38"/>
      <c r="G58" s="27">
        <f>+SUBTOTAL(9,G56)</f>
        <v>63599322.86720819</v>
      </c>
      <c r="H58" s="38"/>
      <c r="I58" s="27">
        <f>+SUBTOTAL(9,I53:I57)</f>
        <v>94705821</v>
      </c>
      <c r="J58" s="52"/>
      <c r="K58" s="121">
        <f>+SUBTOTAL(9,K53:K57)</f>
        <v>63599322.867208183</v>
      </c>
      <c r="L58" s="52"/>
    </row>
    <row r="59" spans="1:13" x14ac:dyDescent="0.25">
      <c r="A59" s="41"/>
      <c r="B59" s="38" t="s">
        <v>6</v>
      </c>
      <c r="C59" s="38"/>
      <c r="E59" s="39"/>
      <c r="F59" s="38"/>
      <c r="G59" s="52"/>
      <c r="H59" s="38"/>
      <c r="I59" s="39"/>
      <c r="J59" s="52"/>
      <c r="K59" s="65"/>
      <c r="L59" s="52"/>
    </row>
    <row r="60" spans="1:13" x14ac:dyDescent="0.25">
      <c r="A60" s="41"/>
      <c r="B60" s="38" t="s">
        <v>6</v>
      </c>
      <c r="C60" s="38"/>
      <c r="E60" s="39"/>
      <c r="F60" s="38"/>
      <c r="G60" s="52"/>
      <c r="H60" s="38"/>
      <c r="I60" s="39"/>
      <c r="J60" s="52"/>
      <c r="K60" s="65"/>
      <c r="L60" s="52"/>
    </row>
    <row r="61" spans="1:13" x14ac:dyDescent="0.25">
      <c r="A61" s="41" t="s">
        <v>196</v>
      </c>
      <c r="B61" s="38"/>
      <c r="C61" s="38"/>
      <c r="E61" s="39"/>
      <c r="F61" s="38"/>
      <c r="G61" s="52"/>
      <c r="H61" s="38"/>
      <c r="I61" s="39"/>
      <c r="J61" s="52"/>
      <c r="K61" s="65"/>
      <c r="L61" s="52"/>
    </row>
    <row r="62" spans="1:13" s="38" customFormat="1" x14ac:dyDescent="0.25">
      <c r="A62" s="38" t="s">
        <v>6</v>
      </c>
      <c r="B62" s="38" t="s">
        <v>6</v>
      </c>
      <c r="E62" s="33"/>
      <c r="F62" s="33"/>
      <c r="G62" s="52"/>
      <c r="H62" s="33"/>
      <c r="I62" s="33"/>
      <c r="J62" s="52"/>
      <c r="K62" s="58"/>
      <c r="L62" s="52"/>
    </row>
    <row r="63" spans="1:13" x14ac:dyDescent="0.25">
      <c r="A63" s="38" t="s">
        <v>6</v>
      </c>
      <c r="B63" s="38" t="s">
        <v>51</v>
      </c>
      <c r="C63" s="38"/>
      <c r="E63" s="36"/>
      <c r="G63" s="52"/>
      <c r="I63" s="36"/>
      <c r="J63" s="52"/>
      <c r="L63" s="52"/>
      <c r="M63" s="38"/>
    </row>
    <row r="64" spans="1:13" x14ac:dyDescent="0.25">
      <c r="A64" s="33">
        <v>343</v>
      </c>
      <c r="B64" s="33" t="s">
        <v>88</v>
      </c>
      <c r="C64" s="38"/>
      <c r="E64" s="36">
        <v>23358057.84</v>
      </c>
      <c r="G64" s="52"/>
      <c r="I64" s="36">
        <v>9491221</v>
      </c>
      <c r="J64" s="52"/>
      <c r="K64" s="63">
        <f>+I64/I66*G66</f>
        <v>14921186.811573049</v>
      </c>
      <c r="L64" s="52"/>
    </row>
    <row r="65" spans="1:13" x14ac:dyDescent="0.25">
      <c r="A65" s="33">
        <v>343.2</v>
      </c>
      <c r="B65" s="33" t="s">
        <v>290</v>
      </c>
      <c r="C65" s="38"/>
      <c r="E65" s="32">
        <v>2230421.5499999998</v>
      </c>
      <c r="G65" s="52"/>
      <c r="I65" s="32">
        <v>534574</v>
      </c>
      <c r="J65" s="52"/>
      <c r="K65" s="64">
        <f>+I65/I66*G66</f>
        <v>840405.94130195165</v>
      </c>
      <c r="L65" s="52"/>
    </row>
    <row r="66" spans="1:13" x14ac:dyDescent="0.25">
      <c r="B66" s="38" t="s">
        <v>247</v>
      </c>
      <c r="C66" s="38"/>
      <c r="E66" s="39">
        <f>+SUBTOTAL(9,E64:E65)</f>
        <v>25588479.390000001</v>
      </c>
      <c r="F66" s="38"/>
      <c r="G66" s="144">
        <v>15761592.752875</v>
      </c>
      <c r="H66" s="38"/>
      <c r="I66" s="39">
        <f>+SUBTOTAL(9,I64:I65)</f>
        <v>10025795</v>
      </c>
      <c r="J66" s="56"/>
      <c r="K66" s="65">
        <f>+SUBTOTAL(9,K64:K65)</f>
        <v>15761592.752875</v>
      </c>
      <c r="L66" s="52"/>
    </row>
    <row r="67" spans="1:13" s="38" customFormat="1" x14ac:dyDescent="0.25">
      <c r="A67" s="33" t="s">
        <v>6</v>
      </c>
      <c r="E67" s="39"/>
      <c r="G67" s="144"/>
      <c r="I67" s="39"/>
      <c r="J67" s="52"/>
      <c r="K67" s="65"/>
      <c r="L67" s="52"/>
      <c r="M67" s="37"/>
    </row>
    <row r="68" spans="1:13" x14ac:dyDescent="0.25">
      <c r="A68" s="33" t="s">
        <v>6</v>
      </c>
      <c r="B68" s="33" t="s">
        <v>6</v>
      </c>
      <c r="C68" s="38"/>
      <c r="G68" s="144"/>
      <c r="J68" s="52"/>
      <c r="L68" s="52"/>
      <c r="M68" s="38"/>
    </row>
    <row r="69" spans="1:13" x14ac:dyDescent="0.25">
      <c r="A69" s="38" t="s">
        <v>6</v>
      </c>
      <c r="B69" s="38" t="s">
        <v>104</v>
      </c>
      <c r="C69" s="38"/>
      <c r="E69" s="36"/>
      <c r="G69" s="144"/>
      <c r="I69" s="36"/>
      <c r="J69" s="52"/>
      <c r="L69" s="52"/>
      <c r="M69" s="38"/>
    </row>
    <row r="70" spans="1:13" x14ac:dyDescent="0.25">
      <c r="A70" s="33">
        <v>343</v>
      </c>
      <c r="B70" s="33" t="s">
        <v>88</v>
      </c>
      <c r="C70" s="38"/>
      <c r="E70" s="36">
        <v>163056405.62</v>
      </c>
      <c r="G70" s="144"/>
      <c r="I70" s="36">
        <v>68553408</v>
      </c>
      <c r="J70" s="52"/>
      <c r="K70" s="63">
        <f>+I70/I72*G72</f>
        <v>42710301.872228727</v>
      </c>
      <c r="L70" s="52"/>
    </row>
    <row r="71" spans="1:13" x14ac:dyDescent="0.25">
      <c r="A71" s="33">
        <v>343.2</v>
      </c>
      <c r="B71" s="33" t="s">
        <v>290</v>
      </c>
      <c r="C71" s="38"/>
      <c r="E71" s="32">
        <v>62930034</v>
      </c>
      <c r="G71" s="144"/>
      <c r="I71" s="32">
        <v>6995136</v>
      </c>
      <c r="J71" s="52"/>
      <c r="K71" s="64">
        <f>+I71/I72*G72</f>
        <v>4358125.7141482243</v>
      </c>
      <c r="L71" s="52"/>
    </row>
    <row r="72" spans="1:13" x14ac:dyDescent="0.25">
      <c r="B72" s="38" t="s">
        <v>248</v>
      </c>
      <c r="C72" s="38"/>
      <c r="E72" s="39">
        <f>+SUBTOTAL(9,E70:E71)</f>
        <v>225986439.62</v>
      </c>
      <c r="F72" s="38"/>
      <c r="G72" s="144">
        <v>47068427.58637695</v>
      </c>
      <c r="H72" s="38"/>
      <c r="I72" s="39">
        <f>+SUBTOTAL(9,I70:I71)</f>
        <v>75548544</v>
      </c>
      <c r="J72" s="56"/>
      <c r="K72" s="65">
        <f>+SUBTOTAL(9,K70:K71)</f>
        <v>47068427.58637695</v>
      </c>
      <c r="L72" s="52"/>
    </row>
    <row r="73" spans="1:13" s="38" customFormat="1" x14ac:dyDescent="0.25">
      <c r="A73" s="33" t="s">
        <v>6</v>
      </c>
      <c r="E73" s="39"/>
      <c r="G73" s="144"/>
      <c r="I73" s="39"/>
      <c r="J73" s="52"/>
      <c r="K73" s="65"/>
      <c r="L73" s="52"/>
      <c r="M73" s="37"/>
    </row>
    <row r="74" spans="1:13" x14ac:dyDescent="0.25">
      <c r="A74" s="33" t="s">
        <v>6</v>
      </c>
      <c r="B74" s="33" t="s">
        <v>6</v>
      </c>
      <c r="C74" s="38"/>
      <c r="G74" s="144"/>
      <c r="J74" s="52"/>
      <c r="L74" s="52"/>
      <c r="M74" s="38"/>
    </row>
    <row r="75" spans="1:13" x14ac:dyDescent="0.25">
      <c r="A75" s="38" t="s">
        <v>6</v>
      </c>
      <c r="B75" s="38" t="s">
        <v>106</v>
      </c>
      <c r="C75" s="38"/>
      <c r="E75" s="36"/>
      <c r="G75" s="144"/>
      <c r="I75" s="36"/>
      <c r="J75" s="52"/>
      <c r="L75" s="52"/>
      <c r="M75" s="38"/>
    </row>
    <row r="76" spans="1:13" x14ac:dyDescent="0.25">
      <c r="A76" s="33">
        <v>343</v>
      </c>
      <c r="B76" s="33" t="s">
        <v>88</v>
      </c>
      <c r="C76" s="38"/>
      <c r="E76" s="36">
        <v>169519057.97999999</v>
      </c>
      <c r="G76" s="144"/>
      <c r="I76" s="36">
        <v>66495539</v>
      </c>
      <c r="J76" s="52"/>
      <c r="K76" s="63">
        <f>+I76/I78*G78</f>
        <v>64561904.187580422</v>
      </c>
      <c r="L76" s="52"/>
    </row>
    <row r="77" spans="1:13" x14ac:dyDescent="0.25">
      <c r="A77" s="33">
        <v>343.2</v>
      </c>
      <c r="B77" s="33" t="s">
        <v>290</v>
      </c>
      <c r="C77" s="38"/>
      <c r="E77" s="32">
        <v>95841804.769999996</v>
      </c>
      <c r="G77" s="144"/>
      <c r="I77" s="32">
        <v>13838646</v>
      </c>
      <c r="J77" s="52"/>
      <c r="K77" s="64">
        <f>+I77/I78*G78</f>
        <v>13436229.716670815</v>
      </c>
      <c r="L77" s="52"/>
    </row>
    <row r="78" spans="1:13" x14ac:dyDescent="0.25">
      <c r="B78" s="38" t="s">
        <v>249</v>
      </c>
      <c r="C78" s="38"/>
      <c r="E78" s="39">
        <f>+SUBTOTAL(9,E76:E77)</f>
        <v>265360862.75</v>
      </c>
      <c r="F78" s="38"/>
      <c r="G78" s="144">
        <v>77998133.904251233</v>
      </c>
      <c r="H78" s="38"/>
      <c r="I78" s="39">
        <f>+SUBTOTAL(9,I76:I77)</f>
        <v>80334185</v>
      </c>
      <c r="J78" s="56"/>
      <c r="K78" s="65">
        <f>+SUBTOTAL(9,K76:K77)</f>
        <v>77998133.904251233</v>
      </c>
      <c r="L78" s="52"/>
    </row>
    <row r="79" spans="1:13" x14ac:dyDescent="0.25">
      <c r="A79" s="33" t="s">
        <v>6</v>
      </c>
      <c r="B79" s="38"/>
      <c r="C79" s="38"/>
      <c r="E79" s="39"/>
      <c r="F79" s="38"/>
      <c r="G79" s="144"/>
      <c r="H79" s="38"/>
      <c r="I79" s="39"/>
      <c r="J79" s="52"/>
      <c r="K79" s="65"/>
      <c r="L79" s="52"/>
      <c r="M79" s="37"/>
    </row>
    <row r="80" spans="1:13" x14ac:dyDescent="0.25">
      <c r="A80" s="33" t="s">
        <v>6</v>
      </c>
      <c r="B80" s="33" t="s">
        <v>6</v>
      </c>
      <c r="C80" s="38"/>
      <c r="G80" s="144"/>
      <c r="J80" s="52"/>
      <c r="L80" s="52"/>
      <c r="M80" s="38"/>
    </row>
    <row r="81" spans="1:13" x14ac:dyDescent="0.25">
      <c r="A81" s="38" t="s">
        <v>6</v>
      </c>
      <c r="B81" s="38" t="s">
        <v>108</v>
      </c>
      <c r="C81" s="38"/>
      <c r="E81" s="36"/>
      <c r="G81" s="144"/>
      <c r="I81" s="36"/>
      <c r="J81" s="52"/>
      <c r="L81" s="52"/>
      <c r="M81" s="38"/>
    </row>
    <row r="82" spans="1:13" x14ac:dyDescent="0.25">
      <c r="A82" s="33">
        <v>343</v>
      </c>
      <c r="B82" s="33" t="s">
        <v>88</v>
      </c>
      <c r="C82" s="38"/>
      <c r="E82" s="36">
        <v>308994245.61000001</v>
      </c>
      <c r="G82" s="144"/>
      <c r="I82" s="36">
        <v>70835254</v>
      </c>
      <c r="J82" s="52"/>
      <c r="K82" s="63">
        <f>+I82/I84*G84</f>
        <v>45987971.942990899</v>
      </c>
      <c r="L82" s="52"/>
    </row>
    <row r="83" spans="1:13" s="38" customFormat="1" x14ac:dyDescent="0.25">
      <c r="A83" s="33">
        <v>343.2</v>
      </c>
      <c r="B83" s="33" t="s">
        <v>290</v>
      </c>
      <c r="E83" s="32">
        <v>222610261.13</v>
      </c>
      <c r="F83" s="33"/>
      <c r="G83" s="144"/>
      <c r="H83" s="33"/>
      <c r="I83" s="32">
        <v>33244876</v>
      </c>
      <c r="J83" s="52"/>
      <c r="K83" s="64">
        <f>+I83/I84*G84</f>
        <v>21583383.109436035</v>
      </c>
      <c r="L83" s="52"/>
      <c r="M83" s="33"/>
    </row>
    <row r="84" spans="1:13" s="38" customFormat="1" x14ac:dyDescent="0.25">
      <c r="A84" s="33"/>
      <c r="B84" s="38" t="s">
        <v>250</v>
      </c>
      <c r="E84" s="23">
        <f>+SUBTOTAL(9,E82:E83)</f>
        <v>531604506.74000001</v>
      </c>
      <c r="G84" s="148">
        <v>67571355.052426934</v>
      </c>
      <c r="I84" s="23">
        <f>+SUBTOTAL(9,I82:I83)</f>
        <v>104080130</v>
      </c>
      <c r="J84" s="56"/>
      <c r="K84" s="83">
        <f>+SUBTOTAL(9,K82:K83)</f>
        <v>67571355.052426934</v>
      </c>
      <c r="L84" s="52"/>
      <c r="M84" s="33"/>
    </row>
    <row r="85" spans="1:13" x14ac:dyDescent="0.25">
      <c r="B85" s="38" t="s">
        <v>6</v>
      </c>
      <c r="C85" s="38"/>
      <c r="E85" s="24"/>
      <c r="F85" s="38"/>
      <c r="G85" s="146"/>
      <c r="H85" s="38"/>
      <c r="I85" s="24"/>
      <c r="J85" s="52"/>
      <c r="K85" s="88"/>
      <c r="L85" s="52"/>
      <c r="M85" s="37"/>
    </row>
    <row r="86" spans="1:13" ht="12.75" customHeight="1" x14ac:dyDescent="0.25">
      <c r="A86" s="41" t="s">
        <v>197</v>
      </c>
      <c r="B86" s="38"/>
      <c r="C86" s="38"/>
      <c r="E86" s="27">
        <f>+SUBTOTAL(9,E63:E84)</f>
        <v>1048540288.5</v>
      </c>
      <c r="F86" s="38"/>
      <c r="G86" s="27">
        <f>+SUBTOTAL(9,G63:G84)</f>
        <v>208399509.29593012</v>
      </c>
      <c r="H86" s="38"/>
      <c r="I86" s="27">
        <f>+SUBTOTAL(9,I63:I84)</f>
        <v>269988654</v>
      </c>
      <c r="J86" s="52"/>
      <c r="K86" s="121">
        <f>+SUBTOTAL(9,K63:K84)</f>
        <v>208399509.29593012</v>
      </c>
      <c r="L86" s="52"/>
    </row>
    <row r="87" spans="1:13" x14ac:dyDescent="0.25">
      <c r="A87" s="41"/>
      <c r="B87" s="38" t="s">
        <v>6</v>
      </c>
      <c r="C87" s="38"/>
      <c r="E87" s="39"/>
      <c r="F87" s="38"/>
      <c r="G87" s="146"/>
      <c r="H87" s="38"/>
      <c r="I87" s="39"/>
      <c r="J87" s="52"/>
      <c r="K87" s="65"/>
      <c r="L87" s="52"/>
    </row>
    <row r="88" spans="1:13" collapsed="1" x14ac:dyDescent="0.25">
      <c r="A88" s="41" t="s">
        <v>198</v>
      </c>
      <c r="B88" s="38"/>
      <c r="C88" s="38"/>
      <c r="E88" s="39"/>
      <c r="F88" s="38"/>
      <c r="G88" s="146"/>
      <c r="H88" s="38"/>
      <c r="I88" s="39"/>
      <c r="J88" s="52"/>
      <c r="K88" s="65"/>
      <c r="L88" s="52"/>
    </row>
    <row r="89" spans="1:13" x14ac:dyDescent="0.25">
      <c r="A89" s="33" t="s">
        <v>6</v>
      </c>
      <c r="B89" s="33" t="s">
        <v>6</v>
      </c>
      <c r="C89" s="38"/>
      <c r="G89" s="146"/>
      <c r="J89" s="52"/>
      <c r="L89" s="52"/>
      <c r="M89" s="38"/>
    </row>
    <row r="90" spans="1:13" s="38" customFormat="1" x14ac:dyDescent="0.25">
      <c r="A90" s="38" t="s">
        <v>6</v>
      </c>
      <c r="B90" s="38" t="s">
        <v>110</v>
      </c>
      <c r="E90" s="36"/>
      <c r="F90" s="33"/>
      <c r="G90" s="146"/>
      <c r="H90" s="33"/>
      <c r="I90" s="36"/>
      <c r="J90" s="52"/>
      <c r="K90" s="58"/>
      <c r="L90" s="52"/>
    </row>
    <row r="91" spans="1:13" x14ac:dyDescent="0.25">
      <c r="A91" s="33">
        <v>343</v>
      </c>
      <c r="B91" s="33" t="s">
        <v>88</v>
      </c>
      <c r="C91" s="38"/>
      <c r="E91" s="36">
        <v>6103661.1299999999</v>
      </c>
      <c r="G91" s="146"/>
      <c r="I91" s="36">
        <v>1658874</v>
      </c>
      <c r="J91" s="52"/>
      <c r="K91" s="63">
        <f>+I91/I93*G93</f>
        <v>-4506895.8657437498</v>
      </c>
      <c r="L91" s="52"/>
    </row>
    <row r="92" spans="1:13" x14ac:dyDescent="0.25">
      <c r="A92" s="33">
        <v>343.2</v>
      </c>
      <c r="B92" s="33" t="s">
        <v>290</v>
      </c>
      <c r="C92" s="73"/>
      <c r="D92" s="58"/>
      <c r="E92" s="64">
        <v>0</v>
      </c>
      <c r="F92" s="58"/>
      <c r="G92" s="147"/>
      <c r="H92" s="58"/>
      <c r="I92" s="64">
        <v>0</v>
      </c>
      <c r="J92" s="66"/>
      <c r="K92" s="64">
        <f>+I92/I93*G93</f>
        <v>0</v>
      </c>
      <c r="L92" s="66"/>
    </row>
    <row r="93" spans="1:13" x14ac:dyDescent="0.25">
      <c r="B93" s="38" t="s">
        <v>251</v>
      </c>
      <c r="C93" s="38"/>
      <c r="E93" s="39">
        <f>+SUBTOTAL(9,E91:E92)</f>
        <v>6103661.1299999999</v>
      </c>
      <c r="F93" s="38"/>
      <c r="G93" s="144">
        <v>-4506895.8657437498</v>
      </c>
      <c r="H93" s="38"/>
      <c r="I93" s="39">
        <f>+SUBTOTAL(9,I91:I92)</f>
        <v>1658874</v>
      </c>
      <c r="J93" s="56"/>
      <c r="K93" s="65">
        <f>+SUBTOTAL(9,K91:K92)</f>
        <v>-4506895.8657437498</v>
      </c>
      <c r="L93" s="52"/>
    </row>
    <row r="94" spans="1:13" x14ac:dyDescent="0.25">
      <c r="A94" s="33" t="s">
        <v>6</v>
      </c>
      <c r="B94" s="33" t="s">
        <v>6</v>
      </c>
      <c r="C94" s="38"/>
      <c r="G94" s="146"/>
      <c r="J94" s="52"/>
      <c r="L94" s="52"/>
      <c r="M94" s="38"/>
    </row>
    <row r="95" spans="1:13" x14ac:dyDescent="0.25">
      <c r="A95" s="38" t="s">
        <v>6</v>
      </c>
      <c r="B95" s="38" t="s">
        <v>112</v>
      </c>
      <c r="C95" s="38"/>
      <c r="E95" s="36"/>
      <c r="G95" s="146"/>
      <c r="I95" s="36"/>
      <c r="J95" s="52"/>
      <c r="L95" s="52"/>
      <c r="M95" s="38"/>
    </row>
    <row r="96" spans="1:13" x14ac:dyDescent="0.25">
      <c r="A96" s="33">
        <v>343</v>
      </c>
      <c r="B96" s="33" t="s">
        <v>88</v>
      </c>
      <c r="C96" s="38"/>
      <c r="D96" s="38"/>
      <c r="E96" s="36">
        <v>215835489.88999999</v>
      </c>
      <c r="G96" s="146"/>
      <c r="I96" s="36">
        <v>60029860</v>
      </c>
      <c r="J96" s="52"/>
      <c r="K96" s="63">
        <f>+I96/I98*G98</f>
        <v>32420005.41593644</v>
      </c>
      <c r="L96" s="52"/>
    </row>
    <row r="97" spans="1:13" x14ac:dyDescent="0.25">
      <c r="A97" s="33">
        <v>343.2</v>
      </c>
      <c r="B97" s="33" t="s">
        <v>290</v>
      </c>
      <c r="C97" s="38"/>
      <c r="E97" s="32">
        <v>183294116.47</v>
      </c>
      <c r="G97" s="146"/>
      <c r="I97" s="32">
        <v>25440822</v>
      </c>
      <c r="J97" s="52"/>
      <c r="K97" s="64">
        <f>+I97/I98*G98</f>
        <v>13739688.665372115</v>
      </c>
      <c r="L97" s="52"/>
    </row>
    <row r="98" spans="1:13" x14ac:dyDescent="0.25">
      <c r="B98" s="38" t="s">
        <v>252</v>
      </c>
      <c r="C98" s="38"/>
      <c r="E98" s="39">
        <f>+SUBTOTAL(9,E96:E97)</f>
        <v>399129606.36000001</v>
      </c>
      <c r="F98" s="38"/>
      <c r="G98" s="144">
        <v>46159694.081308551</v>
      </c>
      <c r="H98" s="38"/>
      <c r="I98" s="39">
        <f>+SUBTOTAL(9,I96:I97)</f>
        <v>85470682</v>
      </c>
      <c r="J98" s="56"/>
      <c r="K98" s="65">
        <f>+SUBTOTAL(9,K96:K97)</f>
        <v>46159694.081308559</v>
      </c>
      <c r="L98" s="52"/>
    </row>
    <row r="99" spans="1:13" x14ac:dyDescent="0.25">
      <c r="A99" s="33" t="s">
        <v>6</v>
      </c>
      <c r="B99" s="33" t="s">
        <v>6</v>
      </c>
      <c r="C99" s="38"/>
      <c r="G99" s="146"/>
      <c r="J99" s="52"/>
      <c r="L99" s="52"/>
      <c r="M99" s="38"/>
    </row>
    <row r="100" spans="1:13" x14ac:dyDescent="0.25">
      <c r="A100" s="38" t="s">
        <v>6</v>
      </c>
      <c r="B100" s="38" t="s">
        <v>114</v>
      </c>
      <c r="C100" s="38"/>
      <c r="E100" s="36"/>
      <c r="G100" s="146"/>
      <c r="I100" s="36"/>
      <c r="J100" s="52"/>
      <c r="L100" s="52"/>
      <c r="M100" s="38"/>
    </row>
    <row r="101" spans="1:13" x14ac:dyDescent="0.25">
      <c r="A101" s="33">
        <v>343</v>
      </c>
      <c r="B101" s="33" t="s">
        <v>88</v>
      </c>
      <c r="C101" s="38"/>
      <c r="D101" s="38"/>
      <c r="E101" s="36">
        <v>233978162.78</v>
      </c>
      <c r="G101" s="146"/>
      <c r="I101" s="36">
        <v>66877610</v>
      </c>
      <c r="J101" s="52"/>
      <c r="K101" s="63">
        <f>+I101/I103*G103</f>
        <v>25427829.70121282</v>
      </c>
      <c r="L101" s="52"/>
    </row>
    <row r="102" spans="1:13" x14ac:dyDescent="0.25">
      <c r="A102" s="33">
        <v>343.2</v>
      </c>
      <c r="B102" s="33" t="s">
        <v>290</v>
      </c>
      <c r="C102" s="38"/>
      <c r="E102" s="32">
        <v>169584346.44</v>
      </c>
      <c r="G102" s="146"/>
      <c r="I102" s="32">
        <v>22523806</v>
      </c>
      <c r="J102" s="52"/>
      <c r="K102" s="64">
        <f>+I102/I103*G103</f>
        <v>8563875.1622726284</v>
      </c>
      <c r="L102" s="52"/>
    </row>
    <row r="103" spans="1:13" x14ac:dyDescent="0.25">
      <c r="B103" s="38" t="s">
        <v>253</v>
      </c>
      <c r="C103" s="38"/>
      <c r="E103" s="102">
        <f>+SUBTOTAL(9,E101:E102)</f>
        <v>403562509.22000003</v>
      </c>
      <c r="F103" s="38"/>
      <c r="G103" s="148">
        <v>33991704.863485448</v>
      </c>
      <c r="H103" s="38"/>
      <c r="I103" s="102">
        <f>+SUBTOTAL(9,I101:I102)</f>
        <v>89401416</v>
      </c>
      <c r="J103" s="56"/>
      <c r="K103" s="127">
        <f>+SUBTOTAL(9,K101:K102)</f>
        <v>33991704.863485448</v>
      </c>
      <c r="L103" s="52"/>
    </row>
    <row r="104" spans="1:13" s="38" customFormat="1" x14ac:dyDescent="0.25">
      <c r="A104" s="33"/>
      <c r="B104" s="38" t="s">
        <v>6</v>
      </c>
      <c r="D104" s="33"/>
      <c r="E104" s="39"/>
      <c r="G104" s="146"/>
      <c r="I104" s="39"/>
      <c r="J104" s="52"/>
      <c r="K104" s="65"/>
      <c r="L104" s="52"/>
      <c r="M104" s="33"/>
    </row>
    <row r="105" spans="1:13" s="38" customFormat="1" x14ac:dyDescent="0.25">
      <c r="A105" s="41" t="s">
        <v>199</v>
      </c>
      <c r="D105" s="33"/>
      <c r="E105" s="27">
        <f>+SUBTOTAL(9,E90:E104)</f>
        <v>808795776.71000004</v>
      </c>
      <c r="F105" s="41"/>
      <c r="G105" s="27">
        <f>+SUBTOTAL(9,G90:G104)</f>
        <v>75644503.079050243</v>
      </c>
      <c r="H105" s="41"/>
      <c r="I105" s="27">
        <f>+SUBTOTAL(9,I90:I104)</f>
        <v>176530972</v>
      </c>
      <c r="J105" s="52"/>
      <c r="K105" s="121">
        <f>+SUBTOTAL(9,K90:K104)</f>
        <v>75644503.079050258</v>
      </c>
      <c r="L105" s="52"/>
      <c r="M105" s="33"/>
    </row>
    <row r="106" spans="1:13" s="38" customFormat="1" x14ac:dyDescent="0.25">
      <c r="A106" s="41"/>
      <c r="B106" s="38" t="s">
        <v>6</v>
      </c>
      <c r="D106" s="33"/>
      <c r="E106" s="39"/>
      <c r="G106" s="146"/>
      <c r="I106" s="39"/>
      <c r="J106" s="52"/>
      <c r="K106" s="65"/>
      <c r="L106" s="52"/>
      <c r="M106" s="33"/>
    </row>
    <row r="107" spans="1:13" s="38" customFormat="1" x14ac:dyDescent="0.25">
      <c r="A107" s="41"/>
      <c r="B107" s="38" t="s">
        <v>6</v>
      </c>
      <c r="D107" s="33"/>
      <c r="E107" s="39"/>
      <c r="G107" s="146"/>
      <c r="I107" s="39"/>
      <c r="J107" s="52"/>
      <c r="K107" s="65"/>
      <c r="L107" s="52"/>
      <c r="M107" s="33"/>
    </row>
    <row r="108" spans="1:13" s="38" customFormat="1" x14ac:dyDescent="0.25">
      <c r="A108" s="41" t="s">
        <v>200</v>
      </c>
      <c r="D108" s="33"/>
      <c r="E108" s="39"/>
      <c r="G108" s="146"/>
      <c r="I108" s="39"/>
      <c r="J108" s="52"/>
      <c r="K108" s="65"/>
      <c r="L108" s="52"/>
      <c r="M108" s="33"/>
    </row>
    <row r="109" spans="1:13" x14ac:dyDescent="0.25">
      <c r="A109" s="33" t="s">
        <v>6</v>
      </c>
      <c r="B109" s="33" t="s">
        <v>6</v>
      </c>
      <c r="C109" s="38"/>
      <c r="G109" s="146"/>
      <c r="J109" s="52"/>
      <c r="L109" s="52"/>
      <c r="M109" s="38"/>
    </row>
    <row r="110" spans="1:13" s="38" customFormat="1" x14ac:dyDescent="0.25">
      <c r="A110" s="38" t="s">
        <v>6</v>
      </c>
      <c r="B110" s="38" t="s">
        <v>116</v>
      </c>
      <c r="E110" s="36"/>
      <c r="F110" s="33"/>
      <c r="G110" s="146"/>
      <c r="H110" s="33"/>
      <c r="I110" s="36"/>
      <c r="J110" s="52"/>
      <c r="K110" s="63"/>
      <c r="L110" s="52"/>
      <c r="M110" s="33"/>
    </row>
    <row r="111" spans="1:13" x14ac:dyDescent="0.25">
      <c r="A111" s="33">
        <v>343</v>
      </c>
      <c r="B111" s="33" t="s">
        <v>88</v>
      </c>
      <c r="C111" s="38"/>
      <c r="E111" s="36">
        <v>278605458.13999999</v>
      </c>
      <c r="G111" s="146"/>
      <c r="I111" s="36">
        <v>61223306</v>
      </c>
      <c r="J111" s="52"/>
      <c r="K111" s="63">
        <f>+I111/I113*G113</f>
        <v>45475533.034841709</v>
      </c>
      <c r="L111" s="52"/>
    </row>
    <row r="112" spans="1:13" x14ac:dyDescent="0.25">
      <c r="A112" s="33">
        <v>343.2</v>
      </c>
      <c r="B112" s="33" t="s">
        <v>290</v>
      </c>
      <c r="C112" s="38"/>
      <c r="E112" s="32">
        <v>187989955.28</v>
      </c>
      <c r="G112" s="146"/>
      <c r="I112" s="32">
        <v>21791415</v>
      </c>
      <c r="J112" s="52"/>
      <c r="K112" s="64">
        <f>+I112/I113*G113</f>
        <v>16186257.774260754</v>
      </c>
      <c r="L112" s="52"/>
    </row>
    <row r="113" spans="1:14" x14ac:dyDescent="0.25">
      <c r="B113" s="38" t="s">
        <v>254</v>
      </c>
      <c r="C113" s="38"/>
      <c r="E113" s="23">
        <f>+SUBTOTAL(9,E111:E112)</f>
        <v>466595413.41999996</v>
      </c>
      <c r="F113" s="38"/>
      <c r="G113" s="148">
        <v>61661790.809102461</v>
      </c>
      <c r="H113" s="38"/>
      <c r="I113" s="23">
        <f>+SUBTOTAL(9,I111:I112)</f>
        <v>83014721</v>
      </c>
      <c r="J113" s="56"/>
      <c r="K113" s="83">
        <f>+SUBTOTAL(9,K111:K112)</f>
        <v>61661790.809102461</v>
      </c>
      <c r="L113" s="52"/>
    </row>
    <row r="114" spans="1:14" s="38" customFormat="1" x14ac:dyDescent="0.25">
      <c r="A114" s="33"/>
      <c r="B114" s="38" t="s">
        <v>6</v>
      </c>
      <c r="E114" s="24"/>
      <c r="G114" s="146"/>
      <c r="I114" s="24"/>
      <c r="J114" s="52"/>
      <c r="K114" s="88"/>
      <c r="L114" s="52"/>
      <c r="M114" s="33"/>
    </row>
    <row r="115" spans="1:14" s="38" customFormat="1" x14ac:dyDescent="0.25">
      <c r="A115" s="41" t="s">
        <v>201</v>
      </c>
      <c r="E115" s="43">
        <f>+SUBTOTAL(9,E111:E114)</f>
        <v>466595413.41999996</v>
      </c>
      <c r="F115" s="104"/>
      <c r="G115" s="43">
        <f>+SUBTOTAL(9,G111:G114)</f>
        <v>61661790.809102461</v>
      </c>
      <c r="H115" s="104"/>
      <c r="I115" s="43">
        <f>+SUBTOTAL(9,I111:I114)</f>
        <v>83014721</v>
      </c>
      <c r="J115" s="106"/>
      <c r="K115" s="87">
        <f>+SUBTOTAL(9,K111:K114)</f>
        <v>61661790.809102461</v>
      </c>
      <c r="L115" s="52"/>
      <c r="M115" s="33"/>
    </row>
    <row r="116" spans="1:14" s="38" customFormat="1" x14ac:dyDescent="0.25">
      <c r="A116" s="41"/>
      <c r="B116" s="38" t="s">
        <v>6</v>
      </c>
      <c r="E116" s="43"/>
      <c r="G116" s="146"/>
      <c r="I116" s="43"/>
      <c r="J116" s="52"/>
      <c r="K116" s="87"/>
      <c r="L116" s="52"/>
      <c r="M116" s="33"/>
    </row>
    <row r="117" spans="1:14" s="38" customFormat="1" x14ac:dyDescent="0.25">
      <c r="A117" s="41" t="s">
        <v>202</v>
      </c>
      <c r="E117" s="43"/>
      <c r="G117" s="146"/>
      <c r="I117" s="43"/>
      <c r="J117" s="52"/>
      <c r="K117" s="87"/>
      <c r="L117" s="52"/>
      <c r="M117" s="33"/>
    </row>
    <row r="118" spans="1:14" s="38" customFormat="1" x14ac:dyDescent="0.25">
      <c r="A118" s="33" t="s">
        <v>6</v>
      </c>
      <c r="B118" s="33" t="s">
        <v>6</v>
      </c>
      <c r="E118" s="43"/>
      <c r="G118" s="146"/>
      <c r="I118" s="43"/>
      <c r="J118" s="52"/>
      <c r="K118" s="87"/>
      <c r="L118" s="52"/>
      <c r="M118" s="33"/>
    </row>
    <row r="119" spans="1:14" s="38" customFormat="1" x14ac:dyDescent="0.25">
      <c r="B119" s="38" t="s">
        <v>118</v>
      </c>
      <c r="E119" s="43"/>
      <c r="G119" s="146"/>
      <c r="I119" s="43"/>
      <c r="J119" s="52"/>
      <c r="K119" s="87"/>
      <c r="L119" s="52"/>
      <c r="M119" s="33"/>
    </row>
    <row r="120" spans="1:14" s="38" customFormat="1" x14ac:dyDescent="0.25">
      <c r="A120" s="33">
        <v>343</v>
      </c>
      <c r="B120" s="33" t="s">
        <v>88</v>
      </c>
      <c r="E120" s="36">
        <v>31305861.010000002</v>
      </c>
      <c r="F120" s="107"/>
      <c r="G120" s="146"/>
      <c r="H120" s="107"/>
      <c r="I120" s="36">
        <v>2488667</v>
      </c>
      <c r="J120" s="106"/>
      <c r="K120" s="63">
        <f>+I120/I122*G122</f>
        <v>2151114.4078129558</v>
      </c>
      <c r="L120" s="52"/>
      <c r="M120" s="33"/>
      <c r="N120" s="33"/>
    </row>
    <row r="121" spans="1:14" s="38" customFormat="1" x14ac:dyDescent="0.25">
      <c r="A121" s="33">
        <v>343.2</v>
      </c>
      <c r="B121" s="33" t="s">
        <v>290</v>
      </c>
      <c r="E121" s="36">
        <v>126771982.41</v>
      </c>
      <c r="F121" s="107"/>
      <c r="G121" s="149"/>
      <c r="H121" s="107"/>
      <c r="I121" s="36">
        <v>19280490</v>
      </c>
      <c r="J121" s="106"/>
      <c r="K121" s="63">
        <f>+I121/I122*G122</f>
        <v>16665363.356645793</v>
      </c>
      <c r="L121" s="52"/>
      <c r="M121" s="33"/>
      <c r="N121" s="33"/>
    </row>
    <row r="122" spans="1:14" s="38" customFormat="1" x14ac:dyDescent="0.25">
      <c r="A122" s="33"/>
      <c r="B122" s="38" t="s">
        <v>255</v>
      </c>
      <c r="E122" s="103">
        <f>+SUBTOTAL(9,E120:E121)</f>
        <v>158077843.41999999</v>
      </c>
      <c r="F122" s="104"/>
      <c r="G122" s="145">
        <v>18816477.764458749</v>
      </c>
      <c r="H122" s="104"/>
      <c r="I122" s="103">
        <f>+SUBTOTAL(9,I120:I121)</f>
        <v>21769157</v>
      </c>
      <c r="J122" s="105"/>
      <c r="K122" s="185">
        <f>+SUBTOTAL(9,K120:K121)</f>
        <v>18816477.764458749</v>
      </c>
      <c r="L122" s="52"/>
      <c r="M122" s="33"/>
      <c r="N122" s="33"/>
    </row>
    <row r="123" spans="1:14" s="38" customFormat="1" x14ac:dyDescent="0.25">
      <c r="A123" s="33" t="s">
        <v>6</v>
      </c>
      <c r="B123" s="33" t="s">
        <v>6</v>
      </c>
      <c r="E123" s="43"/>
      <c r="F123" s="104"/>
      <c r="G123" s="149"/>
      <c r="H123" s="104"/>
      <c r="I123" s="43"/>
      <c r="J123" s="106"/>
      <c r="K123" s="87"/>
      <c r="L123" s="52"/>
      <c r="M123" s="33"/>
    </row>
    <row r="124" spans="1:14" s="38" customFormat="1" x14ac:dyDescent="0.25">
      <c r="A124" s="38" t="s">
        <v>6</v>
      </c>
      <c r="B124" s="38" t="s">
        <v>120</v>
      </c>
      <c r="E124" s="43"/>
      <c r="F124" s="104"/>
      <c r="G124" s="149"/>
      <c r="H124" s="104"/>
      <c r="I124" s="43"/>
      <c r="J124" s="106"/>
      <c r="K124" s="87"/>
      <c r="L124" s="52"/>
      <c r="M124" s="33"/>
    </row>
    <row r="125" spans="1:14" s="38" customFormat="1" x14ac:dyDescent="0.25">
      <c r="A125" s="33">
        <v>343</v>
      </c>
      <c r="B125" s="33" t="s">
        <v>88</v>
      </c>
      <c r="E125" s="36">
        <v>302831798.70999998</v>
      </c>
      <c r="F125" s="107"/>
      <c r="G125" s="149"/>
      <c r="H125" s="107"/>
      <c r="I125" s="36">
        <v>57354160</v>
      </c>
      <c r="J125" s="106"/>
      <c r="K125" s="63">
        <f>+I125/I127*G127</f>
        <v>-12320142.256469244</v>
      </c>
      <c r="L125" s="52"/>
      <c r="M125" s="33"/>
      <c r="N125" s="33"/>
    </row>
    <row r="126" spans="1:14" s="38" customFormat="1" x14ac:dyDescent="0.25">
      <c r="A126" s="33">
        <v>343.2</v>
      </c>
      <c r="B126" s="33" t="s">
        <v>290</v>
      </c>
      <c r="E126" s="36">
        <v>81978670.930000007</v>
      </c>
      <c r="F126" s="107"/>
      <c r="G126" s="149"/>
      <c r="H126" s="107"/>
      <c r="I126" s="36">
        <v>18305867</v>
      </c>
      <c r="J126" s="106"/>
      <c r="K126" s="63">
        <f>+I126/I127*G127</f>
        <v>-3932249.8240407649</v>
      </c>
      <c r="L126" s="52"/>
      <c r="M126" s="33"/>
      <c r="N126" s="33"/>
    </row>
    <row r="127" spans="1:14" s="38" customFormat="1" x14ac:dyDescent="0.25">
      <c r="A127" s="33"/>
      <c r="B127" s="38" t="s">
        <v>256</v>
      </c>
      <c r="E127" s="103">
        <f>+SUBTOTAL(9,E125:E126)</f>
        <v>384810469.63999999</v>
      </c>
      <c r="F127" s="104"/>
      <c r="G127" s="145">
        <v>-16252392.080510009</v>
      </c>
      <c r="H127" s="104"/>
      <c r="I127" s="103">
        <f>+SUBTOTAL(9,I125:I126)</f>
        <v>75660027</v>
      </c>
      <c r="J127" s="105"/>
      <c r="K127" s="185">
        <f>+SUBTOTAL(9,K125:K126)</f>
        <v>-16252392.080510009</v>
      </c>
      <c r="L127" s="52"/>
      <c r="M127" s="33"/>
      <c r="N127" s="33"/>
    </row>
    <row r="128" spans="1:14" s="38" customFormat="1" x14ac:dyDescent="0.25">
      <c r="A128" s="33" t="s">
        <v>6</v>
      </c>
      <c r="B128" s="33" t="s">
        <v>6</v>
      </c>
      <c r="E128" s="43"/>
      <c r="F128" s="104"/>
      <c r="G128" s="149"/>
      <c r="H128" s="104"/>
      <c r="I128" s="43"/>
      <c r="J128" s="106"/>
      <c r="K128" s="87"/>
      <c r="L128" s="52"/>
      <c r="M128" s="33"/>
    </row>
    <row r="129" spans="1:14" s="38" customFormat="1" x14ac:dyDescent="0.25">
      <c r="A129" s="38" t="s">
        <v>6</v>
      </c>
      <c r="B129" s="38" t="s">
        <v>122</v>
      </c>
      <c r="E129" s="43"/>
      <c r="F129" s="104"/>
      <c r="G129" s="149"/>
      <c r="H129" s="104"/>
      <c r="I129" s="43"/>
      <c r="J129" s="106"/>
      <c r="K129" s="87"/>
      <c r="L129" s="52"/>
      <c r="M129" s="33"/>
    </row>
    <row r="130" spans="1:14" s="38" customFormat="1" x14ac:dyDescent="0.25">
      <c r="A130" s="33">
        <v>343</v>
      </c>
      <c r="B130" s="33" t="s">
        <v>88</v>
      </c>
      <c r="E130" s="36">
        <v>257772575.63</v>
      </c>
      <c r="F130" s="107"/>
      <c r="G130" s="149"/>
      <c r="H130" s="107"/>
      <c r="I130" s="36">
        <v>49415723</v>
      </c>
      <c r="J130" s="106"/>
      <c r="K130" s="63">
        <f>+I130/I132*G132</f>
        <v>25698199.36135203</v>
      </c>
      <c r="L130" s="52"/>
      <c r="M130" s="33"/>
      <c r="N130" s="33"/>
    </row>
    <row r="131" spans="1:14" s="38" customFormat="1" x14ac:dyDescent="0.25">
      <c r="A131" s="33">
        <v>343.2</v>
      </c>
      <c r="B131" s="33" t="s">
        <v>290</v>
      </c>
      <c r="E131" s="36">
        <v>149902839.40000001</v>
      </c>
      <c r="F131" s="107"/>
      <c r="G131" s="149"/>
      <c r="H131" s="107"/>
      <c r="I131" s="36">
        <v>34242402</v>
      </c>
      <c r="J131" s="106"/>
      <c r="K131" s="63">
        <f>+I131/I132*G132</f>
        <v>17807451.146825466</v>
      </c>
      <c r="L131" s="52"/>
      <c r="M131" s="33"/>
      <c r="N131" s="33"/>
    </row>
    <row r="132" spans="1:14" s="38" customFormat="1" x14ac:dyDescent="0.25">
      <c r="A132" s="33"/>
      <c r="B132" s="38" t="s">
        <v>257</v>
      </c>
      <c r="E132" s="103">
        <f>+SUBTOTAL(9,E130:E131)</f>
        <v>407675415.02999997</v>
      </c>
      <c r="F132" s="104"/>
      <c r="G132" s="145">
        <v>43505650.508177496</v>
      </c>
      <c r="H132" s="104"/>
      <c r="I132" s="103">
        <f>+SUBTOTAL(9,I130:I131)</f>
        <v>83658125</v>
      </c>
      <c r="J132" s="105"/>
      <c r="K132" s="185">
        <f>+SUBTOTAL(9,K130:K131)</f>
        <v>43505650.508177496</v>
      </c>
      <c r="L132" s="52"/>
      <c r="M132" s="33"/>
      <c r="N132" s="33"/>
    </row>
    <row r="133" spans="1:14" s="38" customFormat="1" x14ac:dyDescent="0.25">
      <c r="A133" s="33" t="s">
        <v>6</v>
      </c>
      <c r="B133" s="38" t="s">
        <v>6</v>
      </c>
      <c r="E133" s="43"/>
      <c r="F133" s="104"/>
      <c r="G133" s="145"/>
      <c r="H133" s="104"/>
      <c r="I133" s="43"/>
      <c r="J133" s="105"/>
      <c r="K133" s="87"/>
      <c r="L133" s="52"/>
      <c r="M133" s="33"/>
    </row>
    <row r="134" spans="1:14" s="38" customFormat="1" x14ac:dyDescent="0.25">
      <c r="A134" s="33" t="s">
        <v>6</v>
      </c>
      <c r="B134" s="38" t="s">
        <v>124</v>
      </c>
      <c r="E134" s="43"/>
      <c r="F134" s="104"/>
      <c r="G134" s="149"/>
      <c r="H134" s="104"/>
      <c r="I134" s="43"/>
      <c r="J134" s="106"/>
      <c r="K134" s="87"/>
      <c r="L134" s="52"/>
      <c r="M134" s="33"/>
    </row>
    <row r="135" spans="1:14" s="38" customFormat="1" x14ac:dyDescent="0.25">
      <c r="A135" s="33">
        <v>343</v>
      </c>
      <c r="B135" s="33" t="s">
        <v>88</v>
      </c>
      <c r="E135" s="36">
        <v>506388398.27999997</v>
      </c>
      <c r="F135" s="107"/>
      <c r="G135" s="149"/>
      <c r="H135" s="107"/>
      <c r="I135" s="36">
        <v>75068403</v>
      </c>
      <c r="J135" s="106"/>
      <c r="K135" s="63">
        <f>+I135/I137*G137</f>
        <v>29212173.0556865</v>
      </c>
      <c r="L135" s="52"/>
      <c r="M135" s="33"/>
      <c r="N135" s="33"/>
    </row>
    <row r="136" spans="1:14" s="38" customFormat="1" x14ac:dyDescent="0.25">
      <c r="A136" s="33">
        <v>343.2</v>
      </c>
      <c r="B136" s="33" t="s">
        <v>290</v>
      </c>
      <c r="E136" s="36">
        <v>84037287.540000007</v>
      </c>
      <c r="F136" s="107"/>
      <c r="G136" s="149"/>
      <c r="H136" s="107"/>
      <c r="I136" s="36">
        <v>12763444</v>
      </c>
      <c r="J136" s="106"/>
      <c r="K136" s="63">
        <f>+I136/I137*G137</f>
        <v>4966775.9005684927</v>
      </c>
      <c r="L136" s="52"/>
      <c r="M136" s="33"/>
      <c r="N136" s="33"/>
    </row>
    <row r="137" spans="1:14" s="38" customFormat="1" x14ac:dyDescent="0.25">
      <c r="A137" s="33"/>
      <c r="B137" s="38" t="s">
        <v>258</v>
      </c>
      <c r="E137" s="23">
        <f>+SUBTOTAL(9,E135:E136)</f>
        <v>590425685.81999993</v>
      </c>
      <c r="F137" s="104"/>
      <c r="G137" s="148">
        <v>34178948.956254989</v>
      </c>
      <c r="H137" s="104"/>
      <c r="I137" s="23">
        <f>+SUBTOTAL(9,I135:I136)</f>
        <v>87831847</v>
      </c>
      <c r="J137" s="105"/>
      <c r="K137" s="83">
        <f>+SUBTOTAL(9,K135:K136)</f>
        <v>34178948.956254989</v>
      </c>
      <c r="L137" s="52"/>
      <c r="M137" s="33"/>
      <c r="N137" s="33"/>
    </row>
    <row r="138" spans="1:14" s="38" customFormat="1" x14ac:dyDescent="0.25">
      <c r="A138" s="33" t="s">
        <v>6</v>
      </c>
      <c r="B138" s="38" t="s">
        <v>6</v>
      </c>
      <c r="E138" s="43"/>
      <c r="G138" s="146"/>
      <c r="I138" s="43"/>
      <c r="J138" s="52"/>
      <c r="K138" s="87"/>
      <c r="L138" s="52"/>
      <c r="M138" s="33"/>
    </row>
    <row r="139" spans="1:14" s="38" customFormat="1" x14ac:dyDescent="0.25">
      <c r="A139" s="41" t="s">
        <v>203</v>
      </c>
      <c r="E139" s="43">
        <f>+SUBTOTAL(9,E119:E138)</f>
        <v>1540989413.9099998</v>
      </c>
      <c r="G139" s="43">
        <f>+SUBTOTAL(9,G119:G138)</f>
        <v>80248685.148381233</v>
      </c>
      <c r="I139" s="43">
        <f>+SUBTOTAL(9,I119:I138)</f>
        <v>268919156</v>
      </c>
      <c r="J139" s="52"/>
      <c r="K139" s="87">
        <f>+SUBTOTAL(9,K119:K138)</f>
        <v>80248685.148381233</v>
      </c>
      <c r="L139" s="52"/>
      <c r="M139" s="33"/>
    </row>
    <row r="140" spans="1:14" s="38" customFormat="1" x14ac:dyDescent="0.25">
      <c r="A140" s="41"/>
      <c r="B140" s="38" t="s">
        <v>6</v>
      </c>
      <c r="E140" s="43"/>
      <c r="G140" s="146"/>
      <c r="I140" s="43"/>
      <c r="J140" s="52"/>
      <c r="K140" s="87"/>
      <c r="L140" s="52"/>
      <c r="M140" s="33"/>
    </row>
    <row r="141" spans="1:14" s="38" customFormat="1" x14ac:dyDescent="0.25">
      <c r="A141" s="41"/>
      <c r="B141" s="38" t="s">
        <v>6</v>
      </c>
      <c r="E141" s="43"/>
      <c r="G141" s="146"/>
      <c r="I141" s="43"/>
      <c r="J141" s="52"/>
      <c r="K141" s="87"/>
      <c r="L141" s="52"/>
      <c r="M141" s="33"/>
    </row>
    <row r="142" spans="1:14" s="38" customFormat="1" x14ac:dyDescent="0.25">
      <c r="A142" s="41" t="s">
        <v>204</v>
      </c>
      <c r="E142" s="43"/>
      <c r="G142" s="146"/>
      <c r="I142" s="43"/>
      <c r="J142" s="52"/>
      <c r="K142" s="87"/>
      <c r="L142" s="52"/>
      <c r="M142" s="33"/>
    </row>
    <row r="143" spans="1:14" s="38" customFormat="1" x14ac:dyDescent="0.25">
      <c r="A143" s="41"/>
      <c r="B143" s="38" t="s">
        <v>6</v>
      </c>
      <c r="E143" s="43"/>
      <c r="G143" s="146"/>
      <c r="I143" s="43"/>
      <c r="J143" s="52"/>
      <c r="K143" s="87"/>
      <c r="L143" s="52"/>
      <c r="M143" s="33"/>
    </row>
    <row r="144" spans="1:14" s="38" customFormat="1" x14ac:dyDescent="0.25">
      <c r="A144" s="33" t="s">
        <v>6</v>
      </c>
      <c r="B144" s="38" t="s">
        <v>126</v>
      </c>
      <c r="E144" s="43"/>
      <c r="G144" s="146"/>
      <c r="I144" s="43"/>
      <c r="J144" s="52"/>
      <c r="K144" s="87"/>
      <c r="L144" s="52"/>
      <c r="M144" s="33"/>
    </row>
    <row r="145" spans="1:14" s="38" customFormat="1" x14ac:dyDescent="0.25">
      <c r="A145" s="33">
        <v>343</v>
      </c>
      <c r="B145" s="33" t="s">
        <v>88</v>
      </c>
      <c r="E145" s="36">
        <v>400913907.58999997</v>
      </c>
      <c r="F145" s="33"/>
      <c r="G145" s="146"/>
      <c r="H145" s="33"/>
      <c r="I145" s="36">
        <v>42512362</v>
      </c>
      <c r="J145" s="52"/>
      <c r="K145" s="63">
        <f>+I145/I147*G147</f>
        <v>38175123.844268896</v>
      </c>
      <c r="L145" s="52"/>
      <c r="M145" s="33"/>
      <c r="N145" s="33"/>
    </row>
    <row r="146" spans="1:14" s="38" customFormat="1" x14ac:dyDescent="0.25">
      <c r="A146" s="33">
        <v>343.2</v>
      </c>
      <c r="B146" s="33" t="s">
        <v>290</v>
      </c>
      <c r="E146" s="32">
        <v>229372194.33000001</v>
      </c>
      <c r="F146" s="33"/>
      <c r="G146" s="146"/>
      <c r="H146" s="33"/>
      <c r="I146" s="32">
        <v>28562258</v>
      </c>
      <c r="J146" s="52"/>
      <c r="K146" s="64">
        <f>+I146/I147*G147</f>
        <v>25648251.123331137</v>
      </c>
      <c r="L146" s="52"/>
      <c r="M146" s="33"/>
      <c r="N146" s="33"/>
    </row>
    <row r="147" spans="1:14" s="38" customFormat="1" x14ac:dyDescent="0.25">
      <c r="A147" s="33"/>
      <c r="B147" s="38" t="s">
        <v>259</v>
      </c>
      <c r="E147" s="23">
        <f>+SUBTOTAL(9,E145:E146)</f>
        <v>630286101.91999996</v>
      </c>
      <c r="G147" s="148">
        <v>63823374.967600033</v>
      </c>
      <c r="I147" s="23">
        <f>+SUBTOTAL(9,I145:I146)</f>
        <v>71074620</v>
      </c>
      <c r="J147" s="56"/>
      <c r="K147" s="83">
        <f>+SUBTOTAL(9,K145:K146)</f>
        <v>63823374.967600033</v>
      </c>
      <c r="L147" s="52"/>
      <c r="M147" s="33"/>
      <c r="N147" s="33"/>
    </row>
    <row r="148" spans="1:14" s="38" customFormat="1" x14ac:dyDescent="0.25">
      <c r="A148" s="33"/>
      <c r="B148" s="38" t="s">
        <v>6</v>
      </c>
      <c r="E148" s="43"/>
      <c r="G148" s="146"/>
      <c r="I148" s="43"/>
      <c r="J148" s="52"/>
      <c r="K148" s="87"/>
      <c r="L148" s="52"/>
      <c r="M148" s="33"/>
    </row>
    <row r="149" spans="1:14" s="38" customFormat="1" x14ac:dyDescent="0.25">
      <c r="A149" s="41" t="s">
        <v>205</v>
      </c>
      <c r="E149" s="43">
        <f>+SUBTOTAL(9,E144:E147)</f>
        <v>630286101.91999996</v>
      </c>
      <c r="F149" s="104"/>
      <c r="G149" s="43">
        <f>+SUBTOTAL(9,G144:G147)</f>
        <v>63823374.967600033</v>
      </c>
      <c r="H149" s="104"/>
      <c r="I149" s="43">
        <f>+SUBTOTAL(9,I144:I147)</f>
        <v>71074620</v>
      </c>
      <c r="J149" s="106"/>
      <c r="K149" s="87">
        <f>+SUBTOTAL(9,K144:K147)</f>
        <v>63823374.967600033</v>
      </c>
      <c r="L149" s="52"/>
      <c r="M149" s="33"/>
    </row>
    <row r="150" spans="1:14" s="38" customFormat="1" x14ac:dyDescent="0.25">
      <c r="A150" s="41"/>
      <c r="B150" s="38" t="s">
        <v>6</v>
      </c>
      <c r="E150" s="43"/>
      <c r="G150" s="146"/>
      <c r="I150" s="43"/>
      <c r="J150" s="52"/>
      <c r="K150" s="87"/>
      <c r="L150" s="52"/>
      <c r="M150" s="33"/>
    </row>
    <row r="151" spans="1:14" s="38" customFormat="1" x14ac:dyDescent="0.25">
      <c r="A151" s="41"/>
      <c r="B151" s="38" t="s">
        <v>6</v>
      </c>
      <c r="E151" s="43"/>
      <c r="G151" s="146"/>
      <c r="I151" s="43"/>
      <c r="J151" s="52"/>
      <c r="K151" s="87"/>
      <c r="L151" s="52"/>
      <c r="M151" s="33"/>
    </row>
    <row r="152" spans="1:14" s="38" customFormat="1" x14ac:dyDescent="0.25">
      <c r="A152" s="41" t="s">
        <v>206</v>
      </c>
      <c r="E152" s="43"/>
      <c r="G152" s="146"/>
      <c r="I152" s="43"/>
      <c r="J152" s="52"/>
      <c r="K152" s="87"/>
      <c r="L152" s="52"/>
      <c r="M152" s="33"/>
    </row>
    <row r="153" spans="1:14" s="38" customFormat="1" x14ac:dyDescent="0.25">
      <c r="A153" s="41"/>
      <c r="B153" s="38" t="s">
        <v>6</v>
      </c>
      <c r="E153" s="43"/>
      <c r="G153" s="146"/>
      <c r="I153" s="43"/>
      <c r="J153" s="52"/>
      <c r="K153" s="87"/>
      <c r="L153" s="52"/>
      <c r="M153" s="33"/>
    </row>
    <row r="154" spans="1:14" s="38" customFormat="1" x14ac:dyDescent="0.25">
      <c r="A154" s="33" t="s">
        <v>6</v>
      </c>
      <c r="B154" s="33" t="s">
        <v>128</v>
      </c>
      <c r="E154" s="43"/>
      <c r="G154" s="146"/>
      <c r="I154" s="43"/>
      <c r="J154" s="52"/>
      <c r="K154" s="87"/>
      <c r="L154" s="52"/>
      <c r="M154" s="33"/>
    </row>
    <row r="155" spans="1:14" s="38" customFormat="1" x14ac:dyDescent="0.25">
      <c r="A155" s="33">
        <v>343</v>
      </c>
      <c r="B155" s="33" t="s">
        <v>88</v>
      </c>
      <c r="E155" s="36">
        <v>533780143.66000003</v>
      </c>
      <c r="G155" s="146"/>
      <c r="I155" s="36">
        <v>44774235</v>
      </c>
      <c r="J155" s="52"/>
      <c r="K155" s="63">
        <f>+I155/I157*G157</f>
        <v>51780097.252200983</v>
      </c>
      <c r="L155" s="52"/>
      <c r="M155" s="33"/>
    </row>
    <row r="156" spans="1:14" s="38" customFormat="1" x14ac:dyDescent="0.25">
      <c r="A156" s="33">
        <v>343.2</v>
      </c>
      <c r="B156" s="33" t="s">
        <v>290</v>
      </c>
      <c r="E156" s="32">
        <v>139524960.78999999</v>
      </c>
      <c r="G156" s="146"/>
      <c r="I156" s="32">
        <v>18996817</v>
      </c>
      <c r="J156" s="52"/>
      <c r="K156" s="64">
        <f>+I156/I157*G157</f>
        <v>21969264.952092759</v>
      </c>
      <c r="L156" s="52"/>
      <c r="M156" s="33"/>
    </row>
    <row r="157" spans="1:14" s="38" customFormat="1" x14ac:dyDescent="0.25">
      <c r="A157" s="33"/>
      <c r="B157" s="38" t="s">
        <v>260</v>
      </c>
      <c r="E157" s="102">
        <f>+SUBTOTAL(9,E155:E156)</f>
        <v>673305104.45000005</v>
      </c>
      <c r="G157" s="148">
        <v>73749362.204293743</v>
      </c>
      <c r="I157" s="102">
        <f>+SUBTOTAL(9,I155:I156)</f>
        <v>63771052</v>
      </c>
      <c r="J157" s="56"/>
      <c r="K157" s="127">
        <f>+SUBTOTAL(9,K155:K156)</f>
        <v>73749362.204293743</v>
      </c>
      <c r="L157" s="52"/>
      <c r="M157" s="33"/>
    </row>
    <row r="158" spans="1:14" s="38" customFormat="1" x14ac:dyDescent="0.25">
      <c r="A158" s="33" t="s">
        <v>6</v>
      </c>
      <c r="E158" s="43"/>
      <c r="G158" s="146"/>
      <c r="I158" s="43"/>
      <c r="J158" s="52"/>
      <c r="K158" s="87"/>
      <c r="L158" s="52"/>
      <c r="M158" s="33"/>
    </row>
    <row r="159" spans="1:14" s="38" customFormat="1" x14ac:dyDescent="0.25">
      <c r="A159" s="41" t="s">
        <v>207</v>
      </c>
      <c r="E159" s="43">
        <f>+SUBTOTAL(9,E154:E157)</f>
        <v>673305104.45000005</v>
      </c>
      <c r="F159" s="108"/>
      <c r="G159" s="43">
        <f>+SUBTOTAL(9,G154:G157)</f>
        <v>73749362.204293743</v>
      </c>
      <c r="H159" s="108"/>
      <c r="I159" s="43">
        <f>+SUBTOTAL(9,I154:I157)</f>
        <v>63771052</v>
      </c>
      <c r="J159" s="109"/>
      <c r="K159" s="87">
        <f>+SUBTOTAL(9,K154:K157)</f>
        <v>73749362.204293743</v>
      </c>
      <c r="L159" s="52"/>
      <c r="M159" s="33"/>
    </row>
    <row r="160" spans="1:14" s="38" customFormat="1" x14ac:dyDescent="0.25">
      <c r="A160" s="41"/>
      <c r="B160" s="38" t="s">
        <v>6</v>
      </c>
      <c r="E160" s="43"/>
      <c r="G160" s="146"/>
      <c r="I160" s="43"/>
      <c r="J160" s="52"/>
      <c r="K160" s="87"/>
      <c r="L160" s="52"/>
      <c r="M160" s="33"/>
    </row>
    <row r="161" spans="1:13" s="38" customFormat="1" x14ac:dyDescent="0.25">
      <c r="A161" s="41"/>
      <c r="B161" s="38" t="s">
        <v>6</v>
      </c>
      <c r="E161" s="43"/>
      <c r="G161" s="146"/>
      <c r="I161" s="43"/>
      <c r="J161" s="52"/>
      <c r="K161" s="87"/>
      <c r="L161" s="52"/>
      <c r="M161" s="33"/>
    </row>
    <row r="162" spans="1:13" s="73" customFormat="1" x14ac:dyDescent="0.25">
      <c r="A162" s="125" t="s">
        <v>208</v>
      </c>
      <c r="E162" s="87"/>
      <c r="G162" s="147"/>
      <c r="I162" s="87"/>
      <c r="J162" s="66"/>
      <c r="K162" s="87"/>
      <c r="L162" s="66"/>
      <c r="M162" s="58"/>
    </row>
    <row r="163" spans="1:13" s="73" customFormat="1" x14ac:dyDescent="0.25">
      <c r="A163" s="125"/>
      <c r="B163" s="73" t="s">
        <v>6</v>
      </c>
      <c r="E163" s="87"/>
      <c r="G163" s="147"/>
      <c r="I163" s="87"/>
      <c r="J163" s="66"/>
      <c r="K163" s="87"/>
      <c r="L163" s="66"/>
      <c r="M163" s="58"/>
    </row>
    <row r="164" spans="1:13" s="73" customFormat="1" x14ac:dyDescent="0.25">
      <c r="A164" s="58" t="s">
        <v>6</v>
      </c>
      <c r="B164" s="73" t="s">
        <v>130</v>
      </c>
      <c r="E164" s="87"/>
      <c r="G164" s="147"/>
      <c r="I164" s="87"/>
      <c r="J164" s="66"/>
      <c r="K164" s="87"/>
      <c r="L164" s="66"/>
      <c r="M164" s="58"/>
    </row>
    <row r="165" spans="1:13" s="73" customFormat="1" x14ac:dyDescent="0.25">
      <c r="A165" s="58">
        <v>343</v>
      </c>
      <c r="B165" s="58" t="s">
        <v>88</v>
      </c>
      <c r="E165" s="63">
        <v>518622216.98000002</v>
      </c>
      <c r="G165" s="147"/>
      <c r="I165" s="63">
        <v>18772300</v>
      </c>
      <c r="J165" s="66"/>
      <c r="K165" s="63">
        <f>+I165/I167*G167</f>
        <v>21854510.592000898</v>
      </c>
      <c r="L165" s="66"/>
      <c r="M165" s="58"/>
    </row>
    <row r="166" spans="1:13" s="73" customFormat="1" x14ac:dyDescent="0.25">
      <c r="A166" s="58">
        <v>343.2</v>
      </c>
      <c r="B166" s="58" t="s">
        <v>290</v>
      </c>
      <c r="E166" s="64">
        <v>191363195.91</v>
      </c>
      <c r="G166" s="147"/>
      <c r="I166" s="64">
        <v>13682469</v>
      </c>
      <c r="J166" s="66"/>
      <c r="K166" s="64">
        <f>+I166/I167*G167</f>
        <v>15928983.858409677</v>
      </c>
      <c r="L166" s="66"/>
      <c r="M166" s="58"/>
    </row>
    <row r="167" spans="1:13" s="73" customFormat="1" x14ac:dyDescent="0.25">
      <c r="A167" s="58" t="s">
        <v>6</v>
      </c>
      <c r="B167" s="73" t="s">
        <v>131</v>
      </c>
      <c r="E167" s="64">
        <f>+SUBTOTAL(9,E165:E166)</f>
        <v>709985412.88999999</v>
      </c>
      <c r="F167" s="58"/>
      <c r="G167" s="64">
        <v>37783494.450410575</v>
      </c>
      <c r="H167" s="58"/>
      <c r="I167" s="64">
        <f>+SUBTOTAL(9,I165:I166)</f>
        <v>32454769</v>
      </c>
      <c r="J167" s="66"/>
      <c r="K167" s="64">
        <f>+SUBTOTAL(9,K165:K166)</f>
        <v>37783494.450410575</v>
      </c>
      <c r="L167" s="66"/>
      <c r="M167" s="58"/>
    </row>
    <row r="168" spans="1:13" s="73" customFormat="1" x14ac:dyDescent="0.25">
      <c r="A168" s="58" t="s">
        <v>6</v>
      </c>
      <c r="B168" s="73" t="s">
        <v>6</v>
      </c>
      <c r="E168" s="87"/>
      <c r="G168" s="147"/>
      <c r="I168" s="87"/>
      <c r="J168" s="66"/>
      <c r="K168" s="87"/>
      <c r="L168" s="66"/>
      <c r="M168" s="58"/>
    </row>
    <row r="169" spans="1:13" s="38" customFormat="1" x14ac:dyDescent="0.25">
      <c r="A169" s="41" t="s">
        <v>209</v>
      </c>
      <c r="E169" s="28">
        <f>+SUBTOTAL(9,E164:E167)</f>
        <v>709985412.88999999</v>
      </c>
      <c r="G169" s="28">
        <f>+SUBTOTAL(9,G164:G167)</f>
        <v>37783494.450410575</v>
      </c>
      <c r="I169" s="28">
        <f>+SUBTOTAL(9,I164:I167)</f>
        <v>32454769</v>
      </c>
      <c r="J169" s="52"/>
      <c r="K169" s="175">
        <f>+SUBTOTAL(9,K164:K167)</f>
        <v>37783494.450410575</v>
      </c>
      <c r="L169" s="52"/>
      <c r="M169" s="33"/>
    </row>
    <row r="170" spans="1:13" s="38" customFormat="1" x14ac:dyDescent="0.25">
      <c r="A170" s="41"/>
      <c r="B170" s="38" t="s">
        <v>6</v>
      </c>
      <c r="E170" s="43"/>
      <c r="G170" s="43"/>
      <c r="I170" s="43"/>
      <c r="J170" s="52"/>
      <c r="K170" s="87"/>
      <c r="L170" s="52"/>
      <c r="M170" s="33"/>
    </row>
    <row r="171" spans="1:13" ht="13.8" thickBot="1" x14ac:dyDescent="0.3">
      <c r="A171" s="35" t="s">
        <v>10</v>
      </c>
      <c r="C171" s="38"/>
      <c r="E171" s="15">
        <f>+SUBTOTAL(9,E15:E170)</f>
        <v>7668461560.4499989</v>
      </c>
      <c r="G171" s="15">
        <f>+SUBTOTAL(9,G15:G170)</f>
        <v>920845543.68685746</v>
      </c>
      <c r="I171" s="15">
        <f>+SUBTOTAL(9,I15:I170)</f>
        <v>1373463854</v>
      </c>
      <c r="J171" s="52"/>
      <c r="K171" s="90">
        <f>+SUBTOTAL(9,K15:K170)</f>
        <v>920845543.68685734</v>
      </c>
      <c r="L171" s="52"/>
    </row>
    <row r="172" spans="1:13" ht="13.8" thickTop="1" x14ac:dyDescent="0.25">
      <c r="B172" s="33" t="s">
        <v>6</v>
      </c>
      <c r="C172" s="38"/>
      <c r="G172" s="146"/>
      <c r="J172" s="52"/>
      <c r="L172" s="52"/>
    </row>
    <row r="173" spans="1:13" x14ac:dyDescent="0.25">
      <c r="B173" s="33" t="s">
        <v>6</v>
      </c>
      <c r="C173" s="38"/>
      <c r="G173" s="146"/>
      <c r="J173" s="52"/>
      <c r="L173" s="52"/>
    </row>
    <row r="174" spans="1:13" x14ac:dyDescent="0.25">
      <c r="A174" s="35" t="s">
        <v>8</v>
      </c>
      <c r="C174" s="38"/>
      <c r="G174" s="146"/>
      <c r="J174" s="52"/>
      <c r="L174" s="52"/>
    </row>
    <row r="175" spans="1:13" s="58" customFormat="1" x14ac:dyDescent="0.25">
      <c r="B175" s="58" t="s">
        <v>6</v>
      </c>
      <c r="C175" s="73"/>
      <c r="E175" s="73"/>
      <c r="F175" s="73"/>
      <c r="G175" s="147"/>
      <c r="H175" s="73"/>
      <c r="I175" s="73"/>
      <c r="J175" s="66"/>
      <c r="K175" s="73"/>
      <c r="L175" s="66"/>
    </row>
    <row r="176" spans="1:13" s="73" customFormat="1" x14ac:dyDescent="0.25">
      <c r="A176" s="73" t="s">
        <v>6</v>
      </c>
      <c r="B176" s="73" t="s">
        <v>132</v>
      </c>
      <c r="D176" s="58"/>
      <c r="E176" s="63"/>
      <c r="F176" s="58"/>
      <c r="G176" s="147"/>
      <c r="H176" s="58"/>
      <c r="I176" s="63"/>
      <c r="J176" s="66"/>
      <c r="K176" s="58"/>
      <c r="L176" s="66"/>
    </row>
    <row r="177" spans="1:13" s="58" customFormat="1" x14ac:dyDescent="0.25">
      <c r="A177" s="58">
        <v>343</v>
      </c>
      <c r="B177" s="58" t="s">
        <v>88</v>
      </c>
      <c r="C177" s="73"/>
      <c r="D177" s="73"/>
      <c r="E177" s="63">
        <v>14841925.279999999</v>
      </c>
      <c r="G177" s="147"/>
      <c r="I177" s="63">
        <v>3031649</v>
      </c>
      <c r="J177" s="66"/>
      <c r="K177" s="63">
        <f t="shared" ref="K177" si="0">+I177/I179*G179</f>
        <v>2188183.7755663302</v>
      </c>
      <c r="L177" s="66"/>
    </row>
    <row r="178" spans="1:13" s="58" customFormat="1" x14ac:dyDescent="0.25">
      <c r="A178" s="58">
        <v>343.2</v>
      </c>
      <c r="B178" s="58" t="s">
        <v>290</v>
      </c>
      <c r="C178" s="73"/>
      <c r="E178" s="64">
        <v>1858778.65</v>
      </c>
      <c r="G178" s="147"/>
      <c r="I178" s="64">
        <v>791690</v>
      </c>
      <c r="J178" s="66"/>
      <c r="K178" s="64">
        <f>+I178/I179*G179</f>
        <v>571426.05007311457</v>
      </c>
      <c r="L178" s="66"/>
    </row>
    <row r="179" spans="1:13" s="58" customFormat="1" x14ac:dyDescent="0.25">
      <c r="A179" s="58">
        <v>343</v>
      </c>
      <c r="B179" s="73" t="s">
        <v>133</v>
      </c>
      <c r="C179" s="73"/>
      <c r="E179" s="65">
        <f>+SUBTOTAL(9,E177:E178)</f>
        <v>16700703.93</v>
      </c>
      <c r="F179" s="73"/>
      <c r="G179" s="65">
        <v>2759609.8256394449</v>
      </c>
      <c r="H179" s="73"/>
      <c r="I179" s="65">
        <f>+SUBTOTAL(9,I177:I178)</f>
        <v>3823339</v>
      </c>
      <c r="J179" s="126"/>
      <c r="K179" s="65">
        <f>+SUBTOTAL(9,K177:K178)</f>
        <v>2759609.8256394449</v>
      </c>
      <c r="L179" s="66"/>
    </row>
    <row r="180" spans="1:13" s="73" customFormat="1" x14ac:dyDescent="0.25">
      <c r="A180" s="58" t="s">
        <v>6</v>
      </c>
      <c r="B180" s="58" t="s">
        <v>6</v>
      </c>
      <c r="D180" s="58"/>
      <c r="E180" s="58"/>
      <c r="F180" s="58"/>
      <c r="G180" s="147"/>
      <c r="H180" s="58"/>
      <c r="I180" s="58"/>
      <c r="J180" s="66"/>
      <c r="K180" s="58"/>
      <c r="L180" s="66"/>
    </row>
    <row r="181" spans="1:13" s="58" customFormat="1" x14ac:dyDescent="0.25">
      <c r="A181" s="73" t="s">
        <v>6</v>
      </c>
      <c r="B181" s="73" t="s">
        <v>134</v>
      </c>
      <c r="C181" s="73"/>
      <c r="E181" s="63"/>
      <c r="G181" s="147"/>
      <c r="I181" s="63"/>
      <c r="J181" s="66"/>
      <c r="L181" s="66"/>
      <c r="M181" s="73"/>
    </row>
    <row r="182" spans="1:13" s="58" customFormat="1" x14ac:dyDescent="0.25">
      <c r="A182" s="58">
        <v>343</v>
      </c>
      <c r="B182" s="58" t="s">
        <v>88</v>
      </c>
      <c r="C182" s="73"/>
      <c r="D182" s="73"/>
      <c r="E182" s="63">
        <v>10218902.539999999</v>
      </c>
      <c r="G182" s="147"/>
      <c r="I182" s="63">
        <v>2139638</v>
      </c>
      <c r="J182" s="66"/>
      <c r="K182" s="63">
        <f>+I182/I184*G184</f>
        <v>1769583.5911101266</v>
      </c>
      <c r="L182" s="66"/>
    </row>
    <row r="183" spans="1:13" s="58" customFormat="1" x14ac:dyDescent="0.25">
      <c r="A183" s="58">
        <v>343.2</v>
      </c>
      <c r="B183" s="58" t="s">
        <v>290</v>
      </c>
      <c r="C183" s="73"/>
      <c r="E183" s="64">
        <v>2807095.36</v>
      </c>
      <c r="G183" s="147"/>
      <c r="I183" s="64">
        <v>1462856</v>
      </c>
      <c r="J183" s="66"/>
      <c r="K183" s="64">
        <f t="shared" ref="K183" si="1">+I183/I184*G184</f>
        <v>1209852.3085479857</v>
      </c>
      <c r="L183" s="66"/>
    </row>
    <row r="184" spans="1:13" s="58" customFormat="1" x14ac:dyDescent="0.25">
      <c r="A184" s="58">
        <v>343</v>
      </c>
      <c r="B184" s="73" t="s">
        <v>135</v>
      </c>
      <c r="C184" s="73"/>
      <c r="E184" s="65">
        <f>+SUBTOTAL(9,E182:E183)</f>
        <v>13025997.899999999</v>
      </c>
      <c r="F184" s="73"/>
      <c r="G184" s="65">
        <v>2979435.8996581123</v>
      </c>
      <c r="H184" s="73"/>
      <c r="I184" s="65">
        <f>+SUBTOTAL(9,I182:I183)</f>
        <v>3602494</v>
      </c>
      <c r="J184" s="126"/>
      <c r="K184" s="65">
        <f>+SUBTOTAL(9,K182:K183)</f>
        <v>2979435.8996581123</v>
      </c>
      <c r="L184" s="66"/>
    </row>
    <row r="185" spans="1:13" s="58" customFormat="1" x14ac:dyDescent="0.25">
      <c r="A185" s="58" t="s">
        <v>6</v>
      </c>
      <c r="B185" s="58" t="s">
        <v>6</v>
      </c>
      <c r="C185" s="73"/>
      <c r="G185" s="147"/>
      <c r="J185" s="66"/>
      <c r="L185" s="66"/>
      <c r="M185" s="73"/>
    </row>
    <row r="186" spans="1:13" x14ac:dyDescent="0.25">
      <c r="A186" s="73" t="s">
        <v>6</v>
      </c>
      <c r="B186" s="73" t="s">
        <v>300</v>
      </c>
      <c r="C186" s="73"/>
      <c r="D186" s="58"/>
      <c r="E186" s="63"/>
      <c r="F186" s="58"/>
      <c r="G186" s="147"/>
      <c r="H186" s="58"/>
      <c r="I186" s="63"/>
      <c r="J186" s="66"/>
      <c r="L186" s="52"/>
      <c r="M186" s="38"/>
    </row>
    <row r="187" spans="1:13" x14ac:dyDescent="0.25">
      <c r="A187" s="58">
        <v>343</v>
      </c>
      <c r="B187" s="58" t="s">
        <v>88</v>
      </c>
      <c r="C187" s="73"/>
      <c r="D187" s="73"/>
      <c r="E187" s="63">
        <v>226797341.74000001</v>
      </c>
      <c r="F187" s="58"/>
      <c r="G187" s="147"/>
      <c r="H187" s="58"/>
      <c r="I187" s="63">
        <v>8067323</v>
      </c>
      <c r="J187" s="66"/>
      <c r="K187" s="63">
        <f>+I187/I189*G189</f>
        <v>8026196.0414384641</v>
      </c>
      <c r="L187" s="52"/>
    </row>
    <row r="188" spans="1:13" x14ac:dyDescent="0.25">
      <c r="A188" s="58">
        <v>343.2</v>
      </c>
      <c r="B188" s="58" t="s">
        <v>290</v>
      </c>
      <c r="C188" s="73"/>
      <c r="D188" s="58"/>
      <c r="E188" s="64">
        <v>83870826.980000004</v>
      </c>
      <c r="F188" s="58"/>
      <c r="G188" s="147"/>
      <c r="H188" s="58"/>
      <c r="I188" s="64">
        <v>2678482</v>
      </c>
      <c r="J188" s="66"/>
      <c r="K188" s="64">
        <f>+I188/I189*G189</f>
        <v>2664827.1831268165</v>
      </c>
      <c r="L188" s="52"/>
    </row>
    <row r="189" spans="1:13" x14ac:dyDescent="0.25">
      <c r="A189" s="58"/>
      <c r="B189" s="73" t="s">
        <v>302</v>
      </c>
      <c r="C189" s="73"/>
      <c r="D189" s="58"/>
      <c r="E189" s="127">
        <f>+SUBTOTAL(9,E187:E188)</f>
        <v>310668168.72000003</v>
      </c>
      <c r="F189" s="73"/>
      <c r="G189" s="127">
        <v>10691023.224565281</v>
      </c>
      <c r="H189" s="73"/>
      <c r="I189" s="127">
        <f>+SUBTOTAL(9,I187:I188)</f>
        <v>10745805</v>
      </c>
      <c r="J189" s="126"/>
      <c r="K189" s="127">
        <f>+SUBTOTAL(9,K187:K188)</f>
        <v>10691023.224565281</v>
      </c>
      <c r="L189" s="52"/>
    </row>
    <row r="190" spans="1:13" x14ac:dyDescent="0.25">
      <c r="B190" s="33" t="s">
        <v>6</v>
      </c>
      <c r="C190" s="38"/>
      <c r="G190" s="37"/>
      <c r="J190" s="52"/>
      <c r="L190" s="52"/>
      <c r="M190" s="38"/>
    </row>
    <row r="191" spans="1:13" ht="13.8" thickBot="1" x14ac:dyDescent="0.3">
      <c r="A191" s="35" t="s">
        <v>9</v>
      </c>
      <c r="C191" s="38"/>
      <c r="E191" s="15">
        <f>+SUBTOTAL(9,E177:E189)</f>
        <v>340394870.55000001</v>
      </c>
      <c r="G191" s="15">
        <f>+SUBTOTAL(9,G177:G189)</f>
        <v>16430068.949862838</v>
      </c>
      <c r="I191" s="15">
        <f>+SUBTOTAL(9,I177:I185)</f>
        <v>7425833</v>
      </c>
      <c r="J191" s="52"/>
      <c r="K191" s="90">
        <f>+SUBTOTAL(9,K177:K189)</f>
        <v>16430068.949862838</v>
      </c>
      <c r="L191" s="52"/>
    </row>
    <row r="192" spans="1:13" ht="13.8" thickTop="1" x14ac:dyDescent="0.25">
      <c r="A192" s="35"/>
      <c r="B192" s="33" t="s">
        <v>6</v>
      </c>
      <c r="C192" s="38"/>
      <c r="E192" s="42"/>
      <c r="G192" s="146"/>
      <c r="I192" s="42"/>
      <c r="J192" s="52"/>
      <c r="K192" s="84"/>
      <c r="L192" s="52"/>
    </row>
    <row r="193" spans="1:14" ht="13.8" thickBot="1" x14ac:dyDescent="0.3">
      <c r="A193" s="35" t="s">
        <v>14</v>
      </c>
      <c r="C193" s="38"/>
      <c r="E193" s="15">
        <f>+SUBTOTAL(9,E10:E192)</f>
        <v>8008856430.9999971</v>
      </c>
      <c r="G193" s="150">
        <f>+SUBTOTAL(9,G10:G192)</f>
        <v>937275612.6367203</v>
      </c>
      <c r="I193" s="15">
        <f>+SUBTOTAL(9,I10:I192)</f>
        <v>1391635492</v>
      </c>
      <c r="J193" s="52"/>
      <c r="K193" s="90">
        <f>+SUBTOTAL(9,K10:K192)</f>
        <v>937275612.63672018</v>
      </c>
      <c r="L193" s="52"/>
      <c r="M193" s="37"/>
      <c r="N193" s="29"/>
    </row>
    <row r="194" spans="1:14" ht="13.8" thickTop="1" x14ac:dyDescent="0.25">
      <c r="B194" s="33" t="s">
        <v>6</v>
      </c>
      <c r="C194" s="38"/>
      <c r="G194" s="146"/>
      <c r="J194" s="52"/>
      <c r="L194" s="52"/>
      <c r="N194" s="37"/>
    </row>
    <row r="195" spans="1:14" x14ac:dyDescent="0.25">
      <c r="B195" s="33" t="s">
        <v>6</v>
      </c>
      <c r="C195" s="38"/>
      <c r="G195" s="146"/>
      <c r="J195" s="52"/>
      <c r="L195" s="52"/>
      <c r="N195" s="37"/>
    </row>
    <row r="196" spans="1:14" x14ac:dyDescent="0.25">
      <c r="A196" s="35"/>
      <c r="B196" s="35" t="s">
        <v>155</v>
      </c>
      <c r="C196" s="38"/>
      <c r="G196" s="146"/>
      <c r="J196" s="52"/>
      <c r="L196" s="52"/>
    </row>
    <row r="197" spans="1:14" x14ac:dyDescent="0.25">
      <c r="B197" s="33" t="s">
        <v>6</v>
      </c>
      <c r="C197" s="38"/>
      <c r="E197" s="36"/>
      <c r="G197" s="146"/>
      <c r="I197" s="36"/>
      <c r="J197" s="52"/>
      <c r="K197" s="63"/>
      <c r="L197" s="52"/>
      <c r="M197" s="40"/>
    </row>
    <row r="198" spans="1:14" x14ac:dyDescent="0.25">
      <c r="A198" s="33">
        <v>364.1</v>
      </c>
      <c r="B198" s="33" t="s">
        <v>156</v>
      </c>
      <c r="C198" s="38"/>
      <c r="E198" s="36">
        <v>1152547582.3699999</v>
      </c>
      <c r="G198" s="146"/>
      <c r="I198" s="36">
        <v>638761516</v>
      </c>
      <c r="J198" s="52"/>
      <c r="K198" s="63">
        <f>+I198/I200*G200</f>
        <v>511487607.57485461</v>
      </c>
      <c r="L198" s="52"/>
      <c r="M198" s="40"/>
    </row>
    <row r="199" spans="1:14" x14ac:dyDescent="0.25">
      <c r="A199" s="33">
        <v>364.2</v>
      </c>
      <c r="B199" s="33" t="s">
        <v>157</v>
      </c>
      <c r="C199" s="38"/>
      <c r="E199" s="32">
        <v>931675387.74000001</v>
      </c>
      <c r="G199" s="146"/>
      <c r="I199" s="32">
        <v>148413273</v>
      </c>
      <c r="J199" s="52"/>
      <c r="K199" s="64">
        <f>+I199/I200*G200</f>
        <v>118841771.20514533</v>
      </c>
      <c r="L199" s="52"/>
      <c r="M199" s="40"/>
    </row>
    <row r="200" spans="1:14" x14ac:dyDescent="0.25">
      <c r="B200" s="38" t="s">
        <v>261</v>
      </c>
      <c r="C200" s="38"/>
      <c r="E200" s="23">
        <f>+SUBTOTAL(9,E198:E199)</f>
        <v>2084222970.1099999</v>
      </c>
      <c r="F200" s="38"/>
      <c r="G200" s="102">
        <v>630329378.77999997</v>
      </c>
      <c r="H200" s="38"/>
      <c r="I200" s="23">
        <f>+SUBTOTAL(9,I198:I199)</f>
        <v>787174789</v>
      </c>
      <c r="J200" s="56"/>
      <c r="K200" s="83">
        <f>+SUBTOTAL(9,K198:K199)</f>
        <v>630329378.77999997</v>
      </c>
      <c r="L200" s="52"/>
      <c r="M200" s="40"/>
    </row>
    <row r="201" spans="1:14" x14ac:dyDescent="0.25">
      <c r="B201" s="33" t="s">
        <v>6</v>
      </c>
      <c r="C201" s="38"/>
      <c r="E201" s="36"/>
      <c r="G201" s="146"/>
      <c r="I201" s="36"/>
      <c r="J201" s="52"/>
      <c r="K201" s="63"/>
      <c r="L201" s="52"/>
      <c r="M201" s="40"/>
    </row>
    <row r="202" spans="1:14" ht="13.8" thickBot="1" x14ac:dyDescent="0.3">
      <c r="A202" s="35"/>
      <c r="B202" s="35" t="s">
        <v>168</v>
      </c>
      <c r="C202" s="38"/>
      <c r="E202" s="15">
        <f>+SUBTOTAL(9,E197:E201)</f>
        <v>2084222970.1099999</v>
      </c>
      <c r="G202" s="150">
        <f>+SUBTOTAL(9,G197:G201)</f>
        <v>630329378.77999997</v>
      </c>
      <c r="I202" s="15">
        <f>+SUBTOTAL(9,I197:I201)</f>
        <v>787174789</v>
      </c>
      <c r="J202" s="52"/>
      <c r="K202" s="90">
        <f>+SUBTOTAL(9,K197:K201)</f>
        <v>630329378.77999997</v>
      </c>
      <c r="L202" s="52"/>
      <c r="N202" s="29"/>
    </row>
    <row r="203" spans="1:14" ht="13.8" thickTop="1" x14ac:dyDescent="0.25">
      <c r="C203" s="38"/>
      <c r="G203" s="146"/>
      <c r="J203" s="52"/>
      <c r="L203" s="52"/>
    </row>
    <row r="204" spans="1:14" ht="13.8" thickBot="1" x14ac:dyDescent="0.3">
      <c r="A204" s="35" t="s">
        <v>5</v>
      </c>
      <c r="C204" s="38"/>
      <c r="E204" s="15">
        <f>+SUBTOTAL(9,E10:E203)</f>
        <v>10093079401.109997</v>
      </c>
      <c r="G204" s="15">
        <f>+SUBTOTAL(9,G10:G203)</f>
        <v>1567604991.4167204</v>
      </c>
      <c r="I204" s="15">
        <f>+SUBTOTAL(9,I10:I203)</f>
        <v>2178810281</v>
      </c>
      <c r="J204" s="60"/>
      <c r="K204" s="90">
        <f>+SUBTOTAL(9,K10:K203)</f>
        <v>1567604991.4167202</v>
      </c>
      <c r="L204" s="52"/>
    </row>
    <row r="205" spans="1:14" ht="13.8" thickTop="1" x14ac:dyDescent="0.25">
      <c r="C205" s="38"/>
      <c r="G205" s="52"/>
      <c r="J205" s="60"/>
      <c r="L205" s="52"/>
    </row>
    <row r="206" spans="1:14" x14ac:dyDescent="0.25">
      <c r="C206" s="38"/>
      <c r="E206" s="36"/>
      <c r="F206" s="36"/>
      <c r="G206" s="146"/>
      <c r="H206" s="36"/>
      <c r="I206" s="146"/>
      <c r="J206" s="146"/>
      <c r="K206" s="63"/>
      <c r="L206" s="52"/>
    </row>
    <row r="207" spans="1:14" x14ac:dyDescent="0.25">
      <c r="G207" s="52"/>
      <c r="I207" s="52"/>
      <c r="J207" s="52"/>
      <c r="L207" s="52"/>
    </row>
    <row r="208" spans="1:14" x14ac:dyDescent="0.25">
      <c r="E208" s="40"/>
      <c r="G208" s="52"/>
      <c r="I208" s="52"/>
      <c r="J208" s="52"/>
      <c r="L208" s="52"/>
    </row>
    <row r="209" spans="7:12" x14ac:dyDescent="0.25">
      <c r="G209" s="52"/>
      <c r="I209" s="52"/>
      <c r="J209" s="52"/>
      <c r="L209" s="52"/>
    </row>
    <row r="210" spans="7:12" x14ac:dyDescent="0.25">
      <c r="G210" s="52"/>
      <c r="I210" s="52"/>
      <c r="J210" s="52"/>
      <c r="L210" s="52"/>
    </row>
    <row r="211" spans="7:12" x14ac:dyDescent="0.25">
      <c r="G211" s="52"/>
      <c r="I211" s="52"/>
      <c r="J211" s="52"/>
      <c r="L211" s="52"/>
    </row>
    <row r="212" spans="7:12" x14ac:dyDescent="0.25">
      <c r="G212" s="52"/>
      <c r="I212" s="52"/>
      <c r="J212" s="52"/>
      <c r="L212" s="52"/>
    </row>
    <row r="213" spans="7:12" x14ac:dyDescent="0.25">
      <c r="G213" s="52"/>
      <c r="I213" s="52"/>
      <c r="J213" s="52"/>
      <c r="L213" s="52"/>
    </row>
    <row r="214" spans="7:12" x14ac:dyDescent="0.25">
      <c r="G214" s="52"/>
      <c r="I214" s="52"/>
      <c r="J214" s="52"/>
      <c r="L214" s="52"/>
    </row>
    <row r="215" spans="7:12" x14ac:dyDescent="0.25">
      <c r="G215" s="52"/>
      <c r="I215" s="52"/>
      <c r="J215" s="52"/>
      <c r="L215" s="52"/>
    </row>
    <row r="216" spans="7:12" x14ac:dyDescent="0.25">
      <c r="G216" s="52"/>
      <c r="I216" s="52"/>
      <c r="J216" s="52"/>
      <c r="L216" s="52"/>
    </row>
    <row r="217" spans="7:12" x14ac:dyDescent="0.25">
      <c r="G217" s="52"/>
      <c r="I217" s="52"/>
      <c r="J217" s="52"/>
      <c r="L217" s="52"/>
    </row>
    <row r="218" spans="7:12" x14ac:dyDescent="0.25">
      <c r="G218" s="52"/>
      <c r="I218" s="52"/>
      <c r="J218" s="52"/>
      <c r="L218" s="52"/>
    </row>
    <row r="219" spans="7:12" x14ac:dyDescent="0.25">
      <c r="G219" s="52"/>
      <c r="I219" s="52"/>
      <c r="J219" s="52"/>
      <c r="L219" s="52"/>
    </row>
    <row r="220" spans="7:12" x14ac:dyDescent="0.25">
      <c r="G220" s="52"/>
      <c r="I220" s="52"/>
      <c r="J220" s="52"/>
      <c r="L220" s="52"/>
    </row>
    <row r="221" spans="7:12" x14ac:dyDescent="0.25">
      <c r="G221" s="52"/>
      <c r="I221" s="52"/>
      <c r="J221" s="52"/>
      <c r="L221" s="52"/>
    </row>
    <row r="222" spans="7:12" x14ac:dyDescent="0.25">
      <c r="G222" s="52"/>
      <c r="I222" s="52"/>
      <c r="J222" s="52"/>
      <c r="L222" s="52"/>
    </row>
    <row r="223" spans="7:12" x14ac:dyDescent="0.25">
      <c r="G223" s="52"/>
      <c r="I223" s="52"/>
      <c r="J223" s="52"/>
      <c r="L223" s="52"/>
    </row>
    <row r="224" spans="7:12" x14ac:dyDescent="0.25">
      <c r="G224" s="52"/>
      <c r="I224" s="52"/>
      <c r="J224" s="52"/>
      <c r="L224" s="52"/>
    </row>
    <row r="225" spans="7:12" x14ac:dyDescent="0.25">
      <c r="G225" s="52"/>
      <c r="I225" s="52"/>
      <c r="J225" s="52"/>
      <c r="L225" s="52"/>
    </row>
    <row r="226" spans="7:12" x14ac:dyDescent="0.25">
      <c r="G226" s="52"/>
      <c r="I226" s="52"/>
      <c r="J226" s="52"/>
      <c r="L226" s="52"/>
    </row>
    <row r="227" spans="7:12" x14ac:dyDescent="0.25">
      <c r="G227" s="52"/>
      <c r="I227" s="52"/>
      <c r="J227" s="52"/>
      <c r="L227" s="52"/>
    </row>
    <row r="228" spans="7:12" x14ac:dyDescent="0.25">
      <c r="G228" s="52"/>
      <c r="I228" s="52"/>
      <c r="J228" s="52"/>
      <c r="L228" s="52"/>
    </row>
    <row r="229" spans="7:12" x14ac:dyDescent="0.25">
      <c r="G229" s="52"/>
      <c r="I229" s="52"/>
      <c r="J229" s="52"/>
      <c r="L229" s="52"/>
    </row>
    <row r="230" spans="7:12" x14ac:dyDescent="0.25">
      <c r="G230" s="52"/>
      <c r="I230" s="52"/>
      <c r="J230" s="52"/>
      <c r="L230" s="52"/>
    </row>
    <row r="231" spans="7:12" x14ac:dyDescent="0.25">
      <c r="G231" s="52"/>
      <c r="I231" s="52"/>
      <c r="J231" s="52"/>
      <c r="L231" s="52"/>
    </row>
    <row r="232" spans="7:12" x14ac:dyDescent="0.25">
      <c r="G232" s="52"/>
      <c r="I232" s="52"/>
      <c r="J232" s="52"/>
      <c r="L232" s="52"/>
    </row>
    <row r="233" spans="7:12" x14ac:dyDescent="0.25">
      <c r="G233" s="52"/>
      <c r="I233" s="52"/>
      <c r="J233" s="52"/>
      <c r="L233" s="52"/>
    </row>
    <row r="234" spans="7:12" x14ac:dyDescent="0.25">
      <c r="G234" s="52"/>
      <c r="I234" s="52"/>
      <c r="J234" s="52"/>
      <c r="L234" s="52"/>
    </row>
    <row r="235" spans="7:12" x14ac:dyDescent="0.25">
      <c r="G235" s="52"/>
      <c r="I235" s="52"/>
      <c r="J235" s="52"/>
      <c r="L235" s="52"/>
    </row>
    <row r="236" spans="7:12" x14ac:dyDescent="0.25">
      <c r="G236" s="52"/>
      <c r="I236" s="52"/>
      <c r="J236" s="52"/>
      <c r="L236" s="52"/>
    </row>
    <row r="237" spans="7:12" x14ac:dyDescent="0.25">
      <c r="G237" s="52"/>
      <c r="I237" s="52"/>
      <c r="J237" s="52"/>
      <c r="L237" s="52"/>
    </row>
    <row r="238" spans="7:12" x14ac:dyDescent="0.25">
      <c r="G238" s="52"/>
      <c r="I238" s="52"/>
      <c r="J238" s="52"/>
      <c r="L238" s="52"/>
    </row>
    <row r="239" spans="7:12" x14ac:dyDescent="0.25">
      <c r="G239" s="52"/>
      <c r="I239" s="52"/>
      <c r="J239" s="52"/>
      <c r="L239" s="52"/>
    </row>
    <row r="240" spans="7:12" x14ac:dyDescent="0.25">
      <c r="G240" s="52"/>
      <c r="I240" s="52"/>
      <c r="J240" s="52"/>
      <c r="L240" s="52"/>
    </row>
    <row r="241" spans="7:12" x14ac:dyDescent="0.25">
      <c r="G241" s="52"/>
      <c r="I241" s="52"/>
      <c r="J241" s="52"/>
      <c r="L241" s="52"/>
    </row>
    <row r="242" spans="7:12" x14ac:dyDescent="0.25">
      <c r="G242" s="52"/>
      <c r="I242" s="52"/>
      <c r="J242" s="52"/>
      <c r="L242" s="52"/>
    </row>
    <row r="243" spans="7:12" x14ac:dyDescent="0.25">
      <c r="G243" s="52"/>
      <c r="I243" s="52"/>
      <c r="J243" s="52"/>
      <c r="L243" s="52"/>
    </row>
    <row r="244" spans="7:12" x14ac:dyDescent="0.25">
      <c r="G244" s="52"/>
      <c r="I244" s="52"/>
      <c r="J244" s="52"/>
      <c r="L244" s="52"/>
    </row>
    <row r="245" spans="7:12" x14ac:dyDescent="0.25">
      <c r="G245" s="52"/>
      <c r="I245" s="52"/>
      <c r="J245" s="52"/>
      <c r="L245" s="52"/>
    </row>
    <row r="246" spans="7:12" x14ac:dyDescent="0.25">
      <c r="G246" s="52"/>
      <c r="I246" s="52"/>
      <c r="J246" s="52"/>
      <c r="L246" s="52"/>
    </row>
    <row r="247" spans="7:12" x14ac:dyDescent="0.25">
      <c r="G247" s="52"/>
      <c r="I247" s="52"/>
      <c r="J247" s="52"/>
      <c r="L247" s="52"/>
    </row>
    <row r="248" spans="7:12" x14ac:dyDescent="0.25">
      <c r="G248" s="52"/>
      <c r="I248" s="52"/>
      <c r="J248" s="52"/>
      <c r="L248" s="52"/>
    </row>
    <row r="249" spans="7:12" x14ac:dyDescent="0.25">
      <c r="G249" s="52"/>
      <c r="I249" s="52"/>
      <c r="J249" s="52"/>
      <c r="L249" s="52"/>
    </row>
    <row r="250" spans="7:12" x14ac:dyDescent="0.25">
      <c r="G250" s="52"/>
      <c r="I250" s="52"/>
      <c r="J250" s="52"/>
      <c r="L250" s="52"/>
    </row>
    <row r="251" spans="7:12" x14ac:dyDescent="0.25">
      <c r="G251" s="52"/>
      <c r="I251" s="52"/>
      <c r="J251" s="52"/>
      <c r="L251" s="52"/>
    </row>
    <row r="252" spans="7:12" x14ac:dyDescent="0.25">
      <c r="G252" s="52"/>
      <c r="I252" s="52"/>
      <c r="J252" s="52"/>
      <c r="L252" s="52"/>
    </row>
    <row r="253" spans="7:12" x14ac:dyDescent="0.25">
      <c r="G253" s="52"/>
      <c r="I253" s="52"/>
      <c r="J253" s="52"/>
      <c r="L253" s="52"/>
    </row>
    <row r="254" spans="7:12" x14ac:dyDescent="0.25">
      <c r="G254" s="52"/>
      <c r="I254" s="52"/>
      <c r="J254" s="52"/>
      <c r="L254" s="52"/>
    </row>
    <row r="255" spans="7:12" x14ac:dyDescent="0.25">
      <c r="G255" s="52"/>
      <c r="I255" s="52"/>
      <c r="J255" s="52"/>
      <c r="L255" s="52"/>
    </row>
    <row r="256" spans="7:12" x14ac:dyDescent="0.25">
      <c r="G256" s="52"/>
      <c r="I256" s="52"/>
      <c r="J256" s="52"/>
      <c r="L256" s="52"/>
    </row>
    <row r="257" spans="7:12" x14ac:dyDescent="0.25">
      <c r="G257" s="52"/>
      <c r="I257" s="52"/>
      <c r="J257" s="52"/>
      <c r="L257" s="52"/>
    </row>
    <row r="258" spans="7:12" x14ac:dyDescent="0.25">
      <c r="G258" s="52"/>
      <c r="I258" s="52"/>
      <c r="J258" s="52"/>
      <c r="L258" s="52"/>
    </row>
    <row r="259" spans="7:12" x14ac:dyDescent="0.25">
      <c r="G259" s="52"/>
      <c r="I259" s="52"/>
      <c r="J259" s="52"/>
      <c r="L259" s="52"/>
    </row>
    <row r="260" spans="7:12" x14ac:dyDescent="0.25">
      <c r="G260" s="52"/>
      <c r="I260" s="52"/>
      <c r="J260" s="52"/>
      <c r="L260" s="52"/>
    </row>
    <row r="261" spans="7:12" x14ac:dyDescent="0.25">
      <c r="G261" s="52"/>
      <c r="I261" s="52"/>
      <c r="J261" s="52"/>
      <c r="L261" s="52"/>
    </row>
    <row r="262" spans="7:12" x14ac:dyDescent="0.25">
      <c r="G262" s="52"/>
      <c r="I262" s="52"/>
      <c r="J262" s="52"/>
      <c r="L262" s="52"/>
    </row>
    <row r="263" spans="7:12" x14ac:dyDescent="0.25">
      <c r="G263" s="52"/>
      <c r="I263" s="52"/>
      <c r="J263" s="52"/>
      <c r="L263" s="52"/>
    </row>
    <row r="264" spans="7:12" x14ac:dyDescent="0.25">
      <c r="G264" s="52"/>
      <c r="I264" s="52"/>
      <c r="J264" s="52"/>
      <c r="L264" s="52"/>
    </row>
    <row r="265" spans="7:12" x14ac:dyDescent="0.25">
      <c r="G265" s="52"/>
      <c r="I265" s="52"/>
      <c r="J265" s="52"/>
      <c r="L265" s="52"/>
    </row>
    <row r="266" spans="7:12" x14ac:dyDescent="0.25">
      <c r="G266" s="52"/>
      <c r="I266" s="52"/>
      <c r="J266" s="52"/>
      <c r="L266" s="52"/>
    </row>
    <row r="267" spans="7:12" x14ac:dyDescent="0.25">
      <c r="G267" s="52"/>
      <c r="I267" s="52"/>
      <c r="J267" s="52"/>
      <c r="L267" s="52"/>
    </row>
    <row r="268" spans="7:12" x14ac:dyDescent="0.25">
      <c r="G268" s="52"/>
      <c r="I268" s="52"/>
      <c r="J268" s="52"/>
      <c r="L268" s="52"/>
    </row>
    <row r="269" spans="7:12" x14ac:dyDescent="0.25">
      <c r="G269" s="52"/>
      <c r="I269" s="52"/>
      <c r="J269" s="52"/>
      <c r="L269" s="52"/>
    </row>
    <row r="270" spans="7:12" x14ac:dyDescent="0.25">
      <c r="G270" s="52"/>
      <c r="I270" s="52"/>
      <c r="J270" s="52"/>
      <c r="L270" s="52"/>
    </row>
    <row r="271" spans="7:12" x14ac:dyDescent="0.25">
      <c r="G271" s="52"/>
      <c r="I271" s="52"/>
      <c r="J271" s="52"/>
      <c r="L271" s="52"/>
    </row>
    <row r="272" spans="7:12" x14ac:dyDescent="0.25">
      <c r="G272" s="52"/>
      <c r="I272" s="52"/>
      <c r="J272" s="52"/>
      <c r="L272" s="52"/>
    </row>
    <row r="273" spans="7:12" x14ac:dyDescent="0.25">
      <c r="G273" s="52"/>
      <c r="I273" s="52"/>
      <c r="J273" s="52"/>
      <c r="L273" s="52"/>
    </row>
    <row r="274" spans="7:12" x14ac:dyDescent="0.25">
      <c r="G274" s="52"/>
      <c r="I274" s="52"/>
      <c r="J274" s="52"/>
      <c r="L274" s="52"/>
    </row>
    <row r="275" spans="7:12" x14ac:dyDescent="0.25">
      <c r="G275" s="52"/>
      <c r="I275" s="52"/>
      <c r="J275" s="52"/>
      <c r="L275" s="52"/>
    </row>
    <row r="276" spans="7:12" x14ac:dyDescent="0.25">
      <c r="G276" s="52"/>
      <c r="I276" s="52"/>
      <c r="J276" s="52"/>
      <c r="L276" s="52"/>
    </row>
    <row r="277" spans="7:12" x14ac:dyDescent="0.25">
      <c r="G277" s="52"/>
      <c r="I277" s="52"/>
      <c r="J277" s="52"/>
      <c r="L277" s="52"/>
    </row>
  </sheetData>
  <pageMargins left="0.7" right="0.7" top="0.75" bottom="0.75" header="0.3" footer="0.3"/>
  <pageSetup scale="69" fitToHeight="0" orientation="landscape" r:id="rId1"/>
  <rowBreaks count="5" manualBreakCount="5">
    <brk id="50" max="16383" man="1"/>
    <brk id="87" max="16383" man="1"/>
    <brk id="116" max="16383" man="1"/>
    <brk id="151" max="16383" man="1"/>
    <brk id="1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Table 1</vt:lpstr>
      <vt:lpstr>Table 2</vt:lpstr>
      <vt:lpstr>Table 3</vt:lpstr>
      <vt:lpstr>Table 4</vt:lpstr>
      <vt:lpstr>Table 5</vt:lpstr>
      <vt:lpstr>Table 6</vt:lpstr>
      <vt:lpstr>Table 7</vt:lpstr>
      <vt:lpstr>Table 8</vt:lpstr>
      <vt:lpstr>'Table 1'!Print_Area</vt:lpstr>
      <vt:lpstr>'Table 3'!Print_Area</vt:lpstr>
      <vt:lpstr>'Table 5'!Print_Area</vt:lpstr>
      <vt:lpstr>'Table 7'!Print_Area</vt:lpstr>
      <vt:lpstr>'Table 1'!Print_Titles</vt:lpstr>
      <vt:lpstr>'Table 2'!Print_Titles</vt:lpstr>
      <vt:lpstr>'Table 3'!Print_Titles</vt:lpstr>
      <vt:lpstr>'Table 4'!Print_Titles</vt:lpstr>
      <vt:lpstr>'Table 5'!Print_Titles</vt:lpstr>
      <vt:lpstr>'Table 6'!Print_Titles</vt:lpstr>
      <vt:lpstr>'Table 7'!Print_Titles</vt:lpstr>
      <vt:lpstr>'Table 8'!Print_Titles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2016-04-06T15:14:17Z</dcterms:created>
  <dcterms:modified xsi:type="dcterms:W3CDTF">2016-04-06T16:19:15Z</dcterms:modified>
</cp:coreProperties>
</file>