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795" yWindow="990" windowWidth="15420" windowHeight="3330" tabRatio="876"/>
  </bookViews>
  <sheets>
    <sheet name="Stat Rpt II" sheetId="1" r:id="rId1"/>
    <sheet name="Module2" sheetId="3" state="veryHidden" r:id="rId2"/>
    <sheet name="Module3" sheetId="4" state="veryHidden" r:id="rId3"/>
    <sheet name="Module4" sheetId="5" state="veryHidden" r:id="rId4"/>
    <sheet name="Module1" sheetId="868" state="veryHidden" r:id="rId5"/>
  </sheets>
  <externalReferences>
    <externalReference r:id="rId6"/>
  </externalReferences>
  <definedNames>
    <definedName name="_xlnm._FilterDatabase" localSheetId="0" hidden="1">'Stat Rpt II'!$A$7:$N$1793</definedName>
    <definedName name="EXPENSE_QUERY_YTD_OCT_2008">#REF!</definedName>
    <definedName name="IOTypes">[1]Sheet2!$I$2:$I$40</definedName>
    <definedName name="newacct">[1]Sheet2!$K$2:$K$4</definedName>
    <definedName name="_xlnm.Print_Area" localSheetId="0">'Stat Rpt II'!$A$1:$N$1793</definedName>
    <definedName name="_xlnm.Print_Area">#REF!</definedName>
    <definedName name="PRINT_AREA_MI">#REF!</definedName>
    <definedName name="_xlnm.Print_Titles" localSheetId="0">'Stat Rpt II'!$3:$8</definedName>
  </definedNames>
  <calcPr calcId="145621"/>
</workbook>
</file>

<file path=xl/calcChain.xml><?xml version="1.0" encoding="utf-8"?>
<calcChain xmlns="http://schemas.openxmlformats.org/spreadsheetml/2006/main">
  <c r="J722" i="1" l="1"/>
  <c r="J621" i="1"/>
  <c r="L20" i="1" l="1"/>
  <c r="L15" i="1"/>
  <c r="L34" i="1"/>
  <c r="L29" i="1"/>
  <c r="L48" i="1"/>
  <c r="L43" i="1"/>
  <c r="L62" i="1"/>
  <c r="L57" i="1"/>
  <c r="L76" i="1"/>
  <c r="L71" i="1"/>
  <c r="L90" i="1"/>
  <c r="L85" i="1"/>
  <c r="L104" i="1"/>
  <c r="L99" i="1"/>
  <c r="L118" i="1"/>
  <c r="L113" i="1"/>
  <c r="L133" i="1"/>
  <c r="L128" i="1"/>
  <c r="L147" i="1"/>
  <c r="L142" i="1"/>
  <c r="L161" i="1"/>
  <c r="L156" i="1"/>
  <c r="L175" i="1"/>
  <c r="L170" i="1"/>
  <c r="L189" i="1"/>
  <c r="L184" i="1"/>
  <c r="L204" i="1"/>
  <c r="L199" i="1"/>
  <c r="L218" i="1"/>
  <c r="L213" i="1"/>
  <c r="L232" i="1"/>
  <c r="L227" i="1"/>
  <c r="L246" i="1"/>
  <c r="L241" i="1"/>
  <c r="L260" i="1"/>
  <c r="L255" i="1"/>
  <c r="L274" i="1"/>
  <c r="L269" i="1"/>
  <c r="L289" i="1"/>
  <c r="L284" i="1"/>
  <c r="L303" i="1"/>
  <c r="L298" i="1"/>
  <c r="L317" i="1"/>
  <c r="L312" i="1"/>
  <c r="L332" i="1"/>
  <c r="L327" i="1"/>
  <c r="L346" i="1"/>
  <c r="L341" i="1"/>
  <c r="L360" i="1"/>
  <c r="L355" i="1"/>
  <c r="L374" i="1"/>
  <c r="L369" i="1"/>
  <c r="L388" i="1"/>
  <c r="L383" i="1"/>
  <c r="L403" i="1"/>
  <c r="L398" i="1"/>
  <c r="L417" i="1"/>
  <c r="L412" i="1"/>
  <c r="L431" i="1"/>
  <c r="L426" i="1"/>
  <c r="L445" i="1"/>
  <c r="L440" i="1"/>
  <c r="L459" i="1"/>
  <c r="L454" i="1"/>
  <c r="L473" i="1"/>
  <c r="L468" i="1"/>
  <c r="L487" i="1"/>
  <c r="L482" i="1"/>
  <c r="L502" i="1"/>
  <c r="L497" i="1"/>
  <c r="L516" i="1"/>
  <c r="L511" i="1"/>
  <c r="L530" i="1"/>
  <c r="L525" i="1"/>
  <c r="L545" i="1"/>
  <c r="L540" i="1"/>
  <c r="L560" i="1"/>
  <c r="L555" i="1"/>
  <c r="L574" i="1"/>
  <c r="L569" i="1"/>
  <c r="L588" i="1"/>
  <c r="L583" i="1"/>
  <c r="L602" i="1"/>
  <c r="L597" i="1"/>
  <c r="L616" i="1"/>
  <c r="L611" i="1"/>
  <c r="L630" i="1"/>
  <c r="L625" i="1"/>
  <c r="L645" i="1"/>
  <c r="L640" i="1"/>
  <c r="L659" i="1"/>
  <c r="L654" i="1"/>
  <c r="L673" i="1"/>
  <c r="L668" i="1"/>
  <c r="L687" i="1"/>
  <c r="L682" i="1"/>
  <c r="L701" i="1"/>
  <c r="L696" i="1"/>
  <c r="L715" i="1"/>
  <c r="L710" i="1"/>
  <c r="L725" i="1"/>
  <c r="L730" i="1"/>
  <c r="L741" i="1"/>
  <c r="L746" i="1"/>
  <c r="L762" i="1"/>
  <c r="L757" i="1"/>
  <c r="L778" i="1"/>
  <c r="L773" i="1"/>
  <c r="L794" i="1"/>
  <c r="L789" i="1"/>
  <c r="L810" i="1"/>
  <c r="L805" i="1"/>
  <c r="L825" i="1"/>
  <c r="L820" i="1"/>
  <c r="L840" i="1"/>
  <c r="L835" i="1"/>
  <c r="L856" i="1"/>
  <c r="L851" i="1"/>
  <c r="L871" i="1"/>
  <c r="L866" i="1"/>
  <c r="L886" i="1"/>
  <c r="L881" i="1"/>
  <c r="L901" i="1"/>
  <c r="L896" i="1"/>
  <c r="L917" i="1"/>
  <c r="L912" i="1"/>
  <c r="L932" i="1"/>
  <c r="L927" i="1"/>
  <c r="L947" i="1"/>
  <c r="L942" i="1"/>
  <c r="L962" i="1"/>
  <c r="L957" i="1"/>
  <c r="L978" i="1"/>
  <c r="L973" i="1"/>
  <c r="L993" i="1"/>
  <c r="L988" i="1"/>
  <c r="L1009" i="1"/>
  <c r="L1004" i="1"/>
  <c r="L1024" i="1"/>
  <c r="L1019" i="1"/>
  <c r="L1039" i="1"/>
  <c r="L1034" i="1"/>
  <c r="L1054" i="1"/>
  <c r="L1049" i="1"/>
  <c r="L1069" i="1"/>
  <c r="L1064" i="1"/>
  <c r="L1084" i="1"/>
  <c r="L1079" i="1"/>
  <c r="L1099" i="1"/>
  <c r="L1094" i="1"/>
  <c r="L1114" i="1"/>
  <c r="L1109" i="1"/>
  <c r="L1129" i="1"/>
  <c r="L1124" i="1"/>
  <c r="L1144" i="1"/>
  <c r="L1139" i="1"/>
  <c r="L1159" i="1"/>
  <c r="L1154" i="1"/>
  <c r="L1175" i="1"/>
  <c r="L1170" i="1"/>
  <c r="L1190" i="1"/>
  <c r="L1185" i="1"/>
  <c r="L1205" i="1"/>
  <c r="L1200" i="1"/>
  <c r="L1221" i="1"/>
  <c r="L1216" i="1"/>
  <c r="L1236" i="1"/>
  <c r="L1231" i="1"/>
  <c r="L1251" i="1"/>
  <c r="L1246" i="1"/>
  <c r="L1266" i="1"/>
  <c r="L1261" i="1"/>
  <c r="L1282" i="1"/>
  <c r="L1277" i="1"/>
  <c r="L1297" i="1"/>
  <c r="L1292" i="1"/>
  <c r="L1313" i="1"/>
  <c r="L1308" i="1"/>
  <c r="L1329" i="1"/>
  <c r="L1324" i="1"/>
  <c r="L1345" i="1"/>
  <c r="L1340" i="1"/>
  <c r="L1361" i="1"/>
  <c r="L1356" i="1"/>
  <c r="L1377" i="1"/>
  <c r="L1372" i="1"/>
  <c r="L1393" i="1"/>
  <c r="L1388" i="1"/>
  <c r="L1409" i="1"/>
  <c r="L1404" i="1"/>
  <c r="L1425" i="1"/>
  <c r="L1420" i="1"/>
  <c r="L1441" i="1"/>
  <c r="L1436" i="1"/>
  <c r="L1457" i="1"/>
  <c r="L1452" i="1"/>
  <c r="L1473" i="1"/>
  <c r="L1468" i="1"/>
  <c r="L1480" i="1"/>
  <c r="L1493" i="1"/>
  <c r="J1648" i="1"/>
  <c r="J1692" i="1"/>
  <c r="D783" i="1"/>
  <c r="J1711" i="1"/>
  <c r="D1567" i="1"/>
  <c r="E1446" i="1"/>
  <c r="F1446" i="1"/>
  <c r="G1446" i="1"/>
  <c r="H1446" i="1"/>
  <c r="I1446" i="1"/>
  <c r="J1446" i="1"/>
  <c r="E1447" i="1"/>
  <c r="F1447" i="1"/>
  <c r="G1447" i="1"/>
  <c r="H1447" i="1"/>
  <c r="I1447" i="1"/>
  <c r="J1447" i="1"/>
  <c r="E1448" i="1"/>
  <c r="F1448" i="1"/>
  <c r="G1448" i="1"/>
  <c r="H1448" i="1"/>
  <c r="I1448" i="1"/>
  <c r="J1448" i="1"/>
  <c r="E1449" i="1"/>
  <c r="F1449" i="1"/>
  <c r="G1449" i="1"/>
  <c r="H1449" i="1"/>
  <c r="I1449" i="1"/>
  <c r="J1449" i="1"/>
  <c r="E1450" i="1"/>
  <c r="F1450" i="1"/>
  <c r="G1450" i="1"/>
  <c r="H1450" i="1"/>
  <c r="I1450" i="1"/>
  <c r="J1450" i="1"/>
  <c r="E1451" i="1"/>
  <c r="F1451" i="1"/>
  <c r="G1451" i="1"/>
  <c r="H1451" i="1"/>
  <c r="I1451" i="1"/>
  <c r="J1451" i="1"/>
  <c r="E1454" i="1"/>
  <c r="F1454" i="1"/>
  <c r="G1454" i="1"/>
  <c r="H1454" i="1"/>
  <c r="I1454" i="1"/>
  <c r="J1454" i="1"/>
  <c r="E1455" i="1"/>
  <c r="F1455" i="1"/>
  <c r="G1455" i="1"/>
  <c r="H1455" i="1"/>
  <c r="I1455" i="1"/>
  <c r="J1455" i="1"/>
  <c r="E1456" i="1"/>
  <c r="F1456" i="1"/>
  <c r="G1456" i="1"/>
  <c r="H1456" i="1"/>
  <c r="I1456" i="1"/>
  <c r="J1456" i="1"/>
  <c r="D1456" i="1"/>
  <c r="D1455" i="1"/>
  <c r="D1454" i="1"/>
  <c r="D1447" i="1"/>
  <c r="D1448" i="1"/>
  <c r="D1449" i="1"/>
  <c r="D1450" i="1"/>
  <c r="D1451" i="1"/>
  <c r="D1446" i="1"/>
  <c r="E1286" i="1"/>
  <c r="F1286" i="1"/>
  <c r="G1286" i="1"/>
  <c r="H1286" i="1"/>
  <c r="I1286" i="1"/>
  <c r="J1286" i="1"/>
  <c r="E1287" i="1"/>
  <c r="F1287" i="1"/>
  <c r="G1287" i="1"/>
  <c r="H1287" i="1"/>
  <c r="I1287" i="1"/>
  <c r="J1287" i="1"/>
  <c r="E1288" i="1"/>
  <c r="F1288" i="1"/>
  <c r="G1288" i="1"/>
  <c r="H1288" i="1"/>
  <c r="I1288" i="1"/>
  <c r="J1288" i="1"/>
  <c r="E1289" i="1"/>
  <c r="F1289" i="1"/>
  <c r="G1289" i="1"/>
  <c r="H1289" i="1"/>
  <c r="I1289" i="1"/>
  <c r="J1289" i="1"/>
  <c r="E1290" i="1"/>
  <c r="F1290" i="1"/>
  <c r="G1290" i="1"/>
  <c r="H1290" i="1"/>
  <c r="I1290" i="1"/>
  <c r="J1290" i="1"/>
  <c r="E1291" i="1"/>
  <c r="F1291" i="1"/>
  <c r="G1291" i="1"/>
  <c r="H1291" i="1"/>
  <c r="I1291" i="1"/>
  <c r="J1291" i="1"/>
  <c r="E1294" i="1"/>
  <c r="F1294" i="1"/>
  <c r="G1294" i="1"/>
  <c r="H1294" i="1"/>
  <c r="I1294" i="1"/>
  <c r="J1294" i="1"/>
  <c r="E1295" i="1"/>
  <c r="F1295" i="1"/>
  <c r="G1295" i="1"/>
  <c r="H1295" i="1"/>
  <c r="I1295" i="1"/>
  <c r="J1295" i="1"/>
  <c r="E1296" i="1"/>
  <c r="F1296" i="1"/>
  <c r="G1296" i="1"/>
  <c r="H1296" i="1"/>
  <c r="I1296" i="1"/>
  <c r="J1296" i="1"/>
  <c r="D1296" i="1"/>
  <c r="D1295" i="1"/>
  <c r="D1294" i="1"/>
  <c r="D1287" i="1"/>
  <c r="D1288" i="1"/>
  <c r="D1289" i="1"/>
  <c r="D1290" i="1"/>
  <c r="D1291" i="1"/>
  <c r="D1286" i="1"/>
  <c r="E1366" i="1"/>
  <c r="F1366" i="1"/>
  <c r="G1366" i="1"/>
  <c r="H1366" i="1"/>
  <c r="I1366" i="1"/>
  <c r="J1366" i="1"/>
  <c r="E1367" i="1"/>
  <c r="F1367" i="1"/>
  <c r="G1367" i="1"/>
  <c r="H1367" i="1"/>
  <c r="I1367" i="1"/>
  <c r="J1367" i="1"/>
  <c r="E1368" i="1"/>
  <c r="F1368" i="1"/>
  <c r="G1368" i="1"/>
  <c r="H1368" i="1"/>
  <c r="I1368" i="1"/>
  <c r="J1368" i="1"/>
  <c r="E1369" i="1"/>
  <c r="F1369" i="1"/>
  <c r="G1369" i="1"/>
  <c r="H1369" i="1"/>
  <c r="I1369" i="1"/>
  <c r="J1369" i="1"/>
  <c r="E1370" i="1"/>
  <c r="F1370" i="1"/>
  <c r="G1370" i="1"/>
  <c r="H1370" i="1"/>
  <c r="I1370" i="1"/>
  <c r="J1370" i="1"/>
  <c r="E1371" i="1"/>
  <c r="F1371" i="1"/>
  <c r="G1371" i="1"/>
  <c r="H1371" i="1"/>
  <c r="I1371" i="1"/>
  <c r="J1371" i="1"/>
  <c r="E1374" i="1"/>
  <c r="F1374" i="1"/>
  <c r="G1374" i="1"/>
  <c r="H1374" i="1"/>
  <c r="I1374" i="1"/>
  <c r="J1374" i="1"/>
  <c r="E1375" i="1"/>
  <c r="F1375" i="1"/>
  <c r="G1375" i="1"/>
  <c r="H1375" i="1"/>
  <c r="I1375" i="1"/>
  <c r="J1375" i="1"/>
  <c r="E1376" i="1"/>
  <c r="F1376" i="1"/>
  <c r="G1376" i="1"/>
  <c r="H1376" i="1"/>
  <c r="I1376" i="1"/>
  <c r="J1376" i="1"/>
  <c r="D1376" i="1"/>
  <c r="D1375" i="1"/>
  <c r="D1374" i="1"/>
  <c r="D1367" i="1"/>
  <c r="D1368" i="1"/>
  <c r="D1369" i="1"/>
  <c r="D1370" i="1"/>
  <c r="D1371" i="1"/>
  <c r="D1366" i="1"/>
  <c r="J1265" i="1"/>
  <c r="I1265" i="1"/>
  <c r="H1265" i="1"/>
  <c r="G1265" i="1"/>
  <c r="F1265" i="1"/>
  <c r="E1265" i="1"/>
  <c r="D1265" i="1"/>
  <c r="J1264" i="1"/>
  <c r="I1264" i="1"/>
  <c r="H1264" i="1"/>
  <c r="G1264" i="1"/>
  <c r="F1264" i="1"/>
  <c r="E1264" i="1"/>
  <c r="D1264" i="1"/>
  <c r="J1263" i="1"/>
  <c r="I1263" i="1"/>
  <c r="H1263" i="1"/>
  <c r="G1263" i="1"/>
  <c r="F1263" i="1"/>
  <c r="E1263" i="1"/>
  <c r="D1263" i="1"/>
  <c r="J1260" i="1"/>
  <c r="I1260" i="1"/>
  <c r="H1260" i="1"/>
  <c r="G1260" i="1"/>
  <c r="F1260" i="1"/>
  <c r="E1260" i="1"/>
  <c r="D1260" i="1"/>
  <c r="J1259" i="1"/>
  <c r="I1259" i="1"/>
  <c r="H1259" i="1"/>
  <c r="G1259" i="1"/>
  <c r="F1259" i="1"/>
  <c r="E1259" i="1"/>
  <c r="D1259" i="1"/>
  <c r="J1258" i="1"/>
  <c r="I1258" i="1"/>
  <c r="H1258" i="1"/>
  <c r="G1258" i="1"/>
  <c r="F1258" i="1"/>
  <c r="E1258" i="1"/>
  <c r="D1258" i="1"/>
  <c r="J1257" i="1"/>
  <c r="I1257" i="1"/>
  <c r="H1257" i="1"/>
  <c r="G1257" i="1"/>
  <c r="F1257" i="1"/>
  <c r="E1257" i="1"/>
  <c r="D1257" i="1"/>
  <c r="J1256" i="1"/>
  <c r="I1256" i="1"/>
  <c r="H1256" i="1"/>
  <c r="G1256" i="1"/>
  <c r="F1256" i="1"/>
  <c r="E1256" i="1"/>
  <c r="D1256" i="1"/>
  <c r="J1255" i="1"/>
  <c r="I1255" i="1"/>
  <c r="H1255" i="1"/>
  <c r="G1255" i="1"/>
  <c r="F1255" i="1"/>
  <c r="E1255" i="1"/>
  <c r="D1255" i="1"/>
  <c r="E1194" i="1"/>
  <c r="F1194" i="1"/>
  <c r="G1194" i="1"/>
  <c r="H1194" i="1"/>
  <c r="I1194" i="1"/>
  <c r="J1194" i="1"/>
  <c r="E1195" i="1"/>
  <c r="F1195" i="1"/>
  <c r="G1195" i="1"/>
  <c r="H1195" i="1"/>
  <c r="I1195" i="1"/>
  <c r="J1195" i="1"/>
  <c r="E1196" i="1"/>
  <c r="F1196" i="1"/>
  <c r="G1196" i="1"/>
  <c r="H1196" i="1"/>
  <c r="I1196" i="1"/>
  <c r="J1196" i="1"/>
  <c r="E1197" i="1"/>
  <c r="F1197" i="1"/>
  <c r="G1197" i="1"/>
  <c r="H1197" i="1"/>
  <c r="I1197" i="1"/>
  <c r="J1197" i="1"/>
  <c r="E1198" i="1"/>
  <c r="F1198" i="1"/>
  <c r="G1198" i="1"/>
  <c r="H1198" i="1"/>
  <c r="I1198" i="1"/>
  <c r="J1198" i="1"/>
  <c r="E1199" i="1"/>
  <c r="F1199" i="1"/>
  <c r="G1199" i="1"/>
  <c r="H1199" i="1"/>
  <c r="I1199" i="1"/>
  <c r="J1199" i="1"/>
  <c r="E1202" i="1"/>
  <c r="F1202" i="1"/>
  <c r="G1202" i="1"/>
  <c r="H1202" i="1"/>
  <c r="I1202" i="1"/>
  <c r="J1202" i="1"/>
  <c r="E1203" i="1"/>
  <c r="F1203" i="1"/>
  <c r="G1203" i="1"/>
  <c r="H1203" i="1"/>
  <c r="I1203" i="1"/>
  <c r="J1203" i="1"/>
  <c r="E1204" i="1"/>
  <c r="F1204" i="1"/>
  <c r="G1204" i="1"/>
  <c r="H1204" i="1"/>
  <c r="I1204" i="1"/>
  <c r="J1204" i="1"/>
  <c r="D1204" i="1"/>
  <c r="D1203" i="1"/>
  <c r="D1202" i="1"/>
  <c r="D1195" i="1"/>
  <c r="D1196" i="1"/>
  <c r="D1197" i="1"/>
  <c r="D1198" i="1"/>
  <c r="D1199" i="1"/>
  <c r="D1194" i="1"/>
  <c r="J1158" i="1"/>
  <c r="I1158" i="1"/>
  <c r="H1158" i="1"/>
  <c r="G1158" i="1"/>
  <c r="F1158" i="1"/>
  <c r="E1158" i="1"/>
  <c r="D1158" i="1"/>
  <c r="J1157" i="1"/>
  <c r="I1157" i="1"/>
  <c r="H1157" i="1"/>
  <c r="G1157" i="1"/>
  <c r="F1157" i="1"/>
  <c r="E1157" i="1"/>
  <c r="D1157" i="1"/>
  <c r="J1156" i="1"/>
  <c r="I1156" i="1"/>
  <c r="H1156" i="1"/>
  <c r="G1156" i="1"/>
  <c r="F1156" i="1"/>
  <c r="E1156" i="1"/>
  <c r="D1156" i="1"/>
  <c r="J1153" i="1"/>
  <c r="I1153" i="1"/>
  <c r="H1153" i="1"/>
  <c r="G1153" i="1"/>
  <c r="F1153" i="1"/>
  <c r="E1153" i="1"/>
  <c r="D1153" i="1"/>
  <c r="J1152" i="1"/>
  <c r="I1152" i="1"/>
  <c r="H1152" i="1"/>
  <c r="G1152" i="1"/>
  <c r="F1152" i="1"/>
  <c r="E1152" i="1"/>
  <c r="D1152" i="1"/>
  <c r="J1151" i="1"/>
  <c r="I1151" i="1"/>
  <c r="H1151" i="1"/>
  <c r="G1151" i="1"/>
  <c r="F1151" i="1"/>
  <c r="E1151" i="1"/>
  <c r="D1151" i="1"/>
  <c r="J1150" i="1"/>
  <c r="I1150" i="1"/>
  <c r="H1150" i="1"/>
  <c r="G1150" i="1"/>
  <c r="F1150" i="1"/>
  <c r="E1150" i="1"/>
  <c r="D1150" i="1"/>
  <c r="J1149" i="1"/>
  <c r="I1149" i="1"/>
  <c r="H1149" i="1"/>
  <c r="G1149" i="1"/>
  <c r="F1149" i="1"/>
  <c r="E1149" i="1"/>
  <c r="D1149" i="1"/>
  <c r="J1148" i="1"/>
  <c r="I1148" i="1"/>
  <c r="H1148" i="1"/>
  <c r="G1148" i="1"/>
  <c r="F1148" i="1"/>
  <c r="E1148" i="1"/>
  <c r="D1148" i="1"/>
  <c r="E1088" i="1"/>
  <c r="F1088" i="1"/>
  <c r="G1088" i="1"/>
  <c r="H1088" i="1"/>
  <c r="I1088" i="1"/>
  <c r="J1088" i="1"/>
  <c r="E1089" i="1"/>
  <c r="F1089" i="1"/>
  <c r="G1089" i="1"/>
  <c r="H1089" i="1"/>
  <c r="I1089" i="1"/>
  <c r="J1089" i="1"/>
  <c r="E1090" i="1"/>
  <c r="F1090" i="1"/>
  <c r="G1090" i="1"/>
  <c r="H1090" i="1"/>
  <c r="I1090" i="1"/>
  <c r="J1090" i="1"/>
  <c r="E1091" i="1"/>
  <c r="F1091" i="1"/>
  <c r="G1091" i="1"/>
  <c r="H1091" i="1"/>
  <c r="I1091" i="1"/>
  <c r="J1091" i="1"/>
  <c r="E1092" i="1"/>
  <c r="F1092" i="1"/>
  <c r="G1092" i="1"/>
  <c r="H1092" i="1"/>
  <c r="I1092" i="1"/>
  <c r="J1092" i="1"/>
  <c r="E1093" i="1"/>
  <c r="F1093" i="1"/>
  <c r="G1093" i="1"/>
  <c r="H1093" i="1"/>
  <c r="I1093" i="1"/>
  <c r="J1093" i="1"/>
  <c r="E1096" i="1"/>
  <c r="F1096" i="1"/>
  <c r="G1096" i="1"/>
  <c r="H1096" i="1"/>
  <c r="I1096" i="1"/>
  <c r="J1096" i="1"/>
  <c r="E1097" i="1"/>
  <c r="F1097" i="1"/>
  <c r="G1097" i="1"/>
  <c r="H1097" i="1"/>
  <c r="I1097" i="1"/>
  <c r="J1097" i="1"/>
  <c r="E1098" i="1"/>
  <c r="F1098" i="1"/>
  <c r="G1098" i="1"/>
  <c r="H1098" i="1"/>
  <c r="I1098" i="1"/>
  <c r="J1098" i="1"/>
  <c r="D1097" i="1"/>
  <c r="D1098" i="1"/>
  <c r="D1096" i="1"/>
  <c r="D1089" i="1"/>
  <c r="D1090" i="1"/>
  <c r="D1091" i="1"/>
  <c r="D1092" i="1"/>
  <c r="D1093" i="1"/>
  <c r="D1088" i="1"/>
  <c r="E982" i="1"/>
  <c r="F982" i="1"/>
  <c r="G982" i="1"/>
  <c r="H982" i="1"/>
  <c r="I982" i="1"/>
  <c r="J982" i="1"/>
  <c r="E983" i="1"/>
  <c r="F983" i="1"/>
  <c r="G983" i="1"/>
  <c r="H983" i="1"/>
  <c r="I983" i="1"/>
  <c r="J983" i="1"/>
  <c r="E984" i="1"/>
  <c r="F984" i="1"/>
  <c r="G984" i="1"/>
  <c r="H984" i="1"/>
  <c r="I984" i="1"/>
  <c r="J984" i="1"/>
  <c r="E985" i="1"/>
  <c r="F985" i="1"/>
  <c r="G985" i="1"/>
  <c r="H985" i="1"/>
  <c r="I985" i="1"/>
  <c r="J985" i="1"/>
  <c r="E986" i="1"/>
  <c r="F986" i="1"/>
  <c r="G986" i="1"/>
  <c r="H986" i="1"/>
  <c r="I986" i="1"/>
  <c r="J986" i="1"/>
  <c r="E987" i="1"/>
  <c r="F987" i="1"/>
  <c r="G987" i="1"/>
  <c r="H987" i="1"/>
  <c r="I987" i="1"/>
  <c r="J987" i="1"/>
  <c r="E990" i="1"/>
  <c r="F990" i="1"/>
  <c r="G990" i="1"/>
  <c r="H990" i="1"/>
  <c r="I990" i="1"/>
  <c r="J990" i="1"/>
  <c r="E991" i="1"/>
  <c r="F991" i="1"/>
  <c r="G991" i="1"/>
  <c r="H991" i="1"/>
  <c r="I991" i="1"/>
  <c r="J991" i="1"/>
  <c r="E992" i="1"/>
  <c r="F992" i="1"/>
  <c r="G992" i="1"/>
  <c r="H992" i="1"/>
  <c r="I992" i="1"/>
  <c r="J992" i="1"/>
  <c r="D990" i="1"/>
  <c r="D992" i="1"/>
  <c r="D991" i="1"/>
  <c r="D983" i="1"/>
  <c r="D984" i="1"/>
  <c r="D985" i="1"/>
  <c r="D986" i="1"/>
  <c r="D987" i="1"/>
  <c r="D982" i="1"/>
  <c r="E1058" i="1"/>
  <c r="F1058" i="1"/>
  <c r="G1058" i="1"/>
  <c r="H1058" i="1"/>
  <c r="I1058" i="1"/>
  <c r="J1058" i="1"/>
  <c r="E1059" i="1"/>
  <c r="F1059" i="1"/>
  <c r="G1059" i="1"/>
  <c r="H1059" i="1"/>
  <c r="H1064" i="1" s="1"/>
  <c r="I1059" i="1"/>
  <c r="J1059" i="1"/>
  <c r="E1060" i="1"/>
  <c r="F1060" i="1"/>
  <c r="G1060" i="1"/>
  <c r="H1060" i="1"/>
  <c r="I1060" i="1"/>
  <c r="J1060" i="1"/>
  <c r="E1061" i="1"/>
  <c r="F1061" i="1"/>
  <c r="G1061" i="1"/>
  <c r="H1061" i="1"/>
  <c r="I1061" i="1"/>
  <c r="J1061" i="1"/>
  <c r="E1062" i="1"/>
  <c r="F1062" i="1"/>
  <c r="G1062" i="1"/>
  <c r="H1062" i="1"/>
  <c r="I1062" i="1"/>
  <c r="J1062" i="1"/>
  <c r="E1063" i="1"/>
  <c r="F1063" i="1"/>
  <c r="G1063" i="1"/>
  <c r="H1063" i="1"/>
  <c r="I1063" i="1"/>
  <c r="J1063" i="1"/>
  <c r="E1066" i="1"/>
  <c r="F1066" i="1"/>
  <c r="G1066" i="1"/>
  <c r="H1066" i="1"/>
  <c r="I1066" i="1"/>
  <c r="J1066" i="1"/>
  <c r="E1067" i="1"/>
  <c r="F1067" i="1"/>
  <c r="G1067" i="1"/>
  <c r="H1067" i="1"/>
  <c r="I1067" i="1"/>
  <c r="J1067" i="1"/>
  <c r="E1068" i="1"/>
  <c r="F1068" i="1"/>
  <c r="G1068" i="1"/>
  <c r="H1068" i="1"/>
  <c r="I1068" i="1"/>
  <c r="J1068" i="1"/>
  <c r="D1068" i="1"/>
  <c r="D1067" i="1"/>
  <c r="D1066" i="1"/>
  <c r="D1059" i="1"/>
  <c r="D1060" i="1"/>
  <c r="D1061" i="1"/>
  <c r="D1062" i="1"/>
  <c r="D1063" i="1"/>
  <c r="D1058" i="1"/>
  <c r="J961" i="1"/>
  <c r="I961" i="1"/>
  <c r="H961" i="1"/>
  <c r="G961" i="1"/>
  <c r="F961" i="1"/>
  <c r="E961" i="1"/>
  <c r="D961" i="1"/>
  <c r="J960" i="1"/>
  <c r="I960" i="1"/>
  <c r="H960" i="1"/>
  <c r="G960" i="1"/>
  <c r="F960" i="1"/>
  <c r="E960" i="1"/>
  <c r="D960" i="1"/>
  <c r="J959" i="1"/>
  <c r="I959" i="1"/>
  <c r="H959" i="1"/>
  <c r="G959" i="1"/>
  <c r="F959" i="1"/>
  <c r="E959" i="1"/>
  <c r="D959" i="1"/>
  <c r="J956" i="1"/>
  <c r="I956" i="1"/>
  <c r="H956" i="1"/>
  <c r="G956" i="1"/>
  <c r="F956" i="1"/>
  <c r="E956" i="1"/>
  <c r="D956" i="1"/>
  <c r="J955" i="1"/>
  <c r="I955" i="1"/>
  <c r="H955" i="1"/>
  <c r="G955" i="1"/>
  <c r="F955" i="1"/>
  <c r="E955" i="1"/>
  <c r="D955" i="1"/>
  <c r="J954" i="1"/>
  <c r="I954" i="1"/>
  <c r="H954" i="1"/>
  <c r="G954" i="1"/>
  <c r="F954" i="1"/>
  <c r="E954" i="1"/>
  <c r="D954" i="1"/>
  <c r="J953" i="1"/>
  <c r="I953" i="1"/>
  <c r="H953" i="1"/>
  <c r="G953" i="1"/>
  <c r="F953" i="1"/>
  <c r="E953" i="1"/>
  <c r="D953" i="1"/>
  <c r="J952" i="1"/>
  <c r="I952" i="1"/>
  <c r="H952" i="1"/>
  <c r="G952" i="1"/>
  <c r="F952" i="1"/>
  <c r="E952" i="1"/>
  <c r="D952" i="1"/>
  <c r="J951" i="1"/>
  <c r="I951" i="1"/>
  <c r="H951" i="1"/>
  <c r="G951" i="1"/>
  <c r="F951" i="1"/>
  <c r="E951" i="1"/>
  <c r="D951" i="1"/>
  <c r="E890" i="1"/>
  <c r="F890" i="1"/>
  <c r="G890" i="1"/>
  <c r="H890" i="1"/>
  <c r="I890" i="1"/>
  <c r="J890" i="1"/>
  <c r="E891" i="1"/>
  <c r="F891" i="1"/>
  <c r="G891" i="1"/>
  <c r="H891" i="1"/>
  <c r="I891" i="1"/>
  <c r="J891" i="1"/>
  <c r="E892" i="1"/>
  <c r="F892" i="1"/>
  <c r="G892" i="1"/>
  <c r="H892" i="1"/>
  <c r="I892" i="1"/>
  <c r="J892" i="1"/>
  <c r="E893" i="1"/>
  <c r="F893" i="1"/>
  <c r="G893" i="1"/>
  <c r="H893" i="1"/>
  <c r="I893" i="1"/>
  <c r="J893" i="1"/>
  <c r="E894" i="1"/>
  <c r="F894" i="1"/>
  <c r="G894" i="1"/>
  <c r="H894" i="1"/>
  <c r="I894" i="1"/>
  <c r="J894" i="1"/>
  <c r="E895" i="1"/>
  <c r="F895" i="1"/>
  <c r="G895" i="1"/>
  <c r="H895" i="1"/>
  <c r="I895" i="1"/>
  <c r="J895" i="1"/>
  <c r="E898" i="1"/>
  <c r="F898" i="1"/>
  <c r="G898" i="1"/>
  <c r="H898" i="1"/>
  <c r="I898" i="1"/>
  <c r="J898" i="1"/>
  <c r="E899" i="1"/>
  <c r="F899" i="1"/>
  <c r="G899" i="1"/>
  <c r="H899" i="1"/>
  <c r="I899" i="1"/>
  <c r="J899" i="1"/>
  <c r="E900" i="1"/>
  <c r="F900" i="1"/>
  <c r="G900" i="1"/>
  <c r="H900" i="1"/>
  <c r="I900" i="1"/>
  <c r="J900" i="1"/>
  <c r="D900" i="1"/>
  <c r="D899" i="1"/>
  <c r="D898" i="1"/>
  <c r="D891" i="1"/>
  <c r="D892" i="1"/>
  <c r="D893" i="1"/>
  <c r="D894" i="1"/>
  <c r="D895" i="1"/>
  <c r="D890" i="1"/>
  <c r="D881" i="1"/>
  <c r="E881" i="1"/>
  <c r="F881" i="1"/>
  <c r="G881" i="1"/>
  <c r="H881" i="1"/>
  <c r="I881" i="1"/>
  <c r="J881" i="1"/>
  <c r="E829" i="1"/>
  <c r="F829" i="1"/>
  <c r="G829" i="1"/>
  <c r="H829" i="1"/>
  <c r="I829" i="1"/>
  <c r="J829" i="1"/>
  <c r="E830" i="1"/>
  <c r="F830" i="1"/>
  <c r="G830" i="1"/>
  <c r="H830" i="1"/>
  <c r="I830" i="1"/>
  <c r="J830" i="1"/>
  <c r="E831" i="1"/>
  <c r="F831" i="1"/>
  <c r="G831" i="1"/>
  <c r="H831" i="1"/>
  <c r="I831" i="1"/>
  <c r="J831" i="1"/>
  <c r="E832" i="1"/>
  <c r="F832" i="1"/>
  <c r="G832" i="1"/>
  <c r="H832" i="1"/>
  <c r="I832" i="1"/>
  <c r="J832" i="1"/>
  <c r="E833" i="1"/>
  <c r="F833" i="1"/>
  <c r="G833" i="1"/>
  <c r="H833" i="1"/>
  <c r="I833" i="1"/>
  <c r="J833" i="1"/>
  <c r="E834" i="1"/>
  <c r="F834" i="1"/>
  <c r="G834" i="1"/>
  <c r="H834" i="1"/>
  <c r="I834" i="1"/>
  <c r="J834" i="1"/>
  <c r="E837" i="1"/>
  <c r="F837" i="1"/>
  <c r="G837" i="1"/>
  <c r="H837" i="1"/>
  <c r="I837" i="1"/>
  <c r="J837" i="1"/>
  <c r="E838" i="1"/>
  <c r="F838" i="1"/>
  <c r="G838" i="1"/>
  <c r="H838" i="1"/>
  <c r="I838" i="1"/>
  <c r="J838" i="1"/>
  <c r="E839" i="1"/>
  <c r="F839" i="1"/>
  <c r="G839" i="1"/>
  <c r="H839" i="1"/>
  <c r="I839" i="1"/>
  <c r="J839" i="1"/>
  <c r="D839" i="1"/>
  <c r="D838" i="1"/>
  <c r="D837" i="1"/>
  <c r="D830" i="1"/>
  <c r="D831" i="1"/>
  <c r="D832" i="1"/>
  <c r="D833" i="1"/>
  <c r="D834" i="1"/>
  <c r="D829" i="1"/>
  <c r="D705" i="1"/>
  <c r="E783" i="1"/>
  <c r="F783" i="1"/>
  <c r="G783" i="1"/>
  <c r="H783" i="1"/>
  <c r="I783" i="1"/>
  <c r="J783" i="1"/>
  <c r="E784" i="1"/>
  <c r="F784" i="1"/>
  <c r="G784" i="1"/>
  <c r="H784" i="1"/>
  <c r="I784" i="1"/>
  <c r="J784" i="1"/>
  <c r="E785" i="1"/>
  <c r="F785" i="1"/>
  <c r="G785" i="1"/>
  <c r="H785" i="1"/>
  <c r="I785" i="1"/>
  <c r="J785" i="1"/>
  <c r="E786" i="1"/>
  <c r="F786" i="1"/>
  <c r="G786" i="1"/>
  <c r="H786" i="1"/>
  <c r="I786" i="1"/>
  <c r="J786" i="1"/>
  <c r="E787" i="1"/>
  <c r="F787" i="1"/>
  <c r="G787" i="1"/>
  <c r="H787" i="1"/>
  <c r="I787" i="1"/>
  <c r="J787" i="1"/>
  <c r="E788" i="1"/>
  <c r="F788" i="1"/>
  <c r="G788" i="1"/>
  <c r="H788" i="1"/>
  <c r="I788" i="1"/>
  <c r="J788" i="1"/>
  <c r="E791" i="1"/>
  <c r="F791" i="1"/>
  <c r="G791" i="1"/>
  <c r="H791" i="1"/>
  <c r="I791" i="1"/>
  <c r="J791" i="1"/>
  <c r="E792" i="1"/>
  <c r="F792" i="1"/>
  <c r="G792" i="1"/>
  <c r="H792" i="1"/>
  <c r="I792" i="1"/>
  <c r="J792" i="1"/>
  <c r="E793" i="1"/>
  <c r="F793" i="1"/>
  <c r="G793" i="1"/>
  <c r="H793" i="1"/>
  <c r="I793" i="1"/>
  <c r="J793" i="1"/>
  <c r="D793" i="1"/>
  <c r="D792" i="1"/>
  <c r="D791" i="1"/>
  <c r="D784" i="1"/>
  <c r="D785" i="1"/>
  <c r="D786" i="1"/>
  <c r="D787" i="1"/>
  <c r="D788" i="1"/>
  <c r="J714" i="1"/>
  <c r="I714" i="1"/>
  <c r="H714" i="1"/>
  <c r="G714" i="1"/>
  <c r="F714" i="1"/>
  <c r="E714" i="1"/>
  <c r="D714" i="1"/>
  <c r="J713" i="1"/>
  <c r="I713" i="1"/>
  <c r="H713" i="1"/>
  <c r="G713" i="1"/>
  <c r="F713" i="1"/>
  <c r="E713" i="1"/>
  <c r="D713" i="1"/>
  <c r="J712" i="1"/>
  <c r="I712" i="1"/>
  <c r="H712" i="1"/>
  <c r="G712" i="1"/>
  <c r="F712" i="1"/>
  <c r="E712" i="1"/>
  <c r="D712" i="1"/>
  <c r="J709" i="1"/>
  <c r="I709" i="1"/>
  <c r="H709" i="1"/>
  <c r="G709" i="1"/>
  <c r="F709" i="1"/>
  <c r="E709" i="1"/>
  <c r="D709" i="1"/>
  <c r="J708" i="1"/>
  <c r="I708" i="1"/>
  <c r="H708" i="1"/>
  <c r="G708" i="1"/>
  <c r="F708" i="1"/>
  <c r="E708" i="1"/>
  <c r="D708" i="1"/>
  <c r="J707" i="1"/>
  <c r="I707" i="1"/>
  <c r="H707" i="1"/>
  <c r="G707" i="1"/>
  <c r="F707" i="1"/>
  <c r="E707" i="1"/>
  <c r="D707" i="1"/>
  <c r="J706" i="1"/>
  <c r="I706" i="1"/>
  <c r="H706" i="1"/>
  <c r="G706" i="1"/>
  <c r="F706" i="1"/>
  <c r="E706" i="1"/>
  <c r="D706" i="1"/>
  <c r="J705" i="1"/>
  <c r="I705" i="1"/>
  <c r="H705" i="1"/>
  <c r="G705" i="1"/>
  <c r="F705" i="1"/>
  <c r="E705" i="1"/>
  <c r="E620" i="1"/>
  <c r="F620" i="1"/>
  <c r="G620" i="1"/>
  <c r="H620" i="1"/>
  <c r="I620" i="1"/>
  <c r="J620" i="1"/>
  <c r="E621" i="1"/>
  <c r="F621" i="1"/>
  <c r="F721" i="1" s="1"/>
  <c r="G621" i="1"/>
  <c r="H621" i="1"/>
  <c r="I621" i="1"/>
  <c r="E622" i="1"/>
  <c r="F622" i="1"/>
  <c r="G622" i="1"/>
  <c r="H622" i="1"/>
  <c r="I622" i="1"/>
  <c r="J622" i="1"/>
  <c r="E623" i="1"/>
  <c r="F623" i="1"/>
  <c r="G623" i="1"/>
  <c r="H623" i="1"/>
  <c r="I623" i="1"/>
  <c r="J623" i="1"/>
  <c r="E624" i="1"/>
  <c r="F624" i="1"/>
  <c r="G624" i="1"/>
  <c r="H624" i="1"/>
  <c r="I624" i="1"/>
  <c r="J624" i="1"/>
  <c r="E627" i="1"/>
  <c r="F627" i="1"/>
  <c r="G627" i="1"/>
  <c r="H627" i="1"/>
  <c r="I627" i="1"/>
  <c r="J627" i="1"/>
  <c r="E628" i="1"/>
  <c r="F628" i="1"/>
  <c r="G628" i="1"/>
  <c r="H628" i="1"/>
  <c r="I628" i="1"/>
  <c r="J628" i="1"/>
  <c r="E629" i="1"/>
  <c r="F629" i="1"/>
  <c r="G629" i="1"/>
  <c r="H629" i="1"/>
  <c r="I629" i="1"/>
  <c r="J629" i="1"/>
  <c r="D629" i="1"/>
  <c r="D628" i="1"/>
  <c r="D627" i="1"/>
  <c r="D621" i="1"/>
  <c r="D622" i="1"/>
  <c r="D623" i="1"/>
  <c r="D624" i="1"/>
  <c r="D620" i="1"/>
  <c r="E520" i="1"/>
  <c r="F520" i="1"/>
  <c r="G520" i="1"/>
  <c r="H520" i="1"/>
  <c r="I520" i="1"/>
  <c r="J520" i="1"/>
  <c r="E521" i="1"/>
  <c r="F521" i="1"/>
  <c r="G521" i="1"/>
  <c r="H521" i="1"/>
  <c r="I521" i="1"/>
  <c r="J521" i="1"/>
  <c r="E522" i="1"/>
  <c r="F522" i="1"/>
  <c r="G522" i="1"/>
  <c r="H522" i="1"/>
  <c r="I522" i="1"/>
  <c r="J522" i="1"/>
  <c r="E523" i="1"/>
  <c r="F523" i="1"/>
  <c r="G523" i="1"/>
  <c r="H523" i="1"/>
  <c r="I523" i="1"/>
  <c r="J523" i="1"/>
  <c r="E524" i="1"/>
  <c r="F524" i="1"/>
  <c r="G524" i="1"/>
  <c r="H524" i="1"/>
  <c r="I524" i="1"/>
  <c r="J524" i="1"/>
  <c r="E527" i="1"/>
  <c r="F527" i="1"/>
  <c r="G527" i="1"/>
  <c r="H527" i="1"/>
  <c r="I527" i="1"/>
  <c r="J527" i="1"/>
  <c r="E528" i="1"/>
  <c r="F528" i="1"/>
  <c r="G528" i="1"/>
  <c r="H528" i="1"/>
  <c r="I528" i="1"/>
  <c r="J528" i="1"/>
  <c r="E529" i="1"/>
  <c r="F529" i="1"/>
  <c r="G529" i="1"/>
  <c r="H529" i="1"/>
  <c r="I529" i="1"/>
  <c r="J529" i="1"/>
  <c r="D529" i="1"/>
  <c r="D528" i="1"/>
  <c r="D527" i="1"/>
  <c r="D521" i="1"/>
  <c r="D522" i="1"/>
  <c r="D523" i="1"/>
  <c r="D524" i="1"/>
  <c r="D520" i="1"/>
  <c r="E477" i="1"/>
  <c r="E482" i="1" s="1"/>
  <c r="F477" i="1"/>
  <c r="G477" i="1"/>
  <c r="H477" i="1"/>
  <c r="I477" i="1"/>
  <c r="J477" i="1"/>
  <c r="E478" i="1"/>
  <c r="F478" i="1"/>
  <c r="G478" i="1"/>
  <c r="H478" i="1"/>
  <c r="I478" i="1"/>
  <c r="J478" i="1"/>
  <c r="E479" i="1"/>
  <c r="F479" i="1"/>
  <c r="G479" i="1"/>
  <c r="H479" i="1"/>
  <c r="I479" i="1"/>
  <c r="J479" i="1"/>
  <c r="E480" i="1"/>
  <c r="F480" i="1"/>
  <c r="G480" i="1"/>
  <c r="H480" i="1"/>
  <c r="I480" i="1"/>
  <c r="J480" i="1"/>
  <c r="E481" i="1"/>
  <c r="F481" i="1"/>
  <c r="G481" i="1"/>
  <c r="H481" i="1"/>
  <c r="I481" i="1"/>
  <c r="J481" i="1"/>
  <c r="E484" i="1"/>
  <c r="F484" i="1"/>
  <c r="G484" i="1"/>
  <c r="H484" i="1"/>
  <c r="I484" i="1"/>
  <c r="J484" i="1"/>
  <c r="E485" i="1"/>
  <c r="F485" i="1"/>
  <c r="G485" i="1"/>
  <c r="H485" i="1"/>
  <c r="I485" i="1"/>
  <c r="J485" i="1"/>
  <c r="E486" i="1"/>
  <c r="F486" i="1"/>
  <c r="G486" i="1"/>
  <c r="H486" i="1"/>
  <c r="I486" i="1"/>
  <c r="J486" i="1"/>
  <c r="D486" i="1"/>
  <c r="D485" i="1"/>
  <c r="D484" i="1"/>
  <c r="D478" i="1"/>
  <c r="D479" i="1"/>
  <c r="D480" i="1"/>
  <c r="D481" i="1"/>
  <c r="D477" i="1"/>
  <c r="K477" i="1" s="1"/>
  <c r="E378" i="1"/>
  <c r="F378" i="1"/>
  <c r="G378" i="1"/>
  <c r="H378" i="1"/>
  <c r="I378" i="1"/>
  <c r="J378" i="1"/>
  <c r="E379" i="1"/>
  <c r="F379" i="1"/>
  <c r="G379" i="1"/>
  <c r="H379" i="1"/>
  <c r="I379" i="1"/>
  <c r="J379" i="1"/>
  <c r="E380" i="1"/>
  <c r="F380" i="1"/>
  <c r="G380" i="1"/>
  <c r="H380" i="1"/>
  <c r="I380" i="1"/>
  <c r="J380" i="1"/>
  <c r="E381" i="1"/>
  <c r="F381" i="1"/>
  <c r="G381" i="1"/>
  <c r="H381" i="1"/>
  <c r="I381" i="1"/>
  <c r="J381" i="1"/>
  <c r="E382" i="1"/>
  <c r="F382" i="1"/>
  <c r="G382" i="1"/>
  <c r="H382" i="1"/>
  <c r="I382" i="1"/>
  <c r="J382" i="1"/>
  <c r="E385" i="1"/>
  <c r="F385" i="1"/>
  <c r="G385" i="1"/>
  <c r="H385" i="1"/>
  <c r="I385" i="1"/>
  <c r="J385" i="1"/>
  <c r="E386" i="1"/>
  <c r="F386" i="1"/>
  <c r="G386" i="1"/>
  <c r="H386" i="1"/>
  <c r="I386" i="1"/>
  <c r="J386" i="1"/>
  <c r="E387" i="1"/>
  <c r="F387" i="1"/>
  <c r="G387" i="1"/>
  <c r="H387" i="1"/>
  <c r="I387" i="1"/>
  <c r="J387" i="1"/>
  <c r="D387" i="1"/>
  <c r="D386" i="1"/>
  <c r="D385" i="1"/>
  <c r="D379" i="1"/>
  <c r="D380" i="1"/>
  <c r="D381" i="1"/>
  <c r="D382" i="1"/>
  <c r="D378" i="1"/>
  <c r="E264" i="1"/>
  <c r="F264" i="1"/>
  <c r="G264" i="1"/>
  <c r="H264" i="1"/>
  <c r="I264" i="1"/>
  <c r="J264" i="1"/>
  <c r="E265" i="1"/>
  <c r="F265" i="1"/>
  <c r="G265" i="1"/>
  <c r="H265" i="1"/>
  <c r="I265" i="1"/>
  <c r="J265" i="1"/>
  <c r="E266" i="1"/>
  <c r="F266" i="1"/>
  <c r="G266" i="1"/>
  <c r="H266" i="1"/>
  <c r="I266" i="1"/>
  <c r="J266" i="1"/>
  <c r="E267" i="1"/>
  <c r="F267" i="1"/>
  <c r="G267" i="1"/>
  <c r="H267" i="1"/>
  <c r="I267" i="1"/>
  <c r="J267" i="1"/>
  <c r="E268" i="1"/>
  <c r="F268" i="1"/>
  <c r="G268" i="1"/>
  <c r="H268" i="1"/>
  <c r="I268" i="1"/>
  <c r="J268" i="1"/>
  <c r="E271" i="1"/>
  <c r="F271" i="1"/>
  <c r="G271" i="1"/>
  <c r="H271" i="1"/>
  <c r="I271" i="1"/>
  <c r="J271" i="1"/>
  <c r="E272" i="1"/>
  <c r="F272" i="1"/>
  <c r="G272" i="1"/>
  <c r="H272" i="1"/>
  <c r="I272" i="1"/>
  <c r="J272" i="1"/>
  <c r="E273" i="1"/>
  <c r="F273" i="1"/>
  <c r="G273" i="1"/>
  <c r="H273" i="1"/>
  <c r="I273" i="1"/>
  <c r="J273" i="1"/>
  <c r="D272" i="1"/>
  <c r="D273" i="1"/>
  <c r="D271" i="1"/>
  <c r="D265" i="1"/>
  <c r="D266" i="1"/>
  <c r="D267" i="1"/>
  <c r="D268" i="1"/>
  <c r="D264" i="1"/>
  <c r="E307" i="1"/>
  <c r="F307" i="1"/>
  <c r="G307" i="1"/>
  <c r="H307" i="1"/>
  <c r="I307" i="1"/>
  <c r="J307" i="1"/>
  <c r="E308" i="1"/>
  <c r="F308" i="1"/>
  <c r="G308" i="1"/>
  <c r="H308" i="1"/>
  <c r="I308" i="1"/>
  <c r="J308" i="1"/>
  <c r="E309" i="1"/>
  <c r="F309" i="1"/>
  <c r="G309" i="1"/>
  <c r="H309" i="1"/>
  <c r="I309" i="1"/>
  <c r="J309" i="1"/>
  <c r="E310" i="1"/>
  <c r="F310" i="1"/>
  <c r="G310" i="1"/>
  <c r="H310" i="1"/>
  <c r="I310" i="1"/>
  <c r="J310" i="1"/>
  <c r="E311" i="1"/>
  <c r="F311" i="1"/>
  <c r="G311" i="1"/>
  <c r="H311" i="1"/>
  <c r="I311" i="1"/>
  <c r="J311" i="1"/>
  <c r="E314" i="1"/>
  <c r="F314" i="1"/>
  <c r="G314" i="1"/>
  <c r="H314" i="1"/>
  <c r="I314" i="1"/>
  <c r="J314" i="1"/>
  <c r="E315" i="1"/>
  <c r="F315" i="1"/>
  <c r="G315" i="1"/>
  <c r="H315" i="1"/>
  <c r="I315" i="1"/>
  <c r="J315" i="1"/>
  <c r="E316" i="1"/>
  <c r="F316" i="1"/>
  <c r="G316" i="1"/>
  <c r="H316" i="1"/>
  <c r="I316" i="1"/>
  <c r="J316" i="1"/>
  <c r="D316" i="1"/>
  <c r="D315" i="1"/>
  <c r="D314" i="1"/>
  <c r="D308" i="1"/>
  <c r="D307" i="1"/>
  <c r="D309" i="1"/>
  <c r="D310" i="1"/>
  <c r="D311" i="1"/>
  <c r="E179" i="1"/>
  <c r="F179" i="1"/>
  <c r="G179" i="1"/>
  <c r="H179" i="1"/>
  <c r="I179" i="1"/>
  <c r="J179" i="1"/>
  <c r="E180" i="1"/>
  <c r="F180" i="1"/>
  <c r="G180" i="1"/>
  <c r="H180" i="1"/>
  <c r="I180" i="1"/>
  <c r="J180" i="1"/>
  <c r="E181" i="1"/>
  <c r="F181" i="1"/>
  <c r="G181" i="1"/>
  <c r="H181" i="1"/>
  <c r="I181" i="1"/>
  <c r="J181" i="1"/>
  <c r="E182" i="1"/>
  <c r="F182" i="1"/>
  <c r="G182" i="1"/>
  <c r="H182" i="1"/>
  <c r="I182" i="1"/>
  <c r="J182" i="1"/>
  <c r="E183" i="1"/>
  <c r="F183" i="1"/>
  <c r="G183" i="1"/>
  <c r="H183" i="1"/>
  <c r="I183" i="1"/>
  <c r="J183" i="1"/>
  <c r="E186" i="1"/>
  <c r="F186" i="1"/>
  <c r="G186" i="1"/>
  <c r="H186" i="1"/>
  <c r="I186" i="1"/>
  <c r="J186" i="1"/>
  <c r="E187" i="1"/>
  <c r="F187" i="1"/>
  <c r="G187" i="1"/>
  <c r="H187" i="1"/>
  <c r="I187" i="1"/>
  <c r="J187" i="1"/>
  <c r="E188" i="1"/>
  <c r="F188" i="1"/>
  <c r="G188" i="1"/>
  <c r="H188" i="1"/>
  <c r="I188" i="1"/>
  <c r="J188" i="1"/>
  <c r="D180" i="1"/>
  <c r="D181" i="1"/>
  <c r="D182" i="1"/>
  <c r="D183" i="1"/>
  <c r="D179" i="1"/>
  <c r="D187" i="1"/>
  <c r="D188" i="1"/>
  <c r="D186" i="1"/>
  <c r="D241" i="1"/>
  <c r="E241" i="1"/>
  <c r="F241" i="1"/>
  <c r="G241" i="1"/>
  <c r="H241" i="1"/>
  <c r="I241" i="1"/>
  <c r="J241" i="1"/>
  <c r="D246" i="1"/>
  <c r="E246" i="1"/>
  <c r="F246" i="1"/>
  <c r="G246" i="1"/>
  <c r="H246" i="1"/>
  <c r="I246" i="1"/>
  <c r="J246" i="1"/>
  <c r="K245" i="1"/>
  <c r="K244" i="1"/>
  <c r="K240" i="1"/>
  <c r="K239" i="1"/>
  <c r="K23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2" i="1"/>
  <c r="I112" i="1"/>
  <c r="H112" i="1"/>
  <c r="G112" i="1"/>
  <c r="F112" i="1"/>
  <c r="E112" i="1"/>
  <c r="D112" i="1"/>
  <c r="J111" i="1"/>
  <c r="I111" i="1"/>
  <c r="H111" i="1"/>
  <c r="G111" i="1"/>
  <c r="F111" i="1"/>
  <c r="E111" i="1"/>
  <c r="D111" i="1"/>
  <c r="J110" i="1"/>
  <c r="I110" i="1"/>
  <c r="H110" i="1"/>
  <c r="G110" i="1"/>
  <c r="F110" i="1"/>
  <c r="E110" i="1"/>
  <c r="D110" i="1"/>
  <c r="J109" i="1"/>
  <c r="I109" i="1"/>
  <c r="H109" i="1"/>
  <c r="G109" i="1"/>
  <c r="F109" i="1"/>
  <c r="E109" i="1"/>
  <c r="D109" i="1"/>
  <c r="J108" i="1"/>
  <c r="I108" i="1"/>
  <c r="H108" i="1"/>
  <c r="G108" i="1"/>
  <c r="F108" i="1"/>
  <c r="E108" i="1"/>
  <c r="D108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D53" i="1"/>
  <c r="D54" i="1"/>
  <c r="D55" i="1"/>
  <c r="D56" i="1"/>
  <c r="D52" i="1"/>
  <c r="L1786" i="1"/>
  <c r="L1781" i="1"/>
  <c r="L1773" i="1"/>
  <c r="L1762" i="1"/>
  <c r="K1633" i="1"/>
  <c r="K1634" i="1"/>
  <c r="L1638" i="1"/>
  <c r="L1644" i="1"/>
  <c r="K1640" i="1"/>
  <c r="L1653" i="1"/>
  <c r="L1660" i="1"/>
  <c r="L1648" i="1"/>
  <c r="K1647" i="1"/>
  <c r="K1646" i="1"/>
  <c r="K1655" i="1"/>
  <c r="K1656" i="1"/>
  <c r="K1659" i="1"/>
  <c r="K1658" i="1"/>
  <c r="K1657" i="1"/>
  <c r="K1691" i="1"/>
  <c r="K1694" i="1"/>
  <c r="K1710" i="1"/>
  <c r="K1754" i="1"/>
  <c r="K1755" i="1"/>
  <c r="K1756" i="1"/>
  <c r="K1757" i="1"/>
  <c r="K1758" i="1"/>
  <c r="K1776" i="1"/>
  <c r="K1777" i="1"/>
  <c r="K1785" i="1"/>
  <c r="K1784" i="1"/>
  <c r="K1780" i="1"/>
  <c r="K1779" i="1"/>
  <c r="K1778" i="1"/>
  <c r="K1772" i="1"/>
  <c r="K1771" i="1"/>
  <c r="K1770" i="1"/>
  <c r="K1761" i="1"/>
  <c r="K1760" i="1"/>
  <c r="K1759" i="1"/>
  <c r="L1741" i="1"/>
  <c r="K1740" i="1"/>
  <c r="K1739" i="1"/>
  <c r="L1737" i="1"/>
  <c r="K1736" i="1"/>
  <c r="K1735" i="1"/>
  <c r="K1734" i="1"/>
  <c r="L1725" i="1"/>
  <c r="K1724" i="1"/>
  <c r="K1723" i="1"/>
  <c r="K1722" i="1"/>
  <c r="L1717" i="1"/>
  <c r="K1716" i="1"/>
  <c r="K1715" i="1"/>
  <c r="K1714" i="1"/>
  <c r="L1708" i="1"/>
  <c r="L1711" i="1" s="1"/>
  <c r="K1707" i="1"/>
  <c r="K1706" i="1"/>
  <c r="K1705" i="1"/>
  <c r="L1703" i="1"/>
  <c r="K1702" i="1"/>
  <c r="K1701" i="1"/>
  <c r="K1700" i="1"/>
  <c r="L1698" i="1"/>
  <c r="K1697" i="1"/>
  <c r="K1696" i="1"/>
  <c r="K1695" i="1"/>
  <c r="L1689" i="1"/>
  <c r="L1692" i="1" s="1"/>
  <c r="K1688" i="1"/>
  <c r="K1687" i="1"/>
  <c r="K1686" i="1"/>
  <c r="L1683" i="1"/>
  <c r="K1682" i="1"/>
  <c r="K1681" i="1"/>
  <c r="K1680" i="1"/>
  <c r="L1675" i="1"/>
  <c r="K1674" i="1"/>
  <c r="K1673" i="1"/>
  <c r="K1672" i="1"/>
  <c r="L1665" i="1"/>
  <c r="K1664" i="1"/>
  <c r="K1663" i="1"/>
  <c r="K1662" i="1"/>
  <c r="K1652" i="1"/>
  <c r="K1651" i="1"/>
  <c r="K1650" i="1"/>
  <c r="K1643" i="1"/>
  <c r="K1642" i="1"/>
  <c r="K1641" i="1"/>
  <c r="K1637" i="1"/>
  <c r="K1636" i="1"/>
  <c r="K1635" i="1"/>
  <c r="L1631" i="1"/>
  <c r="K1630" i="1"/>
  <c r="K1629" i="1"/>
  <c r="K1628" i="1"/>
  <c r="L1626" i="1"/>
  <c r="K1625" i="1"/>
  <c r="K1624" i="1"/>
  <c r="K1623" i="1"/>
  <c r="L1621" i="1"/>
  <c r="K1620" i="1"/>
  <c r="K1619" i="1"/>
  <c r="K1618" i="1"/>
  <c r="L1616" i="1"/>
  <c r="K1613" i="1"/>
  <c r="K1614" i="1"/>
  <c r="N1614" i="1"/>
  <c r="K1615" i="1"/>
  <c r="L1579" i="1"/>
  <c r="K1570" i="1"/>
  <c r="K1571" i="1"/>
  <c r="K1572" i="1"/>
  <c r="K1573" i="1"/>
  <c r="K1574" i="1"/>
  <c r="K1575" i="1"/>
  <c r="K1576" i="1"/>
  <c r="K1577" i="1"/>
  <c r="K1578" i="1"/>
  <c r="L1567" i="1"/>
  <c r="L1583" i="1" s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L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L1518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17" i="1"/>
  <c r="K1516" i="1"/>
  <c r="K1515" i="1"/>
  <c r="K1514" i="1"/>
  <c r="K1513" i="1"/>
  <c r="K1512" i="1"/>
  <c r="K1511" i="1"/>
  <c r="K1510" i="1"/>
  <c r="K1509" i="1"/>
  <c r="K1508" i="1"/>
  <c r="K1483" i="1"/>
  <c r="K1484" i="1"/>
  <c r="K1485" i="1"/>
  <c r="K1486" i="1"/>
  <c r="K1487" i="1"/>
  <c r="K1488" i="1"/>
  <c r="K1489" i="1"/>
  <c r="K1490" i="1"/>
  <c r="K1492" i="1"/>
  <c r="K1491" i="1"/>
  <c r="K1440" i="1"/>
  <c r="K1439" i="1"/>
  <c r="K1438" i="1"/>
  <c r="K1435" i="1"/>
  <c r="K1434" i="1"/>
  <c r="K1433" i="1"/>
  <c r="K1432" i="1"/>
  <c r="K1431" i="1"/>
  <c r="K1430" i="1"/>
  <c r="K1424" i="1"/>
  <c r="K1423" i="1"/>
  <c r="K1422" i="1"/>
  <c r="K1419" i="1"/>
  <c r="K1418" i="1"/>
  <c r="K1417" i="1"/>
  <c r="K1416" i="1"/>
  <c r="K1415" i="1"/>
  <c r="K1414" i="1"/>
  <c r="K1408" i="1"/>
  <c r="K1407" i="1"/>
  <c r="K1406" i="1"/>
  <c r="K1403" i="1"/>
  <c r="K1402" i="1"/>
  <c r="K1401" i="1"/>
  <c r="K1400" i="1"/>
  <c r="K1399" i="1"/>
  <c r="K1398" i="1"/>
  <c r="K1360" i="1"/>
  <c r="K1359" i="1"/>
  <c r="K1358" i="1"/>
  <c r="K1355" i="1"/>
  <c r="K1354" i="1"/>
  <c r="K1353" i="1"/>
  <c r="K1352" i="1"/>
  <c r="K1351" i="1"/>
  <c r="K1350" i="1"/>
  <c r="K1344" i="1"/>
  <c r="K1343" i="1"/>
  <c r="K1342" i="1"/>
  <c r="K1339" i="1"/>
  <c r="K1338" i="1"/>
  <c r="K1337" i="1"/>
  <c r="K1336" i="1"/>
  <c r="K1335" i="1"/>
  <c r="K1334" i="1"/>
  <c r="K1328" i="1"/>
  <c r="K1327" i="1"/>
  <c r="K1326" i="1"/>
  <c r="K1323" i="1"/>
  <c r="K1322" i="1"/>
  <c r="K1321" i="1"/>
  <c r="K1320" i="1"/>
  <c r="K1319" i="1"/>
  <c r="K1318" i="1"/>
  <c r="K1312" i="1"/>
  <c r="K1311" i="1"/>
  <c r="K1310" i="1"/>
  <c r="K1307" i="1"/>
  <c r="K1306" i="1"/>
  <c r="K1305" i="1"/>
  <c r="K1304" i="1"/>
  <c r="K1303" i="1"/>
  <c r="K1302" i="1"/>
  <c r="K1281" i="1"/>
  <c r="K1280" i="1"/>
  <c r="K1279" i="1"/>
  <c r="K1276" i="1"/>
  <c r="K1275" i="1"/>
  <c r="K1274" i="1"/>
  <c r="K1273" i="1"/>
  <c r="K1272" i="1"/>
  <c r="K1271" i="1"/>
  <c r="K1253" i="1"/>
  <c r="K1250" i="1"/>
  <c r="K1249" i="1"/>
  <c r="K1248" i="1"/>
  <c r="K1245" i="1"/>
  <c r="K1244" i="1"/>
  <c r="K1243" i="1"/>
  <c r="K1242" i="1"/>
  <c r="K1241" i="1"/>
  <c r="K1240" i="1"/>
  <c r="K1235" i="1"/>
  <c r="K1234" i="1"/>
  <c r="K1233" i="1"/>
  <c r="K1230" i="1"/>
  <c r="K1229" i="1"/>
  <c r="K1228" i="1"/>
  <c r="K1227" i="1"/>
  <c r="K1226" i="1"/>
  <c r="K1225" i="1"/>
  <c r="K1220" i="1"/>
  <c r="K1219" i="1"/>
  <c r="K1218" i="1"/>
  <c r="K1215" i="1"/>
  <c r="K1214" i="1"/>
  <c r="K1213" i="1"/>
  <c r="K1212" i="1"/>
  <c r="K1211" i="1"/>
  <c r="K1210" i="1"/>
  <c r="K1189" i="1"/>
  <c r="K1188" i="1"/>
  <c r="K1187" i="1"/>
  <c r="K1184" i="1"/>
  <c r="K1183" i="1"/>
  <c r="K1182" i="1"/>
  <c r="K1181" i="1"/>
  <c r="K1180" i="1"/>
  <c r="K1179" i="1"/>
  <c r="K1174" i="1"/>
  <c r="K1173" i="1"/>
  <c r="K1172" i="1"/>
  <c r="K1169" i="1"/>
  <c r="K1168" i="1"/>
  <c r="K1167" i="1"/>
  <c r="K1166" i="1"/>
  <c r="K1165" i="1"/>
  <c r="K1164" i="1"/>
  <c r="K1143" i="1"/>
  <c r="K1142" i="1"/>
  <c r="K1141" i="1"/>
  <c r="K1138" i="1"/>
  <c r="K1137" i="1"/>
  <c r="K1136" i="1"/>
  <c r="K1135" i="1"/>
  <c r="K1134" i="1"/>
  <c r="K1133" i="1"/>
  <c r="K1128" i="1"/>
  <c r="K1127" i="1"/>
  <c r="K1126" i="1"/>
  <c r="K1123" i="1"/>
  <c r="K1122" i="1"/>
  <c r="K1121" i="1"/>
  <c r="K1120" i="1"/>
  <c r="K1119" i="1"/>
  <c r="K1118" i="1"/>
  <c r="K1113" i="1"/>
  <c r="K1112" i="1"/>
  <c r="K1111" i="1"/>
  <c r="K1108" i="1"/>
  <c r="K1107" i="1"/>
  <c r="K1106" i="1"/>
  <c r="K1105" i="1"/>
  <c r="K1104" i="1"/>
  <c r="K1103" i="1"/>
  <c r="K1083" i="1"/>
  <c r="K1082" i="1"/>
  <c r="K1081" i="1"/>
  <c r="K1078" i="1"/>
  <c r="K1077" i="1"/>
  <c r="K1076" i="1"/>
  <c r="K1075" i="1"/>
  <c r="K1074" i="1"/>
  <c r="K1073" i="1"/>
  <c r="K1053" i="1"/>
  <c r="K1052" i="1"/>
  <c r="K1051" i="1"/>
  <c r="K1048" i="1"/>
  <c r="K1047" i="1"/>
  <c r="K1046" i="1"/>
  <c r="K1045" i="1"/>
  <c r="K1044" i="1"/>
  <c r="K1043" i="1"/>
  <c r="K1038" i="1"/>
  <c r="K1037" i="1"/>
  <c r="K1036" i="1"/>
  <c r="K1033" i="1"/>
  <c r="K1032" i="1"/>
  <c r="K1031" i="1"/>
  <c r="K1030" i="1"/>
  <c r="K1029" i="1"/>
  <c r="K1028" i="1"/>
  <c r="K1023" i="1"/>
  <c r="K1022" i="1"/>
  <c r="K1021" i="1"/>
  <c r="K1018" i="1"/>
  <c r="K1017" i="1"/>
  <c r="K1016" i="1"/>
  <c r="K1015" i="1"/>
  <c r="K1014" i="1"/>
  <c r="K1013" i="1"/>
  <c r="K1008" i="1"/>
  <c r="K1007" i="1"/>
  <c r="K1006" i="1"/>
  <c r="K1003" i="1"/>
  <c r="K1002" i="1"/>
  <c r="K1001" i="1"/>
  <c r="K1000" i="1"/>
  <c r="K999" i="1"/>
  <c r="K998" i="1"/>
  <c r="K977" i="1"/>
  <c r="K976" i="1"/>
  <c r="K975" i="1"/>
  <c r="K972" i="1"/>
  <c r="K971" i="1"/>
  <c r="K970" i="1"/>
  <c r="K969" i="1"/>
  <c r="K968" i="1"/>
  <c r="K967" i="1"/>
  <c r="K946" i="1"/>
  <c r="K945" i="1"/>
  <c r="K944" i="1"/>
  <c r="K941" i="1"/>
  <c r="K940" i="1"/>
  <c r="K939" i="1"/>
  <c r="K938" i="1"/>
  <c r="K937" i="1"/>
  <c r="K936" i="1"/>
  <c r="K931" i="1"/>
  <c r="K930" i="1"/>
  <c r="K929" i="1"/>
  <c r="K926" i="1"/>
  <c r="K925" i="1"/>
  <c r="K924" i="1"/>
  <c r="K923" i="1"/>
  <c r="K922" i="1"/>
  <c r="K921" i="1"/>
  <c r="K916" i="1"/>
  <c r="K915" i="1"/>
  <c r="K914" i="1"/>
  <c r="K911" i="1"/>
  <c r="K910" i="1"/>
  <c r="K909" i="1"/>
  <c r="K908" i="1"/>
  <c r="K907" i="1"/>
  <c r="K906" i="1"/>
  <c r="K885" i="1"/>
  <c r="K884" i="1"/>
  <c r="K883" i="1"/>
  <c r="K880" i="1"/>
  <c r="K879" i="1"/>
  <c r="K878" i="1"/>
  <c r="K877" i="1"/>
  <c r="K876" i="1"/>
  <c r="K875" i="1"/>
  <c r="K870" i="1"/>
  <c r="K869" i="1"/>
  <c r="K868" i="1"/>
  <c r="K865" i="1"/>
  <c r="K864" i="1"/>
  <c r="K863" i="1"/>
  <c r="K862" i="1"/>
  <c r="K861" i="1"/>
  <c r="K860" i="1"/>
  <c r="K855" i="1"/>
  <c r="K854" i="1"/>
  <c r="K853" i="1"/>
  <c r="K850" i="1"/>
  <c r="K849" i="1"/>
  <c r="K848" i="1"/>
  <c r="K847" i="1"/>
  <c r="K846" i="1"/>
  <c r="K845" i="1"/>
  <c r="K824" i="1"/>
  <c r="K823" i="1"/>
  <c r="K822" i="1"/>
  <c r="K819" i="1"/>
  <c r="K818" i="1"/>
  <c r="K817" i="1"/>
  <c r="K816" i="1"/>
  <c r="K815" i="1"/>
  <c r="K814" i="1"/>
  <c r="K809" i="1"/>
  <c r="K808" i="1"/>
  <c r="K807" i="1"/>
  <c r="K804" i="1"/>
  <c r="K803" i="1"/>
  <c r="K802" i="1"/>
  <c r="K801" i="1"/>
  <c r="K800" i="1"/>
  <c r="K799" i="1"/>
  <c r="K777" i="1"/>
  <c r="K776" i="1"/>
  <c r="K775" i="1"/>
  <c r="K772" i="1"/>
  <c r="K771" i="1"/>
  <c r="K770" i="1"/>
  <c r="K769" i="1"/>
  <c r="K768" i="1"/>
  <c r="K767" i="1"/>
  <c r="K761" i="1"/>
  <c r="K760" i="1"/>
  <c r="K759" i="1"/>
  <c r="K756" i="1"/>
  <c r="K755" i="1"/>
  <c r="K754" i="1"/>
  <c r="K753" i="1"/>
  <c r="K752" i="1"/>
  <c r="K751" i="1"/>
  <c r="K735" i="1"/>
  <c r="K745" i="1"/>
  <c r="K744" i="1"/>
  <c r="K743" i="1"/>
  <c r="K740" i="1"/>
  <c r="K739" i="1"/>
  <c r="K738" i="1"/>
  <c r="K737" i="1"/>
  <c r="K736" i="1"/>
  <c r="L703" i="1"/>
  <c r="K700" i="1"/>
  <c r="K699" i="1"/>
  <c r="K698" i="1"/>
  <c r="K695" i="1"/>
  <c r="K694" i="1"/>
  <c r="K693" i="1"/>
  <c r="K692" i="1"/>
  <c r="K691" i="1"/>
  <c r="K686" i="1"/>
  <c r="K685" i="1"/>
  <c r="K684" i="1"/>
  <c r="K681" i="1"/>
  <c r="K680" i="1"/>
  <c r="K679" i="1"/>
  <c r="K678" i="1"/>
  <c r="K677" i="1"/>
  <c r="L675" i="1"/>
  <c r="K672" i="1"/>
  <c r="K671" i="1"/>
  <c r="K670" i="1"/>
  <c r="K667" i="1"/>
  <c r="K666" i="1"/>
  <c r="K665" i="1"/>
  <c r="K664" i="1"/>
  <c r="K663" i="1"/>
  <c r="K658" i="1"/>
  <c r="K657" i="1"/>
  <c r="K656" i="1"/>
  <c r="K653" i="1"/>
  <c r="K652" i="1"/>
  <c r="K651" i="1"/>
  <c r="K650" i="1"/>
  <c r="K649" i="1"/>
  <c r="K644" i="1"/>
  <c r="K643" i="1"/>
  <c r="K642" i="1"/>
  <c r="K639" i="1"/>
  <c r="K638" i="1"/>
  <c r="K637" i="1"/>
  <c r="K636" i="1"/>
  <c r="K635" i="1"/>
  <c r="K615" i="1"/>
  <c r="K614" i="1"/>
  <c r="K613" i="1"/>
  <c r="K610" i="1"/>
  <c r="K609" i="1"/>
  <c r="K608" i="1"/>
  <c r="K607" i="1"/>
  <c r="K606" i="1"/>
  <c r="K601" i="1"/>
  <c r="K600" i="1"/>
  <c r="K599" i="1"/>
  <c r="K596" i="1"/>
  <c r="K595" i="1"/>
  <c r="K594" i="1"/>
  <c r="K593" i="1"/>
  <c r="K592" i="1"/>
  <c r="K587" i="1"/>
  <c r="K586" i="1"/>
  <c r="K585" i="1"/>
  <c r="K582" i="1"/>
  <c r="K581" i="1"/>
  <c r="K580" i="1"/>
  <c r="K579" i="1"/>
  <c r="K578" i="1"/>
  <c r="K573" i="1"/>
  <c r="K572" i="1"/>
  <c r="K571" i="1"/>
  <c r="K568" i="1"/>
  <c r="K567" i="1"/>
  <c r="K566" i="1"/>
  <c r="K565" i="1"/>
  <c r="K564" i="1"/>
  <c r="K559" i="1"/>
  <c r="K558" i="1"/>
  <c r="K557" i="1"/>
  <c r="K554" i="1"/>
  <c r="K553" i="1"/>
  <c r="K552" i="1"/>
  <c r="K551" i="1"/>
  <c r="K550" i="1"/>
  <c r="K19" i="1"/>
  <c r="K18" i="1"/>
  <c r="K17" i="1"/>
  <c r="K14" i="1"/>
  <c r="K13" i="1"/>
  <c r="K12" i="1"/>
  <c r="K11" i="1"/>
  <c r="K10" i="1"/>
  <c r="K33" i="1"/>
  <c r="K32" i="1"/>
  <c r="K31" i="1"/>
  <c r="K28" i="1"/>
  <c r="K27" i="1"/>
  <c r="K26" i="1"/>
  <c r="K25" i="1"/>
  <c r="K24" i="1"/>
  <c r="L50" i="1"/>
  <c r="K47" i="1"/>
  <c r="K46" i="1"/>
  <c r="K45" i="1"/>
  <c r="K42" i="1"/>
  <c r="K41" i="1"/>
  <c r="K40" i="1"/>
  <c r="K39" i="1"/>
  <c r="K38" i="1"/>
  <c r="K75" i="1"/>
  <c r="K74" i="1"/>
  <c r="K73" i="1"/>
  <c r="K70" i="1"/>
  <c r="K69" i="1"/>
  <c r="K68" i="1"/>
  <c r="K67" i="1"/>
  <c r="K66" i="1"/>
  <c r="K89" i="1"/>
  <c r="K88" i="1"/>
  <c r="K87" i="1"/>
  <c r="K84" i="1"/>
  <c r="K83" i="1"/>
  <c r="K82" i="1"/>
  <c r="K81" i="1"/>
  <c r="K80" i="1"/>
  <c r="L106" i="1"/>
  <c r="K103" i="1"/>
  <c r="K102" i="1"/>
  <c r="K101" i="1"/>
  <c r="K98" i="1"/>
  <c r="K97" i="1"/>
  <c r="K96" i="1"/>
  <c r="K95" i="1"/>
  <c r="K94" i="1"/>
  <c r="K132" i="1"/>
  <c r="K131" i="1"/>
  <c r="K130" i="1"/>
  <c r="K127" i="1"/>
  <c r="K126" i="1"/>
  <c r="K125" i="1"/>
  <c r="K124" i="1"/>
  <c r="K123" i="1"/>
  <c r="K146" i="1"/>
  <c r="K145" i="1"/>
  <c r="K144" i="1"/>
  <c r="K141" i="1"/>
  <c r="K140" i="1"/>
  <c r="K139" i="1"/>
  <c r="K138" i="1"/>
  <c r="K137" i="1"/>
  <c r="K160" i="1"/>
  <c r="K159" i="1"/>
  <c r="K158" i="1"/>
  <c r="K155" i="1"/>
  <c r="K154" i="1"/>
  <c r="K153" i="1"/>
  <c r="K152" i="1"/>
  <c r="K151" i="1"/>
  <c r="K174" i="1"/>
  <c r="K173" i="1"/>
  <c r="K172" i="1"/>
  <c r="K169" i="1"/>
  <c r="K168" i="1"/>
  <c r="K167" i="1"/>
  <c r="K166" i="1"/>
  <c r="K165" i="1"/>
  <c r="L191" i="1"/>
  <c r="K203" i="1"/>
  <c r="K202" i="1"/>
  <c r="K201" i="1"/>
  <c r="K198" i="1"/>
  <c r="K197" i="1"/>
  <c r="K196" i="1"/>
  <c r="K195" i="1"/>
  <c r="K194" i="1"/>
  <c r="K217" i="1"/>
  <c r="K216" i="1"/>
  <c r="K215" i="1"/>
  <c r="K212" i="1"/>
  <c r="K211" i="1"/>
  <c r="K210" i="1"/>
  <c r="K209" i="1"/>
  <c r="K208" i="1"/>
  <c r="K231" i="1"/>
  <c r="K230" i="1"/>
  <c r="K229" i="1"/>
  <c r="K226" i="1"/>
  <c r="K225" i="1"/>
  <c r="K224" i="1"/>
  <c r="K223" i="1"/>
  <c r="K222" i="1"/>
  <c r="L248" i="1"/>
  <c r="K243" i="1"/>
  <c r="K237" i="1"/>
  <c r="K259" i="1"/>
  <c r="K258" i="1"/>
  <c r="K257" i="1"/>
  <c r="K254" i="1"/>
  <c r="K253" i="1"/>
  <c r="K252" i="1"/>
  <c r="K251" i="1"/>
  <c r="K250" i="1"/>
  <c r="K288" i="1"/>
  <c r="K287" i="1"/>
  <c r="K286" i="1"/>
  <c r="K283" i="1"/>
  <c r="K282" i="1"/>
  <c r="K281" i="1"/>
  <c r="K280" i="1"/>
  <c r="K279" i="1"/>
  <c r="K302" i="1"/>
  <c r="K301" i="1"/>
  <c r="K300" i="1"/>
  <c r="K297" i="1"/>
  <c r="K296" i="1"/>
  <c r="K295" i="1"/>
  <c r="K294" i="1"/>
  <c r="K293" i="1"/>
  <c r="K331" i="1"/>
  <c r="K330" i="1"/>
  <c r="K329" i="1"/>
  <c r="K326" i="1"/>
  <c r="K325" i="1"/>
  <c r="K324" i="1"/>
  <c r="K323" i="1"/>
  <c r="K322" i="1"/>
  <c r="K345" i="1"/>
  <c r="K344" i="1"/>
  <c r="K343" i="1"/>
  <c r="K340" i="1"/>
  <c r="K339" i="1"/>
  <c r="K338" i="1"/>
  <c r="K337" i="1"/>
  <c r="K336" i="1"/>
  <c r="K359" i="1"/>
  <c r="K358" i="1"/>
  <c r="K357" i="1"/>
  <c r="K354" i="1"/>
  <c r="K353" i="1"/>
  <c r="K352" i="1"/>
  <c r="K351" i="1"/>
  <c r="K350" i="1"/>
  <c r="K373" i="1"/>
  <c r="K372" i="1"/>
  <c r="K371" i="1"/>
  <c r="K368" i="1"/>
  <c r="K367" i="1"/>
  <c r="K366" i="1"/>
  <c r="K365" i="1"/>
  <c r="K364" i="1"/>
  <c r="K402" i="1"/>
  <c r="K401" i="1"/>
  <c r="K400" i="1"/>
  <c r="K397" i="1"/>
  <c r="K396" i="1"/>
  <c r="K395" i="1"/>
  <c r="K394" i="1"/>
  <c r="K393" i="1"/>
  <c r="K416" i="1"/>
  <c r="K415" i="1"/>
  <c r="K414" i="1"/>
  <c r="K411" i="1"/>
  <c r="K410" i="1"/>
  <c r="K409" i="1"/>
  <c r="K408" i="1"/>
  <c r="K407" i="1"/>
  <c r="K430" i="1"/>
  <c r="K429" i="1"/>
  <c r="K428" i="1"/>
  <c r="K425" i="1"/>
  <c r="K424" i="1"/>
  <c r="K423" i="1"/>
  <c r="K422" i="1"/>
  <c r="K421" i="1"/>
  <c r="K444" i="1"/>
  <c r="K443" i="1"/>
  <c r="K442" i="1"/>
  <c r="K439" i="1"/>
  <c r="K438" i="1"/>
  <c r="K437" i="1"/>
  <c r="K436" i="1"/>
  <c r="K435" i="1"/>
  <c r="K458" i="1"/>
  <c r="K457" i="1"/>
  <c r="K456" i="1"/>
  <c r="K453" i="1"/>
  <c r="K452" i="1"/>
  <c r="K451" i="1"/>
  <c r="K450" i="1"/>
  <c r="K449" i="1"/>
  <c r="K472" i="1"/>
  <c r="K471" i="1"/>
  <c r="K470" i="1"/>
  <c r="K467" i="1"/>
  <c r="K466" i="1"/>
  <c r="K465" i="1"/>
  <c r="K464" i="1"/>
  <c r="K463" i="1"/>
  <c r="K501" i="1"/>
  <c r="K500" i="1"/>
  <c r="K499" i="1"/>
  <c r="K496" i="1"/>
  <c r="K495" i="1"/>
  <c r="K494" i="1"/>
  <c r="K493" i="1"/>
  <c r="K492" i="1"/>
  <c r="K515" i="1"/>
  <c r="K514" i="1"/>
  <c r="K513" i="1"/>
  <c r="K510" i="1"/>
  <c r="K509" i="1"/>
  <c r="K508" i="1"/>
  <c r="K507" i="1"/>
  <c r="K506" i="1"/>
  <c r="E805" i="1"/>
  <c r="D729" i="1" l="1"/>
  <c r="N173" i="1"/>
  <c r="N152" i="1"/>
  <c r="K1255" i="1"/>
  <c r="N345" i="1"/>
  <c r="N330" i="1"/>
  <c r="N1702" i="1"/>
  <c r="L532" i="1"/>
  <c r="L518" i="1"/>
  <c r="N411" i="1"/>
  <c r="N226" i="1"/>
  <c r="N231" i="1"/>
  <c r="L135" i="1"/>
  <c r="L562" i="1"/>
  <c r="L1011" i="1"/>
  <c r="L1071" i="1"/>
  <c r="N1118" i="1"/>
  <c r="N1127" i="1"/>
  <c r="N1487" i="1"/>
  <c r="K115" i="1"/>
  <c r="G312" i="1"/>
  <c r="F789" i="1"/>
  <c r="G1094" i="1"/>
  <c r="E1452" i="1"/>
  <c r="L461" i="1"/>
  <c r="N18" i="1"/>
  <c r="N401" i="1"/>
  <c r="L305" i="1"/>
  <c r="N1143" i="1"/>
  <c r="N1508" i="1"/>
  <c r="N1535" i="1"/>
  <c r="H720" i="1"/>
  <c r="J1200" i="1"/>
  <c r="N557" i="1"/>
  <c r="N638" i="1"/>
  <c r="N643" i="1"/>
  <c r="N865" i="1"/>
  <c r="N870" i="1"/>
  <c r="N1000" i="1"/>
  <c r="N1235" i="1"/>
  <c r="N1271" i="1"/>
  <c r="N1306" i="1"/>
  <c r="N1311" i="1"/>
  <c r="N1334" i="1"/>
  <c r="N1527" i="1"/>
  <c r="N1656" i="1"/>
  <c r="E189" i="1"/>
  <c r="N443" i="1"/>
  <c r="N216" i="1"/>
  <c r="H536" i="1"/>
  <c r="N493" i="1"/>
  <c r="N338" i="1"/>
  <c r="N336" i="1"/>
  <c r="N258" i="1"/>
  <c r="N154" i="1"/>
  <c r="N159" i="1"/>
  <c r="N41" i="1"/>
  <c r="N550" i="1"/>
  <c r="N754" i="1"/>
  <c r="N936" i="1"/>
  <c r="N945" i="1"/>
  <c r="N1107" i="1"/>
  <c r="N1112" i="1"/>
  <c r="N1166" i="1"/>
  <c r="N1215" i="1"/>
  <c r="N1228" i="1"/>
  <c r="K1294" i="1"/>
  <c r="K1455" i="1"/>
  <c r="N1455" i="1" s="1"/>
  <c r="N1486" i="1"/>
  <c r="N1513" i="1"/>
  <c r="N1540" i="1"/>
  <c r="N1776" i="1"/>
  <c r="J535" i="1"/>
  <c r="E625" i="1"/>
  <c r="F723" i="1"/>
  <c r="F543" i="1"/>
  <c r="N287" i="1"/>
  <c r="N211" i="1"/>
  <c r="N694" i="1"/>
  <c r="N814" i="1"/>
  <c r="N823" i="1"/>
  <c r="N924" i="1"/>
  <c r="N1043" i="1"/>
  <c r="N1052" i="1"/>
  <c r="N1077" i="1"/>
  <c r="N1082" i="1"/>
  <c r="N1136" i="1"/>
  <c r="N1164" i="1"/>
  <c r="N1184" i="1"/>
  <c r="N1213" i="1"/>
  <c r="N1273" i="1"/>
  <c r="N1398" i="1"/>
  <c r="N1516" i="1"/>
  <c r="N1524" i="1"/>
  <c r="J482" i="1"/>
  <c r="D525" i="1"/>
  <c r="K1059" i="1"/>
  <c r="N1059" i="1" s="1"/>
  <c r="K1088" i="1"/>
  <c r="H1094" i="1"/>
  <c r="J721" i="1"/>
  <c r="N1218" i="1"/>
  <c r="N1322" i="1"/>
  <c r="L1238" i="1"/>
  <c r="L1056" i="1"/>
  <c r="L873" i="1"/>
  <c r="L661" i="1"/>
  <c r="L632" i="1"/>
  <c r="L234" i="1"/>
  <c r="L177" i="1"/>
  <c r="N409" i="1"/>
  <c r="N394" i="1"/>
  <c r="L376" i="1"/>
  <c r="N358" i="1"/>
  <c r="N224" i="1"/>
  <c r="N229" i="1"/>
  <c r="F184" i="1"/>
  <c r="D723" i="1"/>
  <c r="D728" i="1"/>
  <c r="N301" i="1"/>
  <c r="N222" i="1"/>
  <c r="N74" i="1"/>
  <c r="N685" i="1"/>
  <c r="N692" i="1"/>
  <c r="N801" i="1"/>
  <c r="N861" i="1"/>
  <c r="L903" i="1"/>
  <c r="L964" i="1"/>
  <c r="N1075" i="1"/>
  <c r="L1146" i="1"/>
  <c r="N1359" i="1"/>
  <c r="N1439" i="1"/>
  <c r="N1509" i="1"/>
  <c r="N1517" i="1"/>
  <c r="N1536" i="1"/>
  <c r="N466" i="1"/>
  <c r="N422" i="1"/>
  <c r="N416" i="1"/>
  <c r="N372" i="1"/>
  <c r="N343" i="1"/>
  <c r="N251" i="1"/>
  <c r="N209" i="1"/>
  <c r="N581" i="1"/>
  <c r="K786" i="1"/>
  <c r="N845" i="1"/>
  <c r="N854" i="1"/>
  <c r="N910" i="1"/>
  <c r="N971" i="1"/>
  <c r="N1073" i="1"/>
  <c r="N1134" i="1"/>
  <c r="N1189" i="1"/>
  <c r="N1220" i="1"/>
  <c r="N1233" i="1"/>
  <c r="N1304" i="1"/>
  <c r="N1327" i="1"/>
  <c r="N1532" i="1"/>
  <c r="N1757" i="1"/>
  <c r="N1710" i="1"/>
  <c r="G269" i="1"/>
  <c r="G794" i="1"/>
  <c r="I794" i="1"/>
  <c r="N500" i="1"/>
  <c r="N11" i="1"/>
  <c r="N1777" i="1"/>
  <c r="K59" i="1"/>
  <c r="N59" i="1" s="1"/>
  <c r="K111" i="1"/>
  <c r="K117" i="1"/>
  <c r="N117" i="1" s="1"/>
  <c r="K1199" i="1"/>
  <c r="N1199" i="1" s="1"/>
  <c r="E1200" i="1"/>
  <c r="K1264" i="1"/>
  <c r="L1207" i="1"/>
  <c r="N32" i="1"/>
  <c r="N554" i="1"/>
  <c r="N636" i="1"/>
  <c r="N752" i="1"/>
  <c r="N803" i="1"/>
  <c r="N808" i="1"/>
  <c r="N863" i="1"/>
  <c r="N868" i="1"/>
  <c r="N930" i="1"/>
  <c r="N998" i="1"/>
  <c r="L1026" i="1"/>
  <c r="N1105" i="1"/>
  <c r="N1182" i="1"/>
  <c r="N1211" i="1"/>
  <c r="N1226" i="1"/>
  <c r="N1552" i="1"/>
  <c r="N1691" i="1"/>
  <c r="N457" i="1"/>
  <c r="N424" i="1"/>
  <c r="N922" i="1"/>
  <c r="N1141" i="1"/>
  <c r="N1528" i="1"/>
  <c r="N1613" i="1"/>
  <c r="N1655" i="1"/>
  <c r="E789" i="1"/>
  <c r="K829" i="1"/>
  <c r="K1151" i="1"/>
  <c r="N1151" i="1" s="1"/>
  <c r="K1157" i="1"/>
  <c r="N1157" i="1" s="1"/>
  <c r="H535" i="1"/>
  <c r="K188" i="1"/>
  <c r="H542" i="1"/>
  <c r="N436" i="1"/>
  <c r="L447" i="1"/>
  <c r="N407" i="1"/>
  <c r="N414" i="1"/>
  <c r="L419" i="1"/>
  <c r="N351" i="1"/>
  <c r="L362" i="1"/>
  <c r="N340" i="1"/>
  <c r="N280" i="1"/>
  <c r="L276" i="1"/>
  <c r="N197" i="1"/>
  <c r="N140" i="1"/>
  <c r="N131" i="1"/>
  <c r="N102" i="1"/>
  <c r="L78" i="1"/>
  <c r="L36" i="1"/>
  <c r="N552" i="1"/>
  <c r="N559" i="1"/>
  <c r="N678" i="1"/>
  <c r="N761" i="1"/>
  <c r="N799" i="1"/>
  <c r="N816" i="1"/>
  <c r="L858" i="1"/>
  <c r="N926" i="1"/>
  <c r="L949" i="1"/>
  <c r="K984" i="1"/>
  <c r="N1002" i="1"/>
  <c r="N1007" i="1"/>
  <c r="N1013" i="1"/>
  <c r="N1022" i="1"/>
  <c r="N1032" i="1"/>
  <c r="N1103" i="1"/>
  <c r="N1138" i="1"/>
  <c r="N1168" i="1"/>
  <c r="N1173" i="1"/>
  <c r="N1180" i="1"/>
  <c r="N1187" i="1"/>
  <c r="N1230" i="1"/>
  <c r="N1244" i="1"/>
  <c r="N1318" i="1"/>
  <c r="N1400" i="1"/>
  <c r="L1443" i="1"/>
  <c r="N1490" i="1"/>
  <c r="N1512" i="1"/>
  <c r="N1496" i="1"/>
  <c r="N1523" i="1"/>
  <c r="N1531" i="1"/>
  <c r="N1539" i="1"/>
  <c r="N1652" i="1"/>
  <c r="N1705" i="1"/>
  <c r="N1724" i="1"/>
  <c r="N1657" i="1"/>
  <c r="I118" i="1"/>
  <c r="E184" i="1"/>
  <c r="F537" i="1"/>
  <c r="E383" i="1"/>
  <c r="G525" i="1"/>
  <c r="E1292" i="1"/>
  <c r="J1452" i="1"/>
  <c r="H722" i="1"/>
  <c r="G727" i="1"/>
  <c r="J543" i="1"/>
  <c r="H724" i="1"/>
  <c r="L475" i="1"/>
  <c r="L390" i="1"/>
  <c r="L334" i="1"/>
  <c r="L220" i="1"/>
  <c r="L163" i="1"/>
  <c r="L22" i="1"/>
  <c r="L590" i="1"/>
  <c r="L732" i="1"/>
  <c r="L1131" i="1"/>
  <c r="L1223" i="1"/>
  <c r="N1275" i="1"/>
  <c r="N1280" i="1"/>
  <c r="N1302" i="1"/>
  <c r="N1320" i="1"/>
  <c r="N1402" i="1"/>
  <c r="N1407" i="1"/>
  <c r="N1483" i="1"/>
  <c r="N1560" i="1"/>
  <c r="N1696" i="1"/>
  <c r="N1707" i="1"/>
  <c r="N1659" i="1"/>
  <c r="K307" i="1"/>
  <c r="D1386" i="1"/>
  <c r="D1466" i="1" s="1"/>
  <c r="K1148" i="1"/>
  <c r="D1372" i="1"/>
  <c r="H1372" i="1"/>
  <c r="G1292" i="1"/>
  <c r="D722" i="1"/>
  <c r="F535" i="1"/>
  <c r="L1719" i="1"/>
  <c r="L1588" i="1"/>
  <c r="N188" i="1"/>
  <c r="N1053" i="1"/>
  <c r="N514" i="1"/>
  <c r="N494" i="1"/>
  <c r="N477" i="1"/>
  <c r="N449" i="1"/>
  <c r="N458" i="1"/>
  <c r="N437" i="1"/>
  <c r="N395" i="1"/>
  <c r="N322" i="1"/>
  <c r="N252" i="1"/>
  <c r="N259" i="1"/>
  <c r="N165" i="1"/>
  <c r="N174" i="1"/>
  <c r="N111" i="1"/>
  <c r="N96" i="1"/>
  <c r="N103" i="1"/>
  <c r="N89" i="1"/>
  <c r="N33" i="1"/>
  <c r="N12" i="1"/>
  <c r="N564" i="1"/>
  <c r="N571" i="1"/>
  <c r="N592" i="1"/>
  <c r="N601" i="1"/>
  <c r="N652" i="1"/>
  <c r="N657" i="1"/>
  <c r="N666" i="1"/>
  <c r="N695" i="1"/>
  <c r="N739" i="1"/>
  <c r="N744" i="1"/>
  <c r="N771" i="1"/>
  <c r="N817" i="1"/>
  <c r="N824" i="1"/>
  <c r="N846" i="1"/>
  <c r="N855" i="1"/>
  <c r="N878" i="1"/>
  <c r="N884" i="1"/>
  <c r="N914" i="1"/>
  <c r="N946" i="1"/>
  <c r="K481" i="1"/>
  <c r="K480" i="1"/>
  <c r="K624" i="1"/>
  <c r="G710" i="1"/>
  <c r="H710" i="1"/>
  <c r="K793" i="1"/>
  <c r="K832" i="1"/>
  <c r="J835" i="1"/>
  <c r="F835" i="1"/>
  <c r="G957" i="1"/>
  <c r="I957" i="1"/>
  <c r="K956" i="1"/>
  <c r="K1061" i="1"/>
  <c r="I1064" i="1"/>
  <c r="K1058" i="1"/>
  <c r="K992" i="1"/>
  <c r="J988" i="1"/>
  <c r="F988" i="1"/>
  <c r="K982" i="1"/>
  <c r="K1089" i="1"/>
  <c r="H1154" i="1"/>
  <c r="G1200" i="1"/>
  <c r="K1376" i="1"/>
  <c r="E1372" i="1"/>
  <c r="K1288" i="1"/>
  <c r="D1384" i="1"/>
  <c r="G1392" i="1"/>
  <c r="E1391" i="1"/>
  <c r="I1387" i="1"/>
  <c r="G1386" i="1"/>
  <c r="E1385" i="1"/>
  <c r="I1383" i="1"/>
  <c r="G1382" i="1"/>
  <c r="G1462" i="1" s="1"/>
  <c r="F729" i="1"/>
  <c r="D535" i="1"/>
  <c r="G539" i="1"/>
  <c r="E538" i="1"/>
  <c r="G537" i="1"/>
  <c r="L547" i="1"/>
  <c r="L206" i="1"/>
  <c r="N506" i="1"/>
  <c r="N515" i="1"/>
  <c r="N467" i="1"/>
  <c r="N456" i="1"/>
  <c r="N435" i="1"/>
  <c r="N444" i="1"/>
  <c r="N423" i="1"/>
  <c r="N429" i="1"/>
  <c r="N393" i="1"/>
  <c r="N367" i="1"/>
  <c r="N339" i="1"/>
  <c r="N344" i="1"/>
  <c r="N329" i="1"/>
  <c r="K308" i="1"/>
  <c r="N300" i="1"/>
  <c r="N279" i="1"/>
  <c r="N288" i="1"/>
  <c r="N250" i="1"/>
  <c r="N257" i="1"/>
  <c r="N195" i="1"/>
  <c r="N202" i="1"/>
  <c r="N168" i="1"/>
  <c r="N172" i="1"/>
  <c r="N141" i="1"/>
  <c r="N126" i="1"/>
  <c r="K112" i="1"/>
  <c r="N81" i="1"/>
  <c r="N69" i="1"/>
  <c r="K54" i="1"/>
  <c r="N42" i="1"/>
  <c r="N27" i="1"/>
  <c r="N10" i="1"/>
  <c r="N19" i="1"/>
  <c r="N551" i="1"/>
  <c r="N567" i="1"/>
  <c r="N582" i="1"/>
  <c r="N593" i="1"/>
  <c r="N609" i="1"/>
  <c r="N642" i="1"/>
  <c r="N649" i="1"/>
  <c r="N658" i="1"/>
  <c r="N667" i="1"/>
  <c r="N677" i="1"/>
  <c r="N686" i="1"/>
  <c r="N693" i="1"/>
  <c r="N699" i="1"/>
  <c r="N740" i="1"/>
  <c r="N735" i="1"/>
  <c r="N768" i="1"/>
  <c r="N777" i="1"/>
  <c r="N815" i="1"/>
  <c r="N822" i="1"/>
  <c r="N853" i="1"/>
  <c r="N879" i="1"/>
  <c r="N885" i="1"/>
  <c r="N908" i="1"/>
  <c r="N921" i="1"/>
  <c r="N923" i="1"/>
  <c r="N925" i="1"/>
  <c r="N944" i="1"/>
  <c r="N972" i="1"/>
  <c r="K991" i="1"/>
  <c r="N1021" i="1"/>
  <c r="N1033" i="1"/>
  <c r="N1051" i="1"/>
  <c r="N1076" i="1"/>
  <c r="N1126" i="1"/>
  <c r="K1152" i="1"/>
  <c r="K1158" i="1"/>
  <c r="N1174" i="1"/>
  <c r="N1181" i="1"/>
  <c r="N1242" i="1"/>
  <c r="K1256" i="1"/>
  <c r="K1265" i="1"/>
  <c r="N1352" i="1"/>
  <c r="N1354" i="1"/>
  <c r="N1417" i="1"/>
  <c r="N1422" i="1"/>
  <c r="N1434" i="1"/>
  <c r="K1446" i="1"/>
  <c r="N1501" i="1"/>
  <c r="N1553" i="1"/>
  <c r="N1558" i="1"/>
  <c r="N1561" i="1"/>
  <c r="N1578" i="1"/>
  <c r="N1571" i="1"/>
  <c r="N1618" i="1"/>
  <c r="N1674" i="1"/>
  <c r="N1682" i="1"/>
  <c r="N1688" i="1"/>
  <c r="N1697" i="1"/>
  <c r="N1700" i="1"/>
  <c r="N1716" i="1"/>
  <c r="N1735" i="1"/>
  <c r="N1760" i="1"/>
  <c r="N1754" i="1"/>
  <c r="K53" i="1"/>
  <c r="J113" i="1"/>
  <c r="G113" i="1"/>
  <c r="N238" i="1"/>
  <c r="G184" i="1"/>
  <c r="K311" i="1"/>
  <c r="F312" i="1"/>
  <c r="J269" i="1"/>
  <c r="K264" i="1"/>
  <c r="K386" i="1"/>
  <c r="K523" i="1"/>
  <c r="J525" i="1"/>
  <c r="K785" i="1"/>
  <c r="G789" i="1"/>
  <c r="D835" i="1"/>
  <c r="K891" i="1"/>
  <c r="F896" i="1"/>
  <c r="D957" i="1"/>
  <c r="K959" i="1"/>
  <c r="K960" i="1"/>
  <c r="K990" i="1"/>
  <c r="I988" i="1"/>
  <c r="E1154" i="1"/>
  <c r="K1203" i="1"/>
  <c r="D1261" i="1"/>
  <c r="H1261" i="1"/>
  <c r="J1261" i="1"/>
  <c r="K1371" i="1"/>
  <c r="K1449" i="1"/>
  <c r="D1383" i="1"/>
  <c r="F1392" i="1"/>
  <c r="J1390" i="1"/>
  <c r="H1387" i="1"/>
  <c r="F1386" i="1"/>
  <c r="J1384" i="1"/>
  <c r="H1383" i="1"/>
  <c r="F1382" i="1"/>
  <c r="G724" i="1"/>
  <c r="E723" i="1"/>
  <c r="G722" i="1"/>
  <c r="E721" i="1"/>
  <c r="I729" i="1"/>
  <c r="J728" i="1"/>
  <c r="F728" i="1"/>
  <c r="J539" i="1"/>
  <c r="H538" i="1"/>
  <c r="G536" i="1"/>
  <c r="I535" i="1"/>
  <c r="E535" i="1"/>
  <c r="I543" i="1"/>
  <c r="G542" i="1"/>
  <c r="D1583" i="1"/>
  <c r="L1582" i="1"/>
  <c r="L1379" i="1"/>
  <c r="L827" i="1"/>
  <c r="N507" i="1"/>
  <c r="N495" i="1"/>
  <c r="L489" i="1"/>
  <c r="N465" i="1"/>
  <c r="N471" i="1"/>
  <c r="N450" i="1"/>
  <c r="N453" i="1"/>
  <c r="N438" i="1"/>
  <c r="N442" i="1"/>
  <c r="N421" i="1"/>
  <c r="N430" i="1"/>
  <c r="L433" i="1"/>
  <c r="N408" i="1"/>
  <c r="N410" i="1"/>
  <c r="N415" i="1"/>
  <c r="N396" i="1"/>
  <c r="N400" i="1"/>
  <c r="K378" i="1"/>
  <c r="N365" i="1"/>
  <c r="N368" i="1"/>
  <c r="N353" i="1"/>
  <c r="N357" i="1"/>
  <c r="N323" i="1"/>
  <c r="N326" i="1"/>
  <c r="K314" i="1"/>
  <c r="N294" i="1"/>
  <c r="N297" i="1"/>
  <c r="N282" i="1"/>
  <c r="N286" i="1"/>
  <c r="K265" i="1"/>
  <c r="N253" i="1"/>
  <c r="N223" i="1"/>
  <c r="N225" i="1"/>
  <c r="N230" i="1"/>
  <c r="N208" i="1"/>
  <c r="N210" i="1"/>
  <c r="N212" i="1"/>
  <c r="N215" i="1"/>
  <c r="N217" i="1"/>
  <c r="N196" i="1"/>
  <c r="N203" i="1"/>
  <c r="N166" i="1"/>
  <c r="N169" i="1"/>
  <c r="N151" i="1"/>
  <c r="N153" i="1"/>
  <c r="N155" i="1"/>
  <c r="N158" i="1"/>
  <c r="N160" i="1"/>
  <c r="N139" i="1"/>
  <c r="N145" i="1"/>
  <c r="N124" i="1"/>
  <c r="N127" i="1"/>
  <c r="K109" i="1"/>
  <c r="N94" i="1"/>
  <c r="N97" i="1"/>
  <c r="N82" i="1"/>
  <c r="N87" i="1"/>
  <c r="N67" i="1"/>
  <c r="N70" i="1"/>
  <c r="L64" i="1"/>
  <c r="N40" i="1"/>
  <c r="N46" i="1"/>
  <c r="N25" i="1"/>
  <c r="N28" i="1"/>
  <c r="N13" i="1"/>
  <c r="N17" i="1"/>
  <c r="N565" i="1"/>
  <c r="N568" i="1"/>
  <c r="N572" i="1"/>
  <c r="N580" i="1"/>
  <c r="N586" i="1"/>
  <c r="N594" i="1"/>
  <c r="N599" i="1"/>
  <c r="N607" i="1"/>
  <c r="N610" i="1"/>
  <c r="N614" i="1"/>
  <c r="N635" i="1"/>
  <c r="N637" i="1"/>
  <c r="N639" i="1"/>
  <c r="N650" i="1"/>
  <c r="N664" i="1"/>
  <c r="N680" i="1"/>
  <c r="N684" i="1"/>
  <c r="N691" i="1"/>
  <c r="N700" i="1"/>
  <c r="N737" i="1"/>
  <c r="N751" i="1"/>
  <c r="N756" i="1"/>
  <c r="N760" i="1"/>
  <c r="N769" i="1"/>
  <c r="L796" i="1"/>
  <c r="N800" i="1"/>
  <c r="N802" i="1"/>
  <c r="N804" i="1"/>
  <c r="N807" i="1"/>
  <c r="N809" i="1"/>
  <c r="L812" i="1"/>
  <c r="N818" i="1"/>
  <c r="N847" i="1"/>
  <c r="N850" i="1"/>
  <c r="N860" i="1"/>
  <c r="N862" i="1"/>
  <c r="N864" i="1"/>
  <c r="N869" i="1"/>
  <c r="N876" i="1"/>
  <c r="N880" i="1"/>
  <c r="L888" i="1"/>
  <c r="N906" i="1"/>
  <c r="N909" i="1"/>
  <c r="N915" i="1"/>
  <c r="N929" i="1"/>
  <c r="N931" i="1"/>
  <c r="N938" i="1"/>
  <c r="N941" i="1"/>
  <c r="K955" i="1"/>
  <c r="N967" i="1"/>
  <c r="N970" i="1"/>
  <c r="N976" i="1"/>
  <c r="L995" i="1"/>
  <c r="N999" i="1"/>
  <c r="N1001" i="1"/>
  <c r="N1003" i="1"/>
  <c r="N1006" i="1"/>
  <c r="N1008" i="1"/>
  <c r="N1015" i="1"/>
  <c r="N1018" i="1"/>
  <c r="N1028" i="1"/>
  <c r="N1031" i="1"/>
  <c r="N1038" i="1"/>
  <c r="N1045" i="1"/>
  <c r="N1048" i="1"/>
  <c r="L1101" i="1"/>
  <c r="N1104" i="1"/>
  <c r="N1106" i="1"/>
  <c r="N1108" i="1"/>
  <c r="N1120" i="1"/>
  <c r="N1123" i="1"/>
  <c r="N1133" i="1"/>
  <c r="N1135" i="1"/>
  <c r="N1137" i="1"/>
  <c r="N1142" i="1"/>
  <c r="K1149" i="1"/>
  <c r="K1153" i="1"/>
  <c r="L1161" i="1"/>
  <c r="N1165" i="1"/>
  <c r="N1167" i="1"/>
  <c r="N1169" i="1"/>
  <c r="N1210" i="1"/>
  <c r="N1212" i="1"/>
  <c r="N1214" i="1"/>
  <c r="N1219" i="1"/>
  <c r="N1225" i="1"/>
  <c r="N1227" i="1"/>
  <c r="N1229" i="1"/>
  <c r="N1234" i="1"/>
  <c r="N1240" i="1"/>
  <c r="N1243" i="1"/>
  <c r="N1249" i="1"/>
  <c r="K1259" i="1"/>
  <c r="L1268" i="1"/>
  <c r="N1272" i="1"/>
  <c r="N1274" i="1"/>
  <c r="N1276" i="1"/>
  <c r="N1279" i="1"/>
  <c r="N1281" i="1"/>
  <c r="K1287" i="1"/>
  <c r="L1299" i="1"/>
  <c r="N1303" i="1"/>
  <c r="N1305" i="1"/>
  <c r="N1307" i="1"/>
  <c r="N1310" i="1"/>
  <c r="N1312" i="1"/>
  <c r="L1315" i="1"/>
  <c r="N1319" i="1"/>
  <c r="N1321" i="1"/>
  <c r="N1323" i="1"/>
  <c r="N1326" i="1"/>
  <c r="N1328" i="1"/>
  <c r="L1331" i="1"/>
  <c r="N1338" i="1"/>
  <c r="N1358" i="1"/>
  <c r="N1360" i="1"/>
  <c r="L1395" i="1"/>
  <c r="N1399" i="1"/>
  <c r="N1401" i="1"/>
  <c r="N1403" i="1"/>
  <c r="N1406" i="1"/>
  <c r="N1408" i="1"/>
  <c r="N1432" i="1"/>
  <c r="N1435" i="1"/>
  <c r="K1448" i="1"/>
  <c r="L1475" i="1"/>
  <c r="N1491" i="1"/>
  <c r="N1489" i="1"/>
  <c r="N1485" i="1"/>
  <c r="N1510" i="1"/>
  <c r="N1514" i="1"/>
  <c r="N1504" i="1"/>
  <c r="N1500" i="1"/>
  <c r="N1521" i="1"/>
  <c r="N1525" i="1"/>
  <c r="N1529" i="1"/>
  <c r="N1533" i="1"/>
  <c r="N1537" i="1"/>
  <c r="N1541" i="1"/>
  <c r="N1548" i="1"/>
  <c r="N1551" i="1"/>
  <c r="N1556" i="1"/>
  <c r="N1559" i="1"/>
  <c r="N1564" i="1"/>
  <c r="N1574" i="1"/>
  <c r="N1570" i="1"/>
  <c r="N1615" i="1"/>
  <c r="N1619" i="1"/>
  <c r="N1625" i="1"/>
  <c r="N1629" i="1"/>
  <c r="N1635" i="1"/>
  <c r="N1643" i="1"/>
  <c r="N1651" i="1"/>
  <c r="N1664" i="1"/>
  <c r="N1672" i="1"/>
  <c r="N1701" i="1"/>
  <c r="N1706" i="1"/>
  <c r="N1723" i="1"/>
  <c r="L1727" i="1"/>
  <c r="N1736" i="1"/>
  <c r="N1772" i="1"/>
  <c r="N1779" i="1"/>
  <c r="N1785" i="1"/>
  <c r="N1756" i="1"/>
  <c r="N1694" i="1"/>
  <c r="N1658" i="1"/>
  <c r="N1646" i="1"/>
  <c r="N1634" i="1"/>
  <c r="L1788" i="1"/>
  <c r="D118" i="1"/>
  <c r="H118" i="1"/>
  <c r="I189" i="1"/>
  <c r="N239" i="1"/>
  <c r="D184" i="1"/>
  <c r="H189" i="1"/>
  <c r="J184" i="1"/>
  <c r="K316" i="1"/>
  <c r="I312" i="1"/>
  <c r="E312" i="1"/>
  <c r="I269" i="1"/>
  <c r="E269" i="1"/>
  <c r="K387" i="1"/>
  <c r="K385" i="1"/>
  <c r="I383" i="1"/>
  <c r="D482" i="1"/>
  <c r="K486" i="1"/>
  <c r="I482" i="1"/>
  <c r="I525" i="1"/>
  <c r="E525" i="1"/>
  <c r="K628" i="1"/>
  <c r="I625" i="1"/>
  <c r="K621" i="1"/>
  <c r="N621" i="1" s="1"/>
  <c r="H625" i="1"/>
  <c r="E710" i="1"/>
  <c r="I710" i="1"/>
  <c r="F794" i="1"/>
  <c r="H794" i="1"/>
  <c r="K792" i="1"/>
  <c r="J789" i="1"/>
  <c r="K839" i="1"/>
  <c r="K837" i="1"/>
  <c r="K900" i="1"/>
  <c r="K899" i="1"/>
  <c r="K893" i="1"/>
  <c r="I896" i="1"/>
  <c r="E896" i="1"/>
  <c r="G1064" i="1"/>
  <c r="H988" i="1"/>
  <c r="K1097" i="1"/>
  <c r="J1094" i="1"/>
  <c r="F1094" i="1"/>
  <c r="F1154" i="1"/>
  <c r="J1154" i="1"/>
  <c r="I1200" i="1"/>
  <c r="E1261" i="1"/>
  <c r="I1261" i="1"/>
  <c r="G1372" i="1"/>
  <c r="K1295" i="1"/>
  <c r="I1292" i="1"/>
  <c r="K1291" i="1"/>
  <c r="J1292" i="1"/>
  <c r="F1292" i="1"/>
  <c r="I1452" i="1"/>
  <c r="D1390" i="1"/>
  <c r="I1392" i="1"/>
  <c r="E1392" i="1"/>
  <c r="G1391" i="1"/>
  <c r="I1390" i="1"/>
  <c r="E1390" i="1"/>
  <c r="G1387" i="1"/>
  <c r="I1386" i="1"/>
  <c r="E1386" i="1"/>
  <c r="G1385" i="1"/>
  <c r="I1384" i="1"/>
  <c r="E1384" i="1"/>
  <c r="G1383" i="1"/>
  <c r="I1382" i="1"/>
  <c r="E1382" i="1"/>
  <c r="D721" i="1"/>
  <c r="J724" i="1"/>
  <c r="F724" i="1"/>
  <c r="H723" i="1"/>
  <c r="F722" i="1"/>
  <c r="H721" i="1"/>
  <c r="J720" i="1"/>
  <c r="F720" i="1"/>
  <c r="H729" i="1"/>
  <c r="I728" i="1"/>
  <c r="J727" i="1"/>
  <c r="F727" i="1"/>
  <c r="D537" i="1"/>
  <c r="I539" i="1"/>
  <c r="E539" i="1"/>
  <c r="G538" i="1"/>
  <c r="I537" i="1"/>
  <c r="E537" i="1"/>
  <c r="F536" i="1"/>
  <c r="D542" i="1"/>
  <c r="J544" i="1"/>
  <c r="F544" i="1"/>
  <c r="H543" i="1"/>
  <c r="J542" i="1"/>
  <c r="F542" i="1"/>
  <c r="L618" i="1"/>
  <c r="L504" i="1"/>
  <c r="N509" i="1"/>
  <c r="N501" i="1"/>
  <c r="N470" i="1"/>
  <c r="N425" i="1"/>
  <c r="N364" i="1"/>
  <c r="N373" i="1"/>
  <c r="N352" i="1"/>
  <c r="N331" i="1"/>
  <c r="N293" i="1"/>
  <c r="N302" i="1"/>
  <c r="N281" i="1"/>
  <c r="N237" i="1"/>
  <c r="N144" i="1"/>
  <c r="N123" i="1"/>
  <c r="N132" i="1"/>
  <c r="N80" i="1"/>
  <c r="N84" i="1"/>
  <c r="N66" i="1"/>
  <c r="N75" i="1"/>
  <c r="N45" i="1"/>
  <c r="N24" i="1"/>
  <c r="N585" i="1"/>
  <c r="N596" i="1"/>
  <c r="N606" i="1"/>
  <c r="N613" i="1"/>
  <c r="N671" i="1"/>
  <c r="N679" i="1"/>
  <c r="N755" i="1"/>
  <c r="N767" i="1"/>
  <c r="N776" i="1"/>
  <c r="N937" i="1"/>
  <c r="N975" i="1"/>
  <c r="N1014" i="1"/>
  <c r="N1023" i="1"/>
  <c r="N1044" i="1"/>
  <c r="N1119" i="1"/>
  <c r="N1128" i="1"/>
  <c r="N1248" i="1"/>
  <c r="N1264" i="1"/>
  <c r="N1337" i="1"/>
  <c r="N1344" i="1"/>
  <c r="N1431" i="1"/>
  <c r="N1440" i="1"/>
  <c r="N1506" i="1"/>
  <c r="N1502" i="1"/>
  <c r="N1498" i="1"/>
  <c r="N1547" i="1"/>
  <c r="N1555" i="1"/>
  <c r="N1563" i="1"/>
  <c r="N1576" i="1"/>
  <c r="N1572" i="1"/>
  <c r="N1624" i="1"/>
  <c r="N1637" i="1"/>
  <c r="N1642" i="1"/>
  <c r="N1663" i="1"/>
  <c r="N1715" i="1"/>
  <c r="N1771" i="1"/>
  <c r="N1778" i="1"/>
  <c r="K55" i="1"/>
  <c r="J536" i="1"/>
  <c r="K52" i="1"/>
  <c r="F118" i="1"/>
  <c r="J118" i="1"/>
  <c r="G118" i="1"/>
  <c r="N244" i="1"/>
  <c r="K181" i="1"/>
  <c r="K180" i="1"/>
  <c r="H184" i="1"/>
  <c r="K273" i="1"/>
  <c r="K271" i="1"/>
  <c r="G383" i="1"/>
  <c r="G482" i="1"/>
  <c r="K706" i="1"/>
  <c r="K707" i="1"/>
  <c r="K708" i="1"/>
  <c r="K709" i="1"/>
  <c r="H789" i="1"/>
  <c r="K787" i="1"/>
  <c r="K783" i="1"/>
  <c r="H835" i="1"/>
  <c r="G896" i="1"/>
  <c r="K953" i="1"/>
  <c r="K954" i="1"/>
  <c r="K1068" i="1"/>
  <c r="K1062" i="1"/>
  <c r="E1064" i="1"/>
  <c r="K987" i="1"/>
  <c r="N1088" i="1"/>
  <c r="K1093" i="1"/>
  <c r="D1154" i="1"/>
  <c r="K1263" i="1"/>
  <c r="K1370" i="1"/>
  <c r="K1369" i="1"/>
  <c r="I1372" i="1"/>
  <c r="K1286" i="1"/>
  <c r="G1452" i="1"/>
  <c r="D1382" i="1"/>
  <c r="D1392" i="1"/>
  <c r="I1391" i="1"/>
  <c r="G1390" i="1"/>
  <c r="E1387" i="1"/>
  <c r="I1385" i="1"/>
  <c r="G1384" i="1"/>
  <c r="E1383" i="1"/>
  <c r="E728" i="1"/>
  <c r="J723" i="1"/>
  <c r="J729" i="1"/>
  <c r="G728" i="1"/>
  <c r="H727" i="1"/>
  <c r="D539" i="1"/>
  <c r="I538" i="1"/>
  <c r="D544" i="1"/>
  <c r="H544" i="1"/>
  <c r="L576" i="1"/>
  <c r="L262" i="1"/>
  <c r="N510" i="1"/>
  <c r="N492" i="1"/>
  <c r="N499" i="1"/>
  <c r="K484" i="1"/>
  <c r="N464" i="1"/>
  <c r="N452" i="1"/>
  <c r="N402" i="1"/>
  <c r="L405" i="1"/>
  <c r="N371" i="1"/>
  <c r="N350" i="1"/>
  <c r="N359" i="1"/>
  <c r="N337" i="1"/>
  <c r="N325" i="1"/>
  <c r="N296" i="1"/>
  <c r="L291" i="1"/>
  <c r="N243" i="1"/>
  <c r="N198" i="1"/>
  <c r="N138" i="1"/>
  <c r="N130" i="1"/>
  <c r="K108" i="1"/>
  <c r="L120" i="1"/>
  <c r="N101" i="1"/>
  <c r="N73" i="1"/>
  <c r="N39" i="1"/>
  <c r="N31" i="1"/>
  <c r="N553" i="1"/>
  <c r="N558" i="1"/>
  <c r="N579" i="1"/>
  <c r="N644" i="1"/>
  <c r="N653" i="1"/>
  <c r="N663" i="1"/>
  <c r="N672" i="1"/>
  <c r="L689" i="1"/>
  <c r="N736" i="1"/>
  <c r="N745" i="1"/>
  <c r="N753" i="1"/>
  <c r="N759" i="1"/>
  <c r="N772" i="1"/>
  <c r="K791" i="1"/>
  <c r="L842" i="1"/>
  <c r="N849" i="1"/>
  <c r="N875" i="1"/>
  <c r="N911" i="1"/>
  <c r="N940" i="1"/>
  <c r="K952" i="1"/>
  <c r="N969" i="1"/>
  <c r="N1017" i="1"/>
  <c r="N1030" i="1"/>
  <c r="N1037" i="1"/>
  <c r="N1047" i="1"/>
  <c r="N1074" i="1"/>
  <c r="N1078" i="1"/>
  <c r="N1081" i="1"/>
  <c r="N1083" i="1"/>
  <c r="L1086" i="1"/>
  <c r="N1111" i="1"/>
  <c r="N1113" i="1"/>
  <c r="L1116" i="1"/>
  <c r="N1122" i="1"/>
  <c r="N1172" i="1"/>
  <c r="N1179" i="1"/>
  <c r="N1183" i="1"/>
  <c r="N1188" i="1"/>
  <c r="N1245" i="1"/>
  <c r="K1296" i="1"/>
  <c r="N1335" i="1"/>
  <c r="N1342" i="1"/>
  <c r="N1350" i="1"/>
  <c r="N1415" i="1"/>
  <c r="N1419" i="1"/>
  <c r="N1424" i="1"/>
  <c r="L1427" i="1"/>
  <c r="N1438" i="1"/>
  <c r="L1459" i="1"/>
  <c r="N1505" i="1"/>
  <c r="N1550" i="1"/>
  <c r="N1566" i="1"/>
  <c r="N1575" i="1"/>
  <c r="N1628" i="1"/>
  <c r="N1650" i="1"/>
  <c r="N1680" i="1"/>
  <c r="N1686" i="1"/>
  <c r="N1695" i="1"/>
  <c r="N1722" i="1"/>
  <c r="N1739" i="1"/>
  <c r="N1784" i="1"/>
  <c r="N1640" i="1"/>
  <c r="K61" i="1"/>
  <c r="K60" i="1"/>
  <c r="F113" i="1"/>
  <c r="J189" i="1"/>
  <c r="N245" i="1"/>
  <c r="D189" i="1"/>
  <c r="K182" i="1"/>
  <c r="K315" i="1"/>
  <c r="K309" i="1"/>
  <c r="J312" i="1"/>
  <c r="F269" i="1"/>
  <c r="J383" i="1"/>
  <c r="K485" i="1"/>
  <c r="F525" i="1"/>
  <c r="J625" i="1"/>
  <c r="K712" i="1"/>
  <c r="K713" i="1"/>
  <c r="K714" i="1"/>
  <c r="K833" i="1"/>
  <c r="I835" i="1"/>
  <c r="E835" i="1"/>
  <c r="K898" i="1"/>
  <c r="K895" i="1"/>
  <c r="J896" i="1"/>
  <c r="H957" i="1"/>
  <c r="K1063" i="1"/>
  <c r="E988" i="1"/>
  <c r="K1090" i="1"/>
  <c r="I1154" i="1"/>
  <c r="F1261" i="1"/>
  <c r="K1447" i="1"/>
  <c r="D1387" i="1"/>
  <c r="J1392" i="1"/>
  <c r="H1391" i="1"/>
  <c r="F1390" i="1"/>
  <c r="F1470" i="1" s="1"/>
  <c r="J1386" i="1"/>
  <c r="H1385" i="1"/>
  <c r="F1384" i="1"/>
  <c r="J1382" i="1"/>
  <c r="E727" i="1"/>
  <c r="I723" i="1"/>
  <c r="I721" i="1"/>
  <c r="G720" i="1"/>
  <c r="D536" i="1"/>
  <c r="F539" i="1"/>
  <c r="J537" i="1"/>
  <c r="G544" i="1"/>
  <c r="E543" i="1"/>
  <c r="L1411" i="1"/>
  <c r="L1347" i="1"/>
  <c r="L1284" i="1"/>
  <c r="L1041" i="1"/>
  <c r="N508" i="1"/>
  <c r="N513" i="1"/>
  <c r="N496" i="1"/>
  <c r="N463" i="1"/>
  <c r="N472" i="1"/>
  <c r="N451" i="1"/>
  <c r="N439" i="1"/>
  <c r="N428" i="1"/>
  <c r="N397" i="1"/>
  <c r="N366" i="1"/>
  <c r="N354" i="1"/>
  <c r="L348" i="1"/>
  <c r="N324" i="1"/>
  <c r="L319" i="1"/>
  <c r="N295" i="1"/>
  <c r="N283" i="1"/>
  <c r="K272" i="1"/>
  <c r="N254" i="1"/>
  <c r="N194" i="1"/>
  <c r="N201" i="1"/>
  <c r="N167" i="1"/>
  <c r="N137" i="1"/>
  <c r="N146" i="1"/>
  <c r="L149" i="1"/>
  <c r="N125" i="1"/>
  <c r="K110" i="1"/>
  <c r="K116" i="1"/>
  <c r="N95" i="1"/>
  <c r="N98" i="1"/>
  <c r="N83" i="1"/>
  <c r="N88" i="1"/>
  <c r="L92" i="1"/>
  <c r="N68" i="1"/>
  <c r="N38" i="1"/>
  <c r="N47" i="1"/>
  <c r="N26" i="1"/>
  <c r="N14" i="1"/>
  <c r="N566" i="1"/>
  <c r="N573" i="1"/>
  <c r="N578" i="1"/>
  <c r="N587" i="1"/>
  <c r="N595" i="1"/>
  <c r="N600" i="1"/>
  <c r="L604" i="1"/>
  <c r="N608" i="1"/>
  <c r="N615" i="1"/>
  <c r="K620" i="1"/>
  <c r="N651" i="1"/>
  <c r="N656" i="1"/>
  <c r="N665" i="1"/>
  <c r="N670" i="1"/>
  <c r="N681" i="1"/>
  <c r="N698" i="1"/>
  <c r="L717" i="1"/>
  <c r="N738" i="1"/>
  <c r="N743" i="1"/>
  <c r="L764" i="1"/>
  <c r="N770" i="1"/>
  <c r="N775" i="1"/>
  <c r="N819" i="1"/>
  <c r="N848" i="1"/>
  <c r="N877" i="1"/>
  <c r="N883" i="1"/>
  <c r="K890" i="1"/>
  <c r="N907" i="1"/>
  <c r="N916" i="1"/>
  <c r="L919" i="1"/>
  <c r="N939" i="1"/>
  <c r="K961" i="1"/>
  <c r="N968" i="1"/>
  <c r="N977" i="1"/>
  <c r="L980" i="1"/>
  <c r="N1016" i="1"/>
  <c r="N1029" i="1"/>
  <c r="N1036" i="1"/>
  <c r="N1046" i="1"/>
  <c r="N1121" i="1"/>
  <c r="K1150" i="1"/>
  <c r="K1156" i="1"/>
  <c r="L1192" i="1"/>
  <c r="N1241" i="1"/>
  <c r="N1250" i="1"/>
  <c r="L1253" i="1"/>
  <c r="K1260" i="1"/>
  <c r="K1289" i="1"/>
  <c r="N1336" i="1"/>
  <c r="N1339" i="1"/>
  <c r="N1343" i="1"/>
  <c r="N1351" i="1"/>
  <c r="N1353" i="1"/>
  <c r="N1355" i="1"/>
  <c r="N1414" i="1"/>
  <c r="N1416" i="1"/>
  <c r="N1418" i="1"/>
  <c r="N1423" i="1"/>
  <c r="N1430" i="1"/>
  <c r="N1433" i="1"/>
  <c r="K1451" i="1"/>
  <c r="N1492" i="1"/>
  <c r="N1488" i="1"/>
  <c r="N1484" i="1"/>
  <c r="N1511" i="1"/>
  <c r="N1515" i="1"/>
  <c r="N1507" i="1"/>
  <c r="N1503" i="1"/>
  <c r="N1499" i="1"/>
  <c r="N1522" i="1"/>
  <c r="N1526" i="1"/>
  <c r="N1530" i="1"/>
  <c r="N1534" i="1"/>
  <c r="N1538" i="1"/>
  <c r="N1542" i="1"/>
  <c r="N1546" i="1"/>
  <c r="N1549" i="1"/>
  <c r="N1554" i="1"/>
  <c r="N1557" i="1"/>
  <c r="N1562" i="1"/>
  <c r="N1565" i="1"/>
  <c r="N1577" i="1"/>
  <c r="N1573" i="1"/>
  <c r="N1620" i="1"/>
  <c r="N1623" i="1"/>
  <c r="N1630" i="1"/>
  <c r="N1636" i="1"/>
  <c r="N1641" i="1"/>
  <c r="N1662" i="1"/>
  <c r="N1673" i="1"/>
  <c r="N1681" i="1"/>
  <c r="N1687" i="1"/>
  <c r="N1714" i="1"/>
  <c r="N1734" i="1"/>
  <c r="N1740" i="1"/>
  <c r="N1759" i="1"/>
  <c r="N1761" i="1"/>
  <c r="N1770" i="1"/>
  <c r="N1780" i="1"/>
  <c r="N1758" i="1"/>
  <c r="N1755" i="1"/>
  <c r="N1647" i="1"/>
  <c r="N1633" i="1"/>
  <c r="D113" i="1"/>
  <c r="H113" i="1"/>
  <c r="E113" i="1"/>
  <c r="I113" i="1"/>
  <c r="E118" i="1"/>
  <c r="F189" i="1"/>
  <c r="N240" i="1"/>
  <c r="K187" i="1"/>
  <c r="G189" i="1"/>
  <c r="I184" i="1"/>
  <c r="H312" i="1"/>
  <c r="K310" i="1"/>
  <c r="D269" i="1"/>
  <c r="H269" i="1"/>
  <c r="K267" i="1"/>
  <c r="F383" i="1"/>
  <c r="K381" i="1"/>
  <c r="K380" i="1"/>
  <c r="H383" i="1"/>
  <c r="F482" i="1"/>
  <c r="K479" i="1"/>
  <c r="K478" i="1"/>
  <c r="H482" i="1"/>
  <c r="K529" i="1"/>
  <c r="K528" i="1"/>
  <c r="H525" i="1"/>
  <c r="K521" i="1"/>
  <c r="F625" i="1"/>
  <c r="K623" i="1"/>
  <c r="G625" i="1"/>
  <c r="F710" i="1"/>
  <c r="J710" i="1"/>
  <c r="D789" i="1"/>
  <c r="J794" i="1"/>
  <c r="E794" i="1"/>
  <c r="I789" i="1"/>
  <c r="G835" i="1"/>
  <c r="K894" i="1"/>
  <c r="H896" i="1"/>
  <c r="F957" i="1"/>
  <c r="J957" i="1"/>
  <c r="K1066" i="1"/>
  <c r="K1060" i="1"/>
  <c r="J1064" i="1"/>
  <c r="F1064" i="1"/>
  <c r="G988" i="1"/>
  <c r="I1094" i="1"/>
  <c r="E1094" i="1"/>
  <c r="G1154" i="1"/>
  <c r="K1197" i="1"/>
  <c r="K1202" i="1"/>
  <c r="F1200" i="1"/>
  <c r="K1198" i="1"/>
  <c r="H1200" i="1"/>
  <c r="K1194" i="1"/>
  <c r="G1261" i="1"/>
  <c r="K1257" i="1"/>
  <c r="K1258" i="1"/>
  <c r="K1367" i="1"/>
  <c r="K1375" i="1"/>
  <c r="J1372" i="1"/>
  <c r="F1372" i="1"/>
  <c r="H1292" i="1"/>
  <c r="K1456" i="1"/>
  <c r="K1454" i="1"/>
  <c r="F1452" i="1"/>
  <c r="H1452" i="1"/>
  <c r="K1450" i="1"/>
  <c r="F1462" i="1"/>
  <c r="D1385" i="1"/>
  <c r="D1391" i="1"/>
  <c r="H1392" i="1"/>
  <c r="J1391" i="1"/>
  <c r="F1391" i="1"/>
  <c r="H1390" i="1"/>
  <c r="J1387" i="1"/>
  <c r="J1467" i="1" s="1"/>
  <c r="F1387" i="1"/>
  <c r="H1386" i="1"/>
  <c r="J1385" i="1"/>
  <c r="F1385" i="1"/>
  <c r="H1384" i="1"/>
  <c r="J1383" i="1"/>
  <c r="F1383" i="1"/>
  <c r="H1382" i="1"/>
  <c r="D724" i="1"/>
  <c r="D727" i="1"/>
  <c r="E729" i="1"/>
  <c r="I724" i="1"/>
  <c r="E724" i="1"/>
  <c r="G723" i="1"/>
  <c r="I722" i="1"/>
  <c r="E722" i="1"/>
  <c r="G721" i="1"/>
  <c r="I720" i="1"/>
  <c r="E720" i="1"/>
  <c r="G729" i="1"/>
  <c r="H728" i="1"/>
  <c r="I727" i="1"/>
  <c r="D720" i="1"/>
  <c r="D538" i="1"/>
  <c r="H539" i="1"/>
  <c r="J538" i="1"/>
  <c r="F538" i="1"/>
  <c r="H537" i="1"/>
  <c r="I536" i="1"/>
  <c r="E536" i="1"/>
  <c r="G535" i="1"/>
  <c r="D543" i="1"/>
  <c r="I544" i="1"/>
  <c r="E544" i="1"/>
  <c r="G543" i="1"/>
  <c r="I542" i="1"/>
  <c r="E542" i="1"/>
  <c r="L1743" i="1"/>
  <c r="L1667" i="1"/>
  <c r="L780" i="1"/>
  <c r="L748" i="1"/>
  <c r="L647" i="1"/>
  <c r="L934" i="1"/>
  <c r="L1177" i="1"/>
  <c r="L1363" i="1"/>
  <c r="K1290" i="1"/>
  <c r="K1374" i="1"/>
  <c r="K1366" i="1"/>
  <c r="K1368" i="1"/>
  <c r="K1196" i="1"/>
  <c r="K1204" i="1"/>
  <c r="K1195" i="1"/>
  <c r="D1200" i="1"/>
  <c r="K1098" i="1"/>
  <c r="K1096" i="1"/>
  <c r="K1092" i="1"/>
  <c r="K1091" i="1"/>
  <c r="D1094" i="1"/>
  <c r="K983" i="1"/>
  <c r="K985" i="1"/>
  <c r="K986" i="1"/>
  <c r="K1067" i="1"/>
  <c r="D1064" i="1"/>
  <c r="E957" i="1"/>
  <c r="K951" i="1"/>
  <c r="K892" i="1"/>
  <c r="D896" i="1"/>
  <c r="K881" i="1"/>
  <c r="K831" i="1"/>
  <c r="K838" i="1"/>
  <c r="K830" i="1"/>
  <c r="K834" i="1"/>
  <c r="K784" i="1"/>
  <c r="K788" i="1"/>
  <c r="D710" i="1"/>
  <c r="K705" i="1"/>
  <c r="K622" i="1"/>
  <c r="K629" i="1"/>
  <c r="K627" i="1"/>
  <c r="K522" i="1"/>
  <c r="K527" i="1"/>
  <c r="K524" i="1"/>
  <c r="K520" i="1"/>
  <c r="K379" i="1"/>
  <c r="K382" i="1"/>
  <c r="K266" i="1"/>
  <c r="K268" i="1"/>
  <c r="D312" i="1"/>
  <c r="K183" i="1"/>
  <c r="K179" i="1"/>
  <c r="K186" i="1"/>
  <c r="K241" i="1"/>
  <c r="K246" i="1"/>
  <c r="K236" i="1"/>
  <c r="K56" i="1"/>
  <c r="J20" i="1"/>
  <c r="I20" i="1"/>
  <c r="H20" i="1"/>
  <c r="G20" i="1"/>
  <c r="F20" i="1"/>
  <c r="E20" i="1"/>
  <c r="D20" i="1"/>
  <c r="J34" i="1"/>
  <c r="I34" i="1"/>
  <c r="H34" i="1"/>
  <c r="G34" i="1"/>
  <c r="F34" i="1"/>
  <c r="E34" i="1"/>
  <c r="D34" i="1"/>
  <c r="J48" i="1"/>
  <c r="I48" i="1"/>
  <c r="H48" i="1"/>
  <c r="G48" i="1"/>
  <c r="F48" i="1"/>
  <c r="E48" i="1"/>
  <c r="D48" i="1"/>
  <c r="J62" i="1"/>
  <c r="I62" i="1"/>
  <c r="H62" i="1"/>
  <c r="G62" i="1"/>
  <c r="F62" i="1"/>
  <c r="E62" i="1"/>
  <c r="D62" i="1"/>
  <c r="J76" i="1"/>
  <c r="I76" i="1"/>
  <c r="H76" i="1"/>
  <c r="G76" i="1"/>
  <c r="F76" i="1"/>
  <c r="E76" i="1"/>
  <c r="D76" i="1"/>
  <c r="J90" i="1"/>
  <c r="I90" i="1"/>
  <c r="H90" i="1"/>
  <c r="G90" i="1"/>
  <c r="F90" i="1"/>
  <c r="E90" i="1"/>
  <c r="D90" i="1"/>
  <c r="J104" i="1"/>
  <c r="I104" i="1"/>
  <c r="H104" i="1"/>
  <c r="G104" i="1"/>
  <c r="F104" i="1"/>
  <c r="E104" i="1"/>
  <c r="D104" i="1"/>
  <c r="J133" i="1"/>
  <c r="I133" i="1"/>
  <c r="H133" i="1"/>
  <c r="G133" i="1"/>
  <c r="F133" i="1"/>
  <c r="E133" i="1"/>
  <c r="D133" i="1"/>
  <c r="J147" i="1"/>
  <c r="I147" i="1"/>
  <c r="H147" i="1"/>
  <c r="G147" i="1"/>
  <c r="F147" i="1"/>
  <c r="E147" i="1"/>
  <c r="D147" i="1"/>
  <c r="J161" i="1"/>
  <c r="I161" i="1"/>
  <c r="H161" i="1"/>
  <c r="G161" i="1"/>
  <c r="F161" i="1"/>
  <c r="E161" i="1"/>
  <c r="D161" i="1"/>
  <c r="J175" i="1"/>
  <c r="I175" i="1"/>
  <c r="H175" i="1"/>
  <c r="G175" i="1"/>
  <c r="F175" i="1"/>
  <c r="E175" i="1"/>
  <c r="D175" i="1"/>
  <c r="J204" i="1"/>
  <c r="I204" i="1"/>
  <c r="H204" i="1"/>
  <c r="G204" i="1"/>
  <c r="F204" i="1"/>
  <c r="E204" i="1"/>
  <c r="D204" i="1"/>
  <c r="J218" i="1"/>
  <c r="I218" i="1"/>
  <c r="H218" i="1"/>
  <c r="G218" i="1"/>
  <c r="F218" i="1"/>
  <c r="E218" i="1"/>
  <c r="D218" i="1"/>
  <c r="J232" i="1"/>
  <c r="I232" i="1"/>
  <c r="H232" i="1"/>
  <c r="G232" i="1"/>
  <c r="F232" i="1"/>
  <c r="E232" i="1"/>
  <c r="D232" i="1"/>
  <c r="J260" i="1"/>
  <c r="I260" i="1"/>
  <c r="H260" i="1"/>
  <c r="G260" i="1"/>
  <c r="F260" i="1"/>
  <c r="E260" i="1"/>
  <c r="D260" i="1"/>
  <c r="J274" i="1"/>
  <c r="I274" i="1"/>
  <c r="H274" i="1"/>
  <c r="G274" i="1"/>
  <c r="F274" i="1"/>
  <c r="E274" i="1"/>
  <c r="D274" i="1"/>
  <c r="J289" i="1"/>
  <c r="I289" i="1"/>
  <c r="H289" i="1"/>
  <c r="G289" i="1"/>
  <c r="F289" i="1"/>
  <c r="E289" i="1"/>
  <c r="D289" i="1"/>
  <c r="J303" i="1"/>
  <c r="I303" i="1"/>
  <c r="H303" i="1"/>
  <c r="G303" i="1"/>
  <c r="F303" i="1"/>
  <c r="E303" i="1"/>
  <c r="D303" i="1"/>
  <c r="J317" i="1"/>
  <c r="I317" i="1"/>
  <c r="H317" i="1"/>
  <c r="G317" i="1"/>
  <c r="F317" i="1"/>
  <c r="E317" i="1"/>
  <c r="D317" i="1"/>
  <c r="J332" i="1"/>
  <c r="I332" i="1"/>
  <c r="H332" i="1"/>
  <c r="G332" i="1"/>
  <c r="F332" i="1"/>
  <c r="E332" i="1"/>
  <c r="D332" i="1"/>
  <c r="J346" i="1"/>
  <c r="I346" i="1"/>
  <c r="H346" i="1"/>
  <c r="G346" i="1"/>
  <c r="F346" i="1"/>
  <c r="E346" i="1"/>
  <c r="D346" i="1"/>
  <c r="J360" i="1"/>
  <c r="I360" i="1"/>
  <c r="H360" i="1"/>
  <c r="G360" i="1"/>
  <c r="F360" i="1"/>
  <c r="E360" i="1"/>
  <c r="D360" i="1"/>
  <c r="J374" i="1"/>
  <c r="I374" i="1"/>
  <c r="H374" i="1"/>
  <c r="G374" i="1"/>
  <c r="F374" i="1"/>
  <c r="E374" i="1"/>
  <c r="D374" i="1"/>
  <c r="J388" i="1"/>
  <c r="I388" i="1"/>
  <c r="H388" i="1"/>
  <c r="G388" i="1"/>
  <c r="F388" i="1"/>
  <c r="E388" i="1"/>
  <c r="D388" i="1"/>
  <c r="J403" i="1"/>
  <c r="I403" i="1"/>
  <c r="H403" i="1"/>
  <c r="G403" i="1"/>
  <c r="F403" i="1"/>
  <c r="E403" i="1"/>
  <c r="D403" i="1"/>
  <c r="J417" i="1"/>
  <c r="I417" i="1"/>
  <c r="H417" i="1"/>
  <c r="G417" i="1"/>
  <c r="F417" i="1"/>
  <c r="E417" i="1"/>
  <c r="D417" i="1"/>
  <c r="J431" i="1"/>
  <c r="I431" i="1"/>
  <c r="H431" i="1"/>
  <c r="G431" i="1"/>
  <c r="F431" i="1"/>
  <c r="E431" i="1"/>
  <c r="D431" i="1"/>
  <c r="J445" i="1"/>
  <c r="I445" i="1"/>
  <c r="H445" i="1"/>
  <c r="G445" i="1"/>
  <c r="F445" i="1"/>
  <c r="E445" i="1"/>
  <c r="D445" i="1"/>
  <c r="J459" i="1"/>
  <c r="I459" i="1"/>
  <c r="H459" i="1"/>
  <c r="G459" i="1"/>
  <c r="F459" i="1"/>
  <c r="E459" i="1"/>
  <c r="D459" i="1"/>
  <c r="J473" i="1"/>
  <c r="I473" i="1"/>
  <c r="H473" i="1"/>
  <c r="G473" i="1"/>
  <c r="F473" i="1"/>
  <c r="E473" i="1"/>
  <c r="D473" i="1"/>
  <c r="J487" i="1"/>
  <c r="I487" i="1"/>
  <c r="H487" i="1"/>
  <c r="G487" i="1"/>
  <c r="F487" i="1"/>
  <c r="E487" i="1"/>
  <c r="D487" i="1"/>
  <c r="J502" i="1"/>
  <c r="I502" i="1"/>
  <c r="H502" i="1"/>
  <c r="G502" i="1"/>
  <c r="F502" i="1"/>
  <c r="E502" i="1"/>
  <c r="D502" i="1"/>
  <c r="J516" i="1"/>
  <c r="I516" i="1"/>
  <c r="H516" i="1"/>
  <c r="G516" i="1"/>
  <c r="F516" i="1"/>
  <c r="E516" i="1"/>
  <c r="D516" i="1"/>
  <c r="J530" i="1"/>
  <c r="I530" i="1"/>
  <c r="H530" i="1"/>
  <c r="G530" i="1"/>
  <c r="F530" i="1"/>
  <c r="E530" i="1"/>
  <c r="D530" i="1"/>
  <c r="J560" i="1"/>
  <c r="I560" i="1"/>
  <c r="H560" i="1"/>
  <c r="G560" i="1"/>
  <c r="F560" i="1"/>
  <c r="E560" i="1"/>
  <c r="D560" i="1"/>
  <c r="J574" i="1"/>
  <c r="I574" i="1"/>
  <c r="H574" i="1"/>
  <c r="G574" i="1"/>
  <c r="F574" i="1"/>
  <c r="E574" i="1"/>
  <c r="D574" i="1"/>
  <c r="J588" i="1"/>
  <c r="I588" i="1"/>
  <c r="H588" i="1"/>
  <c r="G588" i="1"/>
  <c r="F588" i="1"/>
  <c r="E588" i="1"/>
  <c r="D588" i="1"/>
  <c r="J602" i="1"/>
  <c r="I602" i="1"/>
  <c r="H602" i="1"/>
  <c r="G602" i="1"/>
  <c r="F602" i="1"/>
  <c r="E602" i="1"/>
  <c r="D602" i="1"/>
  <c r="J616" i="1"/>
  <c r="I616" i="1"/>
  <c r="H616" i="1"/>
  <c r="G616" i="1"/>
  <c r="F616" i="1"/>
  <c r="E616" i="1"/>
  <c r="D616" i="1"/>
  <c r="J630" i="1"/>
  <c r="I630" i="1"/>
  <c r="H630" i="1"/>
  <c r="G630" i="1"/>
  <c r="F630" i="1"/>
  <c r="E630" i="1"/>
  <c r="D630" i="1"/>
  <c r="J645" i="1"/>
  <c r="I645" i="1"/>
  <c r="H645" i="1"/>
  <c r="G645" i="1"/>
  <c r="F645" i="1"/>
  <c r="E645" i="1"/>
  <c r="D645" i="1"/>
  <c r="J659" i="1"/>
  <c r="I659" i="1"/>
  <c r="H659" i="1"/>
  <c r="G659" i="1"/>
  <c r="F659" i="1"/>
  <c r="E659" i="1"/>
  <c r="D659" i="1"/>
  <c r="J673" i="1"/>
  <c r="I673" i="1"/>
  <c r="H673" i="1"/>
  <c r="G673" i="1"/>
  <c r="F673" i="1"/>
  <c r="E673" i="1"/>
  <c r="D673" i="1"/>
  <c r="J687" i="1"/>
  <c r="I687" i="1"/>
  <c r="H687" i="1"/>
  <c r="G687" i="1"/>
  <c r="F687" i="1"/>
  <c r="E687" i="1"/>
  <c r="D687" i="1"/>
  <c r="J701" i="1"/>
  <c r="I701" i="1"/>
  <c r="H701" i="1"/>
  <c r="G701" i="1"/>
  <c r="F701" i="1"/>
  <c r="E701" i="1"/>
  <c r="D701" i="1"/>
  <c r="J715" i="1"/>
  <c r="I715" i="1"/>
  <c r="H715" i="1"/>
  <c r="G715" i="1"/>
  <c r="F715" i="1"/>
  <c r="E715" i="1"/>
  <c r="D715" i="1"/>
  <c r="J746" i="1"/>
  <c r="I746" i="1"/>
  <c r="H746" i="1"/>
  <c r="G746" i="1"/>
  <c r="F746" i="1"/>
  <c r="E746" i="1"/>
  <c r="D746" i="1"/>
  <c r="J762" i="1"/>
  <c r="I762" i="1"/>
  <c r="H762" i="1"/>
  <c r="G762" i="1"/>
  <c r="F762" i="1"/>
  <c r="E762" i="1"/>
  <c r="D762" i="1"/>
  <c r="J778" i="1"/>
  <c r="I778" i="1"/>
  <c r="H778" i="1"/>
  <c r="G778" i="1"/>
  <c r="F778" i="1"/>
  <c r="E778" i="1"/>
  <c r="D778" i="1"/>
  <c r="D794" i="1"/>
  <c r="J810" i="1"/>
  <c r="I810" i="1"/>
  <c r="H810" i="1"/>
  <c r="G810" i="1"/>
  <c r="F810" i="1"/>
  <c r="E810" i="1"/>
  <c r="D810" i="1"/>
  <c r="J825" i="1"/>
  <c r="I825" i="1"/>
  <c r="H825" i="1"/>
  <c r="G825" i="1"/>
  <c r="F825" i="1"/>
  <c r="E825" i="1"/>
  <c r="D825" i="1"/>
  <c r="J840" i="1"/>
  <c r="I840" i="1"/>
  <c r="H840" i="1"/>
  <c r="G840" i="1"/>
  <c r="F840" i="1"/>
  <c r="E840" i="1"/>
  <c r="D840" i="1"/>
  <c r="J856" i="1"/>
  <c r="I856" i="1"/>
  <c r="H856" i="1"/>
  <c r="G856" i="1"/>
  <c r="F856" i="1"/>
  <c r="E856" i="1"/>
  <c r="D856" i="1"/>
  <c r="J871" i="1"/>
  <c r="I871" i="1"/>
  <c r="H871" i="1"/>
  <c r="G871" i="1"/>
  <c r="F871" i="1"/>
  <c r="E871" i="1"/>
  <c r="D871" i="1"/>
  <c r="J886" i="1"/>
  <c r="I886" i="1"/>
  <c r="H886" i="1"/>
  <c r="G886" i="1"/>
  <c r="F886" i="1"/>
  <c r="E886" i="1"/>
  <c r="D886" i="1"/>
  <c r="J901" i="1"/>
  <c r="I901" i="1"/>
  <c r="H901" i="1"/>
  <c r="G901" i="1"/>
  <c r="F901" i="1"/>
  <c r="E901" i="1"/>
  <c r="D901" i="1"/>
  <c r="J917" i="1"/>
  <c r="I917" i="1"/>
  <c r="H917" i="1"/>
  <c r="G917" i="1"/>
  <c r="F917" i="1"/>
  <c r="E917" i="1"/>
  <c r="D917" i="1"/>
  <c r="J932" i="1"/>
  <c r="I932" i="1"/>
  <c r="H932" i="1"/>
  <c r="G932" i="1"/>
  <c r="F932" i="1"/>
  <c r="E932" i="1"/>
  <c r="D932" i="1"/>
  <c r="J947" i="1"/>
  <c r="I947" i="1"/>
  <c r="H947" i="1"/>
  <c r="G947" i="1"/>
  <c r="F947" i="1"/>
  <c r="E947" i="1"/>
  <c r="D947" i="1"/>
  <c r="J962" i="1"/>
  <c r="I962" i="1"/>
  <c r="H962" i="1"/>
  <c r="G962" i="1"/>
  <c r="F962" i="1"/>
  <c r="E962" i="1"/>
  <c r="D962" i="1"/>
  <c r="J978" i="1"/>
  <c r="I978" i="1"/>
  <c r="H978" i="1"/>
  <c r="G978" i="1"/>
  <c r="F978" i="1"/>
  <c r="E978" i="1"/>
  <c r="D978" i="1"/>
  <c r="J993" i="1"/>
  <c r="I993" i="1"/>
  <c r="H993" i="1"/>
  <c r="G993" i="1"/>
  <c r="F993" i="1"/>
  <c r="E993" i="1"/>
  <c r="D993" i="1"/>
  <c r="J1009" i="1"/>
  <c r="I1009" i="1"/>
  <c r="H1009" i="1"/>
  <c r="G1009" i="1"/>
  <c r="F1009" i="1"/>
  <c r="E1009" i="1"/>
  <c r="D1009" i="1"/>
  <c r="J1024" i="1"/>
  <c r="I1024" i="1"/>
  <c r="H1024" i="1"/>
  <c r="G1024" i="1"/>
  <c r="F1024" i="1"/>
  <c r="E1024" i="1"/>
  <c r="D1024" i="1"/>
  <c r="J1039" i="1"/>
  <c r="I1039" i="1"/>
  <c r="H1039" i="1"/>
  <c r="G1039" i="1"/>
  <c r="F1039" i="1"/>
  <c r="E1039" i="1"/>
  <c r="D1039" i="1"/>
  <c r="J1054" i="1"/>
  <c r="I1054" i="1"/>
  <c r="H1054" i="1"/>
  <c r="G1054" i="1"/>
  <c r="F1054" i="1"/>
  <c r="E1054" i="1"/>
  <c r="D1054" i="1"/>
  <c r="J1069" i="1"/>
  <c r="I1069" i="1"/>
  <c r="H1069" i="1"/>
  <c r="G1069" i="1"/>
  <c r="F1069" i="1"/>
  <c r="E1069" i="1"/>
  <c r="D1069" i="1"/>
  <c r="J1084" i="1"/>
  <c r="I1084" i="1"/>
  <c r="H1084" i="1"/>
  <c r="G1084" i="1"/>
  <c r="F1084" i="1"/>
  <c r="E1084" i="1"/>
  <c r="D1084" i="1"/>
  <c r="J1099" i="1"/>
  <c r="I1099" i="1"/>
  <c r="H1099" i="1"/>
  <c r="G1099" i="1"/>
  <c r="F1099" i="1"/>
  <c r="E1099" i="1"/>
  <c r="D1099" i="1"/>
  <c r="J1114" i="1"/>
  <c r="I1114" i="1"/>
  <c r="H1114" i="1"/>
  <c r="G1114" i="1"/>
  <c r="F1114" i="1"/>
  <c r="E1114" i="1"/>
  <c r="D1114" i="1"/>
  <c r="J1129" i="1"/>
  <c r="I1129" i="1"/>
  <c r="H1129" i="1"/>
  <c r="G1129" i="1"/>
  <c r="F1129" i="1"/>
  <c r="E1129" i="1"/>
  <c r="D1129" i="1"/>
  <c r="J1144" i="1"/>
  <c r="I1144" i="1"/>
  <c r="H1144" i="1"/>
  <c r="G1144" i="1"/>
  <c r="F1144" i="1"/>
  <c r="E1144" i="1"/>
  <c r="D1144" i="1"/>
  <c r="J1159" i="1"/>
  <c r="I1159" i="1"/>
  <c r="H1159" i="1"/>
  <c r="G1159" i="1"/>
  <c r="F1159" i="1"/>
  <c r="E1159" i="1"/>
  <c r="D1159" i="1"/>
  <c r="J1175" i="1"/>
  <c r="I1175" i="1"/>
  <c r="H1175" i="1"/>
  <c r="G1175" i="1"/>
  <c r="F1175" i="1"/>
  <c r="E1175" i="1"/>
  <c r="D1175" i="1"/>
  <c r="J1190" i="1"/>
  <c r="I1190" i="1"/>
  <c r="H1190" i="1"/>
  <c r="G1190" i="1"/>
  <c r="F1190" i="1"/>
  <c r="E1190" i="1"/>
  <c r="D1190" i="1"/>
  <c r="J1205" i="1"/>
  <c r="I1205" i="1"/>
  <c r="H1205" i="1"/>
  <c r="G1205" i="1"/>
  <c r="F1205" i="1"/>
  <c r="E1205" i="1"/>
  <c r="D1205" i="1"/>
  <c r="J1221" i="1"/>
  <c r="I1221" i="1"/>
  <c r="H1221" i="1"/>
  <c r="G1221" i="1"/>
  <c r="F1221" i="1"/>
  <c r="E1221" i="1"/>
  <c r="D1221" i="1"/>
  <c r="J1236" i="1"/>
  <c r="I1236" i="1"/>
  <c r="H1236" i="1"/>
  <c r="G1236" i="1"/>
  <c r="F1236" i="1"/>
  <c r="E1236" i="1"/>
  <c r="D1236" i="1"/>
  <c r="J1251" i="1"/>
  <c r="I1251" i="1"/>
  <c r="H1251" i="1"/>
  <c r="G1251" i="1"/>
  <c r="F1251" i="1"/>
  <c r="E1251" i="1"/>
  <c r="D1251" i="1"/>
  <c r="J1266" i="1"/>
  <c r="I1266" i="1"/>
  <c r="H1266" i="1"/>
  <c r="G1266" i="1"/>
  <c r="F1266" i="1"/>
  <c r="E1266" i="1"/>
  <c r="D1266" i="1"/>
  <c r="J1282" i="1"/>
  <c r="I1282" i="1"/>
  <c r="H1282" i="1"/>
  <c r="G1282" i="1"/>
  <c r="F1282" i="1"/>
  <c r="E1282" i="1"/>
  <c r="D1282" i="1"/>
  <c r="J1297" i="1"/>
  <c r="I1297" i="1"/>
  <c r="H1297" i="1"/>
  <c r="G1297" i="1"/>
  <c r="F1297" i="1"/>
  <c r="E1297" i="1"/>
  <c r="D1297" i="1"/>
  <c r="J1313" i="1"/>
  <c r="I1313" i="1"/>
  <c r="H1313" i="1"/>
  <c r="G1313" i="1"/>
  <c r="F1313" i="1"/>
  <c r="E1313" i="1"/>
  <c r="D1313" i="1"/>
  <c r="J1329" i="1"/>
  <c r="I1329" i="1"/>
  <c r="H1329" i="1"/>
  <c r="G1329" i="1"/>
  <c r="F1329" i="1"/>
  <c r="E1329" i="1"/>
  <c r="D1329" i="1"/>
  <c r="J1345" i="1"/>
  <c r="I1345" i="1"/>
  <c r="H1345" i="1"/>
  <c r="G1345" i="1"/>
  <c r="F1345" i="1"/>
  <c r="E1345" i="1"/>
  <c r="D1345" i="1"/>
  <c r="J1361" i="1"/>
  <c r="I1361" i="1"/>
  <c r="H1361" i="1"/>
  <c r="G1361" i="1"/>
  <c r="F1361" i="1"/>
  <c r="E1361" i="1"/>
  <c r="D1361" i="1"/>
  <c r="J1377" i="1"/>
  <c r="I1377" i="1"/>
  <c r="H1377" i="1"/>
  <c r="G1377" i="1"/>
  <c r="F1377" i="1"/>
  <c r="E1377" i="1"/>
  <c r="D1377" i="1"/>
  <c r="J1409" i="1"/>
  <c r="I1409" i="1"/>
  <c r="H1409" i="1"/>
  <c r="G1409" i="1"/>
  <c r="F1409" i="1"/>
  <c r="E1409" i="1"/>
  <c r="D1409" i="1"/>
  <c r="J1425" i="1"/>
  <c r="I1425" i="1"/>
  <c r="H1425" i="1"/>
  <c r="G1425" i="1"/>
  <c r="F1425" i="1"/>
  <c r="E1425" i="1"/>
  <c r="D1425" i="1"/>
  <c r="J1441" i="1"/>
  <c r="I1441" i="1"/>
  <c r="H1441" i="1"/>
  <c r="G1441" i="1"/>
  <c r="F1441" i="1"/>
  <c r="E1441" i="1"/>
  <c r="D1441" i="1"/>
  <c r="J1457" i="1"/>
  <c r="I1457" i="1"/>
  <c r="H1457" i="1"/>
  <c r="G1457" i="1"/>
  <c r="F1457" i="1"/>
  <c r="E1457" i="1"/>
  <c r="D1457" i="1"/>
  <c r="E1773" i="1"/>
  <c r="E1762" i="1"/>
  <c r="F1762" i="1"/>
  <c r="G1762" i="1"/>
  <c r="H1762" i="1"/>
  <c r="I1762" i="1"/>
  <c r="J1762" i="1"/>
  <c r="D1762" i="1"/>
  <c r="E1781" i="1"/>
  <c r="F1781" i="1"/>
  <c r="G1781" i="1"/>
  <c r="H1781" i="1"/>
  <c r="I1781" i="1"/>
  <c r="J1781" i="1"/>
  <c r="D1781" i="1"/>
  <c r="E1786" i="1"/>
  <c r="F1786" i="1"/>
  <c r="G1786" i="1"/>
  <c r="H1786" i="1"/>
  <c r="I1786" i="1"/>
  <c r="J1786" i="1"/>
  <c r="D1786" i="1"/>
  <c r="J1773" i="1"/>
  <c r="I1773" i="1"/>
  <c r="H1773" i="1"/>
  <c r="G1773" i="1"/>
  <c r="F1773" i="1"/>
  <c r="D1773" i="1"/>
  <c r="J1741" i="1"/>
  <c r="I1741" i="1"/>
  <c r="H1741" i="1"/>
  <c r="G1741" i="1"/>
  <c r="F1741" i="1"/>
  <c r="E1741" i="1"/>
  <c r="D1741" i="1"/>
  <c r="J1737" i="1"/>
  <c r="I1737" i="1"/>
  <c r="H1737" i="1"/>
  <c r="G1737" i="1"/>
  <c r="F1737" i="1"/>
  <c r="E1737" i="1"/>
  <c r="D1737" i="1"/>
  <c r="J1725" i="1"/>
  <c r="I1725" i="1"/>
  <c r="H1725" i="1"/>
  <c r="G1725" i="1"/>
  <c r="F1725" i="1"/>
  <c r="E1725" i="1"/>
  <c r="D1725" i="1"/>
  <c r="E1648" i="1"/>
  <c r="F1648" i="1"/>
  <c r="G1648" i="1"/>
  <c r="H1648" i="1"/>
  <c r="I1648" i="1"/>
  <c r="D1648" i="1"/>
  <c r="I1692" i="1"/>
  <c r="H1692" i="1"/>
  <c r="G1692" i="1"/>
  <c r="F1692" i="1"/>
  <c r="E1692" i="1"/>
  <c r="D1692" i="1"/>
  <c r="E1711" i="1"/>
  <c r="F1711" i="1"/>
  <c r="G1711" i="1"/>
  <c r="H1711" i="1"/>
  <c r="I1711" i="1"/>
  <c r="D1711" i="1"/>
  <c r="J1717" i="1"/>
  <c r="I1717" i="1"/>
  <c r="H1717" i="1"/>
  <c r="G1717" i="1"/>
  <c r="F1717" i="1"/>
  <c r="E1717" i="1"/>
  <c r="D1717" i="1"/>
  <c r="J1708" i="1"/>
  <c r="I1708" i="1"/>
  <c r="H1708" i="1"/>
  <c r="G1708" i="1"/>
  <c r="F1708" i="1"/>
  <c r="E1708" i="1"/>
  <c r="D1708" i="1"/>
  <c r="J1703" i="1"/>
  <c r="I1703" i="1"/>
  <c r="H1703" i="1"/>
  <c r="G1703" i="1"/>
  <c r="F1703" i="1"/>
  <c r="E1703" i="1"/>
  <c r="D1703" i="1"/>
  <c r="J1689" i="1"/>
  <c r="I1689" i="1"/>
  <c r="H1689" i="1"/>
  <c r="G1689" i="1"/>
  <c r="F1689" i="1"/>
  <c r="E1689" i="1"/>
  <c r="D1689" i="1"/>
  <c r="J1683" i="1"/>
  <c r="I1683" i="1"/>
  <c r="H1683" i="1"/>
  <c r="G1683" i="1"/>
  <c r="F1683" i="1"/>
  <c r="E1683" i="1"/>
  <c r="D1683" i="1"/>
  <c r="J1675" i="1"/>
  <c r="I1675" i="1"/>
  <c r="H1675" i="1"/>
  <c r="G1675" i="1"/>
  <c r="F1675" i="1"/>
  <c r="E1675" i="1"/>
  <c r="D1675" i="1"/>
  <c r="J1665" i="1"/>
  <c r="I1665" i="1"/>
  <c r="H1665" i="1"/>
  <c r="G1665" i="1"/>
  <c r="F1665" i="1"/>
  <c r="E1665" i="1"/>
  <c r="D1665" i="1"/>
  <c r="E1653" i="1"/>
  <c r="F1653" i="1"/>
  <c r="G1653" i="1"/>
  <c r="H1653" i="1"/>
  <c r="I1653" i="1"/>
  <c r="J1653" i="1"/>
  <c r="D1653" i="1"/>
  <c r="D1644" i="1"/>
  <c r="J1644" i="1"/>
  <c r="I1644" i="1"/>
  <c r="H1644" i="1"/>
  <c r="G1644" i="1"/>
  <c r="F1644" i="1"/>
  <c r="E1644" i="1"/>
  <c r="E1698" i="1"/>
  <c r="F1698" i="1"/>
  <c r="G1698" i="1"/>
  <c r="H1698" i="1"/>
  <c r="I1698" i="1"/>
  <c r="J1698" i="1"/>
  <c r="D1698" i="1"/>
  <c r="J1660" i="1"/>
  <c r="I1660" i="1"/>
  <c r="H1660" i="1"/>
  <c r="G1660" i="1"/>
  <c r="F1660" i="1"/>
  <c r="E1660" i="1"/>
  <c r="D1660" i="1"/>
  <c r="E1638" i="1"/>
  <c r="F1638" i="1"/>
  <c r="G1638" i="1"/>
  <c r="H1638" i="1"/>
  <c r="I1638" i="1"/>
  <c r="J1638" i="1"/>
  <c r="D1638" i="1"/>
  <c r="J1631" i="1"/>
  <c r="I1631" i="1"/>
  <c r="H1631" i="1"/>
  <c r="G1631" i="1"/>
  <c r="F1631" i="1"/>
  <c r="E1631" i="1"/>
  <c r="D1631" i="1"/>
  <c r="J1626" i="1"/>
  <c r="I1626" i="1"/>
  <c r="H1626" i="1"/>
  <c r="G1626" i="1"/>
  <c r="F1626" i="1"/>
  <c r="E1626" i="1"/>
  <c r="D1626" i="1"/>
  <c r="J1621" i="1"/>
  <c r="I1621" i="1"/>
  <c r="H1621" i="1"/>
  <c r="G1621" i="1"/>
  <c r="F1621" i="1"/>
  <c r="E1621" i="1"/>
  <c r="D1621" i="1"/>
  <c r="E1616" i="1"/>
  <c r="F1616" i="1"/>
  <c r="G1616" i="1"/>
  <c r="H1616" i="1"/>
  <c r="I1616" i="1"/>
  <c r="J1616" i="1"/>
  <c r="D1616" i="1"/>
  <c r="E1579" i="1"/>
  <c r="F1579" i="1"/>
  <c r="G1579" i="1"/>
  <c r="H1579" i="1"/>
  <c r="I1579" i="1"/>
  <c r="J1579" i="1"/>
  <c r="D1579" i="1"/>
  <c r="E1567" i="1"/>
  <c r="F1567" i="1"/>
  <c r="G1567" i="1"/>
  <c r="H1567" i="1"/>
  <c r="I1567" i="1"/>
  <c r="J1567" i="1"/>
  <c r="J1543" i="1"/>
  <c r="I1543" i="1"/>
  <c r="H1543" i="1"/>
  <c r="G1543" i="1"/>
  <c r="F1543" i="1"/>
  <c r="E1543" i="1"/>
  <c r="D1543" i="1"/>
  <c r="G1518" i="1"/>
  <c r="H1518" i="1"/>
  <c r="I1518" i="1"/>
  <c r="J1518" i="1"/>
  <c r="F1518" i="1"/>
  <c r="E1518" i="1"/>
  <c r="D1518" i="1"/>
  <c r="E1493" i="1"/>
  <c r="F1493" i="1"/>
  <c r="G1493" i="1"/>
  <c r="H1493" i="1"/>
  <c r="I1493" i="1"/>
  <c r="J1493" i="1"/>
  <c r="D1493" i="1"/>
  <c r="J1459" i="1"/>
  <c r="D1452" i="1"/>
  <c r="J1436" i="1"/>
  <c r="I1436" i="1"/>
  <c r="H1436" i="1"/>
  <c r="G1436" i="1"/>
  <c r="F1436" i="1"/>
  <c r="E1436" i="1"/>
  <c r="D1436" i="1"/>
  <c r="J1420" i="1"/>
  <c r="I1420" i="1"/>
  <c r="H1420" i="1"/>
  <c r="G1420" i="1"/>
  <c r="F1420" i="1"/>
  <c r="E1420" i="1"/>
  <c r="D1420" i="1"/>
  <c r="J1404" i="1"/>
  <c r="I1404" i="1"/>
  <c r="H1404" i="1"/>
  <c r="G1404" i="1"/>
  <c r="F1404" i="1"/>
  <c r="E1404" i="1"/>
  <c r="D1404" i="1"/>
  <c r="J1356" i="1"/>
  <c r="I1356" i="1"/>
  <c r="H1356" i="1"/>
  <c r="G1356" i="1"/>
  <c r="F1356" i="1"/>
  <c r="E1356" i="1"/>
  <c r="D1356" i="1"/>
  <c r="J1340" i="1"/>
  <c r="I1340" i="1"/>
  <c r="H1340" i="1"/>
  <c r="G1340" i="1"/>
  <c r="F1340" i="1"/>
  <c r="E1340" i="1"/>
  <c r="D1340" i="1"/>
  <c r="J1324" i="1"/>
  <c r="I1324" i="1"/>
  <c r="H1324" i="1"/>
  <c r="G1324" i="1"/>
  <c r="F1324" i="1"/>
  <c r="E1324" i="1"/>
  <c r="D1324" i="1"/>
  <c r="J1308" i="1"/>
  <c r="I1308" i="1"/>
  <c r="H1308" i="1"/>
  <c r="G1308" i="1"/>
  <c r="F1308" i="1"/>
  <c r="E1308" i="1"/>
  <c r="D1308" i="1"/>
  <c r="D1292" i="1"/>
  <c r="J1277" i="1"/>
  <c r="I1277" i="1"/>
  <c r="H1277" i="1"/>
  <c r="G1277" i="1"/>
  <c r="F1277" i="1"/>
  <c r="E1277" i="1"/>
  <c r="D1277" i="1"/>
  <c r="J1246" i="1"/>
  <c r="I1246" i="1"/>
  <c r="H1246" i="1"/>
  <c r="G1246" i="1"/>
  <c r="F1246" i="1"/>
  <c r="E1246" i="1"/>
  <c r="D1246" i="1"/>
  <c r="J1231" i="1"/>
  <c r="I1231" i="1"/>
  <c r="H1231" i="1"/>
  <c r="G1231" i="1"/>
  <c r="F1231" i="1"/>
  <c r="E1231" i="1"/>
  <c r="D1231" i="1"/>
  <c r="J1216" i="1"/>
  <c r="I1216" i="1"/>
  <c r="H1216" i="1"/>
  <c r="G1216" i="1"/>
  <c r="F1216" i="1"/>
  <c r="E1216" i="1"/>
  <c r="D1216" i="1"/>
  <c r="J1185" i="1"/>
  <c r="I1185" i="1"/>
  <c r="H1185" i="1"/>
  <c r="G1185" i="1"/>
  <c r="F1185" i="1"/>
  <c r="E1185" i="1"/>
  <c r="D1185" i="1"/>
  <c r="J1170" i="1"/>
  <c r="I1170" i="1"/>
  <c r="H1170" i="1"/>
  <c r="G1170" i="1"/>
  <c r="F1170" i="1"/>
  <c r="E1170" i="1"/>
  <c r="D1170" i="1"/>
  <c r="J1139" i="1"/>
  <c r="I1139" i="1"/>
  <c r="H1139" i="1"/>
  <c r="G1139" i="1"/>
  <c r="F1139" i="1"/>
  <c r="E1139" i="1"/>
  <c r="D1139" i="1"/>
  <c r="J1124" i="1"/>
  <c r="I1124" i="1"/>
  <c r="H1124" i="1"/>
  <c r="G1124" i="1"/>
  <c r="F1124" i="1"/>
  <c r="E1124" i="1"/>
  <c r="D1124" i="1"/>
  <c r="J1109" i="1"/>
  <c r="I1109" i="1"/>
  <c r="H1109" i="1"/>
  <c r="G1109" i="1"/>
  <c r="F1109" i="1"/>
  <c r="E1109" i="1"/>
  <c r="D1109" i="1"/>
  <c r="J1079" i="1"/>
  <c r="I1079" i="1"/>
  <c r="H1079" i="1"/>
  <c r="G1079" i="1"/>
  <c r="F1079" i="1"/>
  <c r="E1079" i="1"/>
  <c r="D1079" i="1"/>
  <c r="J1049" i="1"/>
  <c r="I1049" i="1"/>
  <c r="H1049" i="1"/>
  <c r="G1049" i="1"/>
  <c r="F1049" i="1"/>
  <c r="E1049" i="1"/>
  <c r="D1049" i="1"/>
  <c r="J1034" i="1"/>
  <c r="I1034" i="1"/>
  <c r="H1034" i="1"/>
  <c r="G1034" i="1"/>
  <c r="F1034" i="1"/>
  <c r="E1034" i="1"/>
  <c r="D1034" i="1"/>
  <c r="J1019" i="1"/>
  <c r="I1019" i="1"/>
  <c r="H1019" i="1"/>
  <c r="G1019" i="1"/>
  <c r="F1019" i="1"/>
  <c r="E1019" i="1"/>
  <c r="D1019" i="1"/>
  <c r="J1004" i="1"/>
  <c r="I1004" i="1"/>
  <c r="H1004" i="1"/>
  <c r="G1004" i="1"/>
  <c r="F1004" i="1"/>
  <c r="E1004" i="1"/>
  <c r="D1004" i="1"/>
  <c r="D988" i="1"/>
  <c r="J973" i="1"/>
  <c r="I973" i="1"/>
  <c r="H973" i="1"/>
  <c r="G973" i="1"/>
  <c r="F973" i="1"/>
  <c r="E973" i="1"/>
  <c r="D973" i="1"/>
  <c r="J942" i="1"/>
  <c r="I942" i="1"/>
  <c r="H942" i="1"/>
  <c r="G942" i="1"/>
  <c r="F942" i="1"/>
  <c r="E942" i="1"/>
  <c r="D942" i="1"/>
  <c r="J927" i="1"/>
  <c r="I927" i="1"/>
  <c r="H927" i="1"/>
  <c r="G927" i="1"/>
  <c r="F927" i="1"/>
  <c r="E927" i="1"/>
  <c r="D927" i="1"/>
  <c r="J912" i="1"/>
  <c r="I912" i="1"/>
  <c r="H912" i="1"/>
  <c r="G912" i="1"/>
  <c r="F912" i="1"/>
  <c r="E912" i="1"/>
  <c r="D912" i="1"/>
  <c r="J866" i="1"/>
  <c r="I866" i="1"/>
  <c r="H866" i="1"/>
  <c r="G866" i="1"/>
  <c r="F866" i="1"/>
  <c r="E866" i="1"/>
  <c r="D866" i="1"/>
  <c r="J851" i="1"/>
  <c r="I851" i="1"/>
  <c r="H851" i="1"/>
  <c r="G851" i="1"/>
  <c r="F851" i="1"/>
  <c r="E851" i="1"/>
  <c r="D851" i="1"/>
  <c r="J820" i="1"/>
  <c r="I820" i="1"/>
  <c r="H820" i="1"/>
  <c r="G820" i="1"/>
  <c r="F820" i="1"/>
  <c r="E820" i="1"/>
  <c r="D820" i="1"/>
  <c r="J805" i="1"/>
  <c r="I805" i="1"/>
  <c r="H805" i="1"/>
  <c r="G805" i="1"/>
  <c r="F805" i="1"/>
  <c r="D805" i="1"/>
  <c r="J773" i="1"/>
  <c r="I773" i="1"/>
  <c r="H773" i="1"/>
  <c r="G773" i="1"/>
  <c r="F773" i="1"/>
  <c r="E773" i="1"/>
  <c r="D773" i="1"/>
  <c r="J757" i="1"/>
  <c r="I757" i="1"/>
  <c r="H757" i="1"/>
  <c r="G757" i="1"/>
  <c r="F757" i="1"/>
  <c r="E757" i="1"/>
  <c r="D757" i="1"/>
  <c r="E741" i="1"/>
  <c r="F741" i="1"/>
  <c r="G741" i="1"/>
  <c r="H741" i="1"/>
  <c r="I741" i="1"/>
  <c r="J741" i="1"/>
  <c r="D741" i="1"/>
  <c r="J696" i="1"/>
  <c r="I696" i="1"/>
  <c r="H696" i="1"/>
  <c r="G696" i="1"/>
  <c r="F696" i="1"/>
  <c r="E696" i="1"/>
  <c r="D696" i="1"/>
  <c r="J682" i="1"/>
  <c r="I682" i="1"/>
  <c r="H682" i="1"/>
  <c r="G682" i="1"/>
  <c r="F682" i="1"/>
  <c r="E682" i="1"/>
  <c r="D682" i="1"/>
  <c r="J668" i="1"/>
  <c r="I668" i="1"/>
  <c r="H668" i="1"/>
  <c r="G668" i="1"/>
  <c r="F668" i="1"/>
  <c r="E668" i="1"/>
  <c r="D668" i="1"/>
  <c r="J654" i="1"/>
  <c r="I654" i="1"/>
  <c r="H654" i="1"/>
  <c r="G654" i="1"/>
  <c r="F654" i="1"/>
  <c r="E654" i="1"/>
  <c r="D654" i="1"/>
  <c r="J640" i="1"/>
  <c r="I640" i="1"/>
  <c r="H640" i="1"/>
  <c r="G640" i="1"/>
  <c r="F640" i="1"/>
  <c r="E640" i="1"/>
  <c r="D640" i="1"/>
  <c r="D625" i="1"/>
  <c r="J611" i="1"/>
  <c r="I611" i="1"/>
  <c r="H611" i="1"/>
  <c r="G611" i="1"/>
  <c r="F611" i="1"/>
  <c r="E611" i="1"/>
  <c r="D611" i="1"/>
  <c r="J597" i="1"/>
  <c r="I597" i="1"/>
  <c r="H597" i="1"/>
  <c r="G597" i="1"/>
  <c r="F597" i="1"/>
  <c r="E597" i="1"/>
  <c r="D597" i="1"/>
  <c r="J583" i="1"/>
  <c r="I583" i="1"/>
  <c r="H583" i="1"/>
  <c r="G583" i="1"/>
  <c r="F583" i="1"/>
  <c r="E583" i="1"/>
  <c r="D583" i="1"/>
  <c r="J569" i="1"/>
  <c r="I569" i="1"/>
  <c r="H569" i="1"/>
  <c r="G569" i="1"/>
  <c r="F569" i="1"/>
  <c r="E569" i="1"/>
  <c r="D569" i="1"/>
  <c r="J555" i="1"/>
  <c r="I555" i="1"/>
  <c r="H555" i="1"/>
  <c r="G555" i="1"/>
  <c r="F555" i="1"/>
  <c r="E555" i="1"/>
  <c r="D555" i="1"/>
  <c r="J511" i="1"/>
  <c r="I511" i="1"/>
  <c r="H511" i="1"/>
  <c r="G511" i="1"/>
  <c r="F511" i="1"/>
  <c r="E511" i="1"/>
  <c r="D511" i="1"/>
  <c r="J497" i="1"/>
  <c r="I497" i="1"/>
  <c r="H497" i="1"/>
  <c r="G497" i="1"/>
  <c r="F497" i="1"/>
  <c r="E497" i="1"/>
  <c r="D497" i="1"/>
  <c r="J468" i="1"/>
  <c r="I468" i="1"/>
  <c r="H468" i="1"/>
  <c r="G468" i="1"/>
  <c r="F468" i="1"/>
  <c r="E468" i="1"/>
  <c r="D468" i="1"/>
  <c r="J454" i="1"/>
  <c r="I454" i="1"/>
  <c r="H454" i="1"/>
  <c r="G454" i="1"/>
  <c r="F454" i="1"/>
  <c r="E454" i="1"/>
  <c r="D454" i="1"/>
  <c r="J440" i="1"/>
  <c r="I440" i="1"/>
  <c r="H440" i="1"/>
  <c r="G440" i="1"/>
  <c r="F440" i="1"/>
  <c r="E440" i="1"/>
  <c r="D440" i="1"/>
  <c r="J426" i="1"/>
  <c r="I426" i="1"/>
  <c r="H426" i="1"/>
  <c r="G426" i="1"/>
  <c r="F426" i="1"/>
  <c r="E426" i="1"/>
  <c r="D426" i="1"/>
  <c r="J412" i="1"/>
  <c r="I412" i="1"/>
  <c r="H412" i="1"/>
  <c r="G412" i="1"/>
  <c r="F412" i="1"/>
  <c r="E412" i="1"/>
  <c r="D412" i="1"/>
  <c r="J398" i="1"/>
  <c r="I398" i="1"/>
  <c r="H398" i="1"/>
  <c r="G398" i="1"/>
  <c r="F398" i="1"/>
  <c r="E398" i="1"/>
  <c r="D398" i="1"/>
  <c r="D369" i="1"/>
  <c r="D383" i="1"/>
  <c r="J369" i="1"/>
  <c r="I369" i="1"/>
  <c r="H369" i="1"/>
  <c r="G369" i="1"/>
  <c r="F369" i="1"/>
  <c r="E369" i="1"/>
  <c r="J355" i="1"/>
  <c r="I355" i="1"/>
  <c r="H355" i="1"/>
  <c r="G355" i="1"/>
  <c r="F355" i="1"/>
  <c r="E355" i="1"/>
  <c r="D355" i="1"/>
  <c r="J341" i="1"/>
  <c r="I341" i="1"/>
  <c r="H341" i="1"/>
  <c r="G341" i="1"/>
  <c r="F341" i="1"/>
  <c r="E341" i="1"/>
  <c r="D341" i="1"/>
  <c r="J327" i="1"/>
  <c r="I327" i="1"/>
  <c r="H327" i="1"/>
  <c r="G327" i="1"/>
  <c r="F327" i="1"/>
  <c r="E327" i="1"/>
  <c r="D327" i="1"/>
  <c r="J298" i="1"/>
  <c r="I298" i="1"/>
  <c r="H298" i="1"/>
  <c r="G298" i="1"/>
  <c r="F298" i="1"/>
  <c r="E298" i="1"/>
  <c r="D298" i="1"/>
  <c r="J284" i="1"/>
  <c r="I284" i="1"/>
  <c r="H284" i="1"/>
  <c r="G284" i="1"/>
  <c r="F284" i="1"/>
  <c r="E284" i="1"/>
  <c r="D284" i="1"/>
  <c r="J255" i="1"/>
  <c r="I255" i="1"/>
  <c r="H255" i="1"/>
  <c r="G255" i="1"/>
  <c r="F255" i="1"/>
  <c r="E255" i="1"/>
  <c r="D255" i="1"/>
  <c r="J248" i="1"/>
  <c r="F248" i="1"/>
  <c r="J227" i="1"/>
  <c r="I227" i="1"/>
  <c r="H227" i="1"/>
  <c r="G227" i="1"/>
  <c r="F227" i="1"/>
  <c r="E227" i="1"/>
  <c r="D227" i="1"/>
  <c r="J213" i="1"/>
  <c r="I213" i="1"/>
  <c r="H213" i="1"/>
  <c r="G213" i="1"/>
  <c r="F213" i="1"/>
  <c r="E213" i="1"/>
  <c r="D213" i="1"/>
  <c r="J199" i="1"/>
  <c r="I199" i="1"/>
  <c r="H199" i="1"/>
  <c r="G199" i="1"/>
  <c r="F199" i="1"/>
  <c r="E199" i="1"/>
  <c r="D199" i="1"/>
  <c r="F191" i="1"/>
  <c r="J170" i="1"/>
  <c r="I170" i="1"/>
  <c r="H170" i="1"/>
  <c r="G170" i="1"/>
  <c r="F170" i="1"/>
  <c r="E170" i="1"/>
  <c r="D170" i="1"/>
  <c r="J156" i="1"/>
  <c r="I156" i="1"/>
  <c r="H156" i="1"/>
  <c r="G156" i="1"/>
  <c r="F156" i="1"/>
  <c r="E156" i="1"/>
  <c r="D156" i="1"/>
  <c r="J142" i="1"/>
  <c r="I142" i="1"/>
  <c r="H142" i="1"/>
  <c r="G142" i="1"/>
  <c r="F142" i="1"/>
  <c r="E142" i="1"/>
  <c r="D142" i="1"/>
  <c r="J128" i="1"/>
  <c r="I128" i="1"/>
  <c r="H128" i="1"/>
  <c r="G128" i="1"/>
  <c r="F128" i="1"/>
  <c r="E128" i="1"/>
  <c r="D128" i="1"/>
  <c r="J99" i="1"/>
  <c r="I99" i="1"/>
  <c r="H99" i="1"/>
  <c r="G99" i="1"/>
  <c r="F99" i="1"/>
  <c r="E99" i="1"/>
  <c r="D99" i="1"/>
  <c r="J85" i="1"/>
  <c r="I85" i="1"/>
  <c r="H85" i="1"/>
  <c r="G85" i="1"/>
  <c r="F85" i="1"/>
  <c r="E85" i="1"/>
  <c r="D85" i="1"/>
  <c r="J71" i="1"/>
  <c r="I71" i="1"/>
  <c r="H71" i="1"/>
  <c r="G71" i="1"/>
  <c r="F71" i="1"/>
  <c r="E71" i="1"/>
  <c r="D71" i="1"/>
  <c r="J57" i="1"/>
  <c r="I57" i="1"/>
  <c r="H57" i="1"/>
  <c r="G57" i="1"/>
  <c r="F57" i="1"/>
  <c r="E57" i="1"/>
  <c r="D57" i="1"/>
  <c r="J43" i="1"/>
  <c r="I43" i="1"/>
  <c r="H43" i="1"/>
  <c r="G43" i="1"/>
  <c r="F43" i="1"/>
  <c r="E43" i="1"/>
  <c r="D43" i="1"/>
  <c r="J29" i="1"/>
  <c r="I29" i="1"/>
  <c r="H29" i="1"/>
  <c r="G29" i="1"/>
  <c r="F29" i="1"/>
  <c r="E29" i="1"/>
  <c r="D29" i="1"/>
  <c r="D15" i="1"/>
  <c r="J15" i="1"/>
  <c r="I15" i="1"/>
  <c r="H15" i="1"/>
  <c r="G15" i="1"/>
  <c r="F15" i="1"/>
  <c r="E15" i="1"/>
  <c r="G888" i="1" l="1"/>
  <c r="F964" i="1"/>
  <c r="K724" i="1"/>
  <c r="N724" i="1" s="1"/>
  <c r="J191" i="1"/>
  <c r="J1299" i="1"/>
  <c r="N1294" i="1"/>
  <c r="N1255" i="1"/>
  <c r="N984" i="1"/>
  <c r="N115" i="1"/>
  <c r="E540" i="1"/>
  <c r="D903" i="1"/>
  <c r="N829" i="1"/>
  <c r="I1393" i="1"/>
  <c r="H1463" i="1"/>
  <c r="E1470" i="1"/>
  <c r="G1472" i="1"/>
  <c r="I1299" i="1"/>
  <c r="D1464" i="1"/>
  <c r="E1463" i="1"/>
  <c r="H390" i="1"/>
  <c r="K720" i="1"/>
  <c r="I390" i="1"/>
  <c r="I1471" i="1"/>
  <c r="N1148" i="1"/>
  <c r="I842" i="1"/>
  <c r="E964" i="1"/>
  <c r="G1464" i="1"/>
  <c r="D842" i="1"/>
  <c r="D1161" i="1"/>
  <c r="H276" i="1"/>
  <c r="H903" i="1"/>
  <c r="H964" i="1"/>
  <c r="E842" i="1"/>
  <c r="F888" i="1"/>
  <c r="I903" i="1"/>
  <c r="G995" i="1"/>
  <c r="H1268" i="1"/>
  <c r="D1207" i="1"/>
  <c r="K1392" i="1"/>
  <c r="N1392" i="1" s="1"/>
  <c r="G1393" i="1"/>
  <c r="E545" i="1"/>
  <c r="F545" i="1"/>
  <c r="I1466" i="1"/>
  <c r="H842" i="1"/>
  <c r="F903" i="1"/>
  <c r="E995" i="1"/>
  <c r="F1071" i="1"/>
  <c r="E1101" i="1"/>
  <c r="J1207" i="1"/>
  <c r="G1268" i="1"/>
  <c r="H1299" i="1"/>
  <c r="H1459" i="1"/>
  <c r="H730" i="1"/>
  <c r="J545" i="1"/>
  <c r="K118" i="1"/>
  <c r="K722" i="1"/>
  <c r="L1729" i="1"/>
  <c r="K1386" i="1"/>
  <c r="N1386" i="1" s="1"/>
  <c r="H1471" i="1"/>
  <c r="N307" i="1"/>
  <c r="N786" i="1"/>
  <c r="F1207" i="1"/>
  <c r="D1268" i="1"/>
  <c r="J1268" i="1"/>
  <c r="H995" i="1"/>
  <c r="F1459" i="1"/>
  <c r="F730" i="1"/>
  <c r="K537" i="1"/>
  <c r="I540" i="1"/>
  <c r="F842" i="1"/>
  <c r="E903" i="1"/>
  <c r="I964" i="1"/>
  <c r="J995" i="1"/>
  <c r="E1161" i="1"/>
  <c r="H1207" i="1"/>
  <c r="F1268" i="1"/>
  <c r="E1299" i="1"/>
  <c r="G1379" i="1"/>
  <c r="G1459" i="1"/>
  <c r="K1567" i="1"/>
  <c r="E1393" i="1"/>
  <c r="G730" i="1"/>
  <c r="I545" i="1"/>
  <c r="K184" i="1"/>
  <c r="N184" i="1" s="1"/>
  <c r="K269" i="1"/>
  <c r="K525" i="1"/>
  <c r="N525" i="1" s="1"/>
  <c r="K1372" i="1"/>
  <c r="N1372" i="1" s="1"/>
  <c r="K535" i="1"/>
  <c r="N535" i="1" s="1"/>
  <c r="H1470" i="1"/>
  <c r="H1427" i="1"/>
  <c r="E1467" i="1"/>
  <c r="G1465" i="1"/>
  <c r="D1465" i="1"/>
  <c r="N628" i="1"/>
  <c r="N385" i="1"/>
  <c r="N1253" i="1"/>
  <c r="N378" i="1"/>
  <c r="F1466" i="1"/>
  <c r="D1463" i="1"/>
  <c r="N1371" i="1"/>
  <c r="N1256" i="1"/>
  <c r="N1158" i="1"/>
  <c r="N308" i="1"/>
  <c r="K15" i="1"/>
  <c r="K43" i="1"/>
  <c r="F78" i="1"/>
  <c r="H106" i="1"/>
  <c r="I149" i="1"/>
  <c r="K227" i="1"/>
  <c r="K298" i="1"/>
  <c r="E376" i="1"/>
  <c r="F419" i="1"/>
  <c r="K440" i="1"/>
  <c r="F475" i="1"/>
  <c r="K583" i="1"/>
  <c r="E604" i="1"/>
  <c r="K741" i="1"/>
  <c r="G812" i="1"/>
  <c r="K820" i="1"/>
  <c r="K942" i="1"/>
  <c r="I1026" i="1"/>
  <c r="G1056" i="1"/>
  <c r="G1086" i="1"/>
  <c r="I1116" i="1"/>
  <c r="J1131" i="1"/>
  <c r="D1238" i="1"/>
  <c r="K1231" i="1"/>
  <c r="F1331" i="1"/>
  <c r="J1331" i="1"/>
  <c r="D1363" i="1"/>
  <c r="K1356" i="1"/>
  <c r="J1582" i="1"/>
  <c r="F1582" i="1"/>
  <c r="J1583" i="1"/>
  <c r="H1667" i="1"/>
  <c r="F1719" i="1"/>
  <c r="F1743" i="1"/>
  <c r="K1345" i="1"/>
  <c r="K978" i="1"/>
  <c r="K856" i="1"/>
  <c r="K715" i="1"/>
  <c r="K659" i="1"/>
  <c r="J532" i="1"/>
  <c r="I489" i="1"/>
  <c r="K445" i="1"/>
  <c r="K332" i="1"/>
  <c r="E319" i="1"/>
  <c r="K133" i="1"/>
  <c r="K62" i="1"/>
  <c r="N186" i="1"/>
  <c r="N705" i="1"/>
  <c r="N831" i="1"/>
  <c r="N892" i="1"/>
  <c r="N1196" i="1"/>
  <c r="J1463" i="1"/>
  <c r="F1471" i="1"/>
  <c r="J1472" i="1"/>
  <c r="N1447" i="1"/>
  <c r="N1063" i="1"/>
  <c r="N898" i="1"/>
  <c r="N714" i="1"/>
  <c r="N712" i="1"/>
  <c r="N309" i="1"/>
  <c r="N182" i="1"/>
  <c r="I1465" i="1"/>
  <c r="N1097" i="1"/>
  <c r="N893" i="1"/>
  <c r="N839" i="1"/>
  <c r="N486" i="1"/>
  <c r="N955" i="1"/>
  <c r="K723" i="1"/>
  <c r="F1472" i="1"/>
  <c r="I1464" i="1"/>
  <c r="N1449" i="1"/>
  <c r="N1203" i="1"/>
  <c r="N960" i="1"/>
  <c r="N891" i="1"/>
  <c r="N785" i="1"/>
  <c r="N523" i="1"/>
  <c r="N264" i="1"/>
  <c r="N53" i="1"/>
  <c r="N1265" i="1"/>
  <c r="N991" i="1"/>
  <c r="I1463" i="1"/>
  <c r="N992" i="1"/>
  <c r="N480" i="1"/>
  <c r="K170" i="1"/>
  <c r="K213" i="1"/>
  <c r="J376" i="1"/>
  <c r="H504" i="1"/>
  <c r="K625" i="1"/>
  <c r="H675" i="1"/>
  <c r="J703" i="1"/>
  <c r="F764" i="1"/>
  <c r="H812" i="1"/>
  <c r="J842" i="1"/>
  <c r="D873" i="1"/>
  <c r="K866" i="1"/>
  <c r="H873" i="1"/>
  <c r="J903" i="1"/>
  <c r="D934" i="1"/>
  <c r="K927" i="1"/>
  <c r="J964" i="1"/>
  <c r="F1026" i="1"/>
  <c r="J1026" i="1"/>
  <c r="D1056" i="1"/>
  <c r="K1049" i="1"/>
  <c r="H1086" i="1"/>
  <c r="J1116" i="1"/>
  <c r="D1146" i="1"/>
  <c r="K1139" i="1"/>
  <c r="I1177" i="1"/>
  <c r="J1192" i="1"/>
  <c r="D1223" i="1"/>
  <c r="K1216" i="1"/>
  <c r="E1238" i="1"/>
  <c r="D1284" i="1"/>
  <c r="K1277" i="1"/>
  <c r="J1315" i="1"/>
  <c r="D1347" i="1"/>
  <c r="K1340" i="1"/>
  <c r="E1363" i="1"/>
  <c r="D1411" i="1"/>
  <c r="K1404" i="1"/>
  <c r="E1427" i="1"/>
  <c r="I1427" i="1"/>
  <c r="J1443" i="1"/>
  <c r="I1583" i="1"/>
  <c r="G1667" i="1"/>
  <c r="K1653" i="1"/>
  <c r="K1689" i="1"/>
  <c r="K1648" i="1"/>
  <c r="G1743" i="1"/>
  <c r="K1741" i="1"/>
  <c r="K1425" i="1"/>
  <c r="F1393" i="1"/>
  <c r="K1361" i="1"/>
  <c r="K1297" i="1"/>
  <c r="K1114" i="1"/>
  <c r="K1054" i="1"/>
  <c r="K932" i="1"/>
  <c r="K871" i="1"/>
  <c r="K810" i="1"/>
  <c r="K778" i="1"/>
  <c r="K616" i="1"/>
  <c r="K560" i="1"/>
  <c r="K459" i="1"/>
  <c r="K403" i="1"/>
  <c r="K289" i="1"/>
  <c r="K147" i="1"/>
  <c r="K76" i="1"/>
  <c r="N179" i="1"/>
  <c r="N382" i="1"/>
  <c r="N627" i="1"/>
  <c r="N834" i="1"/>
  <c r="N951" i="1"/>
  <c r="N1091" i="1"/>
  <c r="N1374" i="1"/>
  <c r="K543" i="1"/>
  <c r="H1464" i="1"/>
  <c r="J1471" i="1"/>
  <c r="N1450" i="1"/>
  <c r="N1367" i="1"/>
  <c r="N1194" i="1"/>
  <c r="N1197" i="1"/>
  <c r="N623" i="1"/>
  <c r="J1466" i="1"/>
  <c r="N1286" i="1"/>
  <c r="N1263" i="1"/>
  <c r="N954" i="1"/>
  <c r="J1719" i="1"/>
  <c r="J1727" i="1" s="1"/>
  <c r="E36" i="1"/>
  <c r="G64" i="1"/>
  <c r="K71" i="1"/>
  <c r="E92" i="1"/>
  <c r="I92" i="1"/>
  <c r="J135" i="1"/>
  <c r="K156" i="1"/>
  <c r="K199" i="1"/>
  <c r="I262" i="1"/>
  <c r="F305" i="1"/>
  <c r="J305" i="1"/>
  <c r="K341" i="1"/>
  <c r="G376" i="1"/>
  <c r="K369" i="1"/>
  <c r="K412" i="1"/>
  <c r="E433" i="1"/>
  <c r="K468" i="1"/>
  <c r="G540" i="1"/>
  <c r="H562" i="1"/>
  <c r="H618" i="1"/>
  <c r="G632" i="1"/>
  <c r="K654" i="1"/>
  <c r="E717" i="1"/>
  <c r="K773" i="1"/>
  <c r="I812" i="1"/>
  <c r="F827" i="1"/>
  <c r="G842" i="1"/>
  <c r="H858" i="1"/>
  <c r="I873" i="1"/>
  <c r="G903" i="1"/>
  <c r="H919" i="1"/>
  <c r="I934" i="1"/>
  <c r="J949" i="1"/>
  <c r="G964" i="1"/>
  <c r="H980" i="1"/>
  <c r="F1011" i="1"/>
  <c r="G1026" i="1"/>
  <c r="H1041" i="1"/>
  <c r="I1056" i="1"/>
  <c r="I1086" i="1"/>
  <c r="I1101" i="1"/>
  <c r="K1124" i="1"/>
  <c r="E1146" i="1"/>
  <c r="H1161" i="1"/>
  <c r="J1177" i="1"/>
  <c r="G1192" i="1"/>
  <c r="E1223" i="1"/>
  <c r="J1238" i="1"/>
  <c r="E1284" i="1"/>
  <c r="D1331" i="1"/>
  <c r="K1324" i="1"/>
  <c r="E1347" i="1"/>
  <c r="I1347" i="1"/>
  <c r="J1363" i="1"/>
  <c r="E1411" i="1"/>
  <c r="F1427" i="1"/>
  <c r="G1443" i="1"/>
  <c r="H1582" i="1"/>
  <c r="F1667" i="1"/>
  <c r="K1631" i="1"/>
  <c r="D1743" i="1"/>
  <c r="K1737" i="1"/>
  <c r="K1786" i="1"/>
  <c r="K1441" i="1"/>
  <c r="K1129" i="1"/>
  <c r="K825" i="1"/>
  <c r="E730" i="1"/>
  <c r="I730" i="1"/>
  <c r="K687" i="1"/>
  <c r="G545" i="1"/>
  <c r="K360" i="1"/>
  <c r="K303" i="1"/>
  <c r="K232" i="1"/>
  <c r="K161" i="1"/>
  <c r="K90" i="1"/>
  <c r="K34" i="1"/>
  <c r="N246" i="1"/>
  <c r="K189" i="1"/>
  <c r="N268" i="1"/>
  <c r="N379" i="1"/>
  <c r="N524" i="1"/>
  <c r="N629" i="1"/>
  <c r="N788" i="1"/>
  <c r="N830" i="1"/>
  <c r="N881" i="1"/>
  <c r="K957" i="1"/>
  <c r="N985" i="1"/>
  <c r="N1092" i="1"/>
  <c r="N1195" i="1"/>
  <c r="N1368" i="1"/>
  <c r="N1290" i="1"/>
  <c r="D1467" i="1"/>
  <c r="K1383" i="1"/>
  <c r="K1385" i="1"/>
  <c r="K728" i="1"/>
  <c r="D725" i="1"/>
  <c r="F1465" i="1"/>
  <c r="J1388" i="1"/>
  <c r="N1454" i="1"/>
  <c r="N1066" i="1"/>
  <c r="N479" i="1"/>
  <c r="N187" i="1"/>
  <c r="K113" i="1"/>
  <c r="N1289" i="1"/>
  <c r="N1156" i="1"/>
  <c r="N620" i="1"/>
  <c r="N110" i="1"/>
  <c r="N272" i="1"/>
  <c r="K544" i="1"/>
  <c r="G725" i="1"/>
  <c r="K1390" i="1"/>
  <c r="I1472" i="1"/>
  <c r="N895" i="1"/>
  <c r="N833" i="1"/>
  <c r="N713" i="1"/>
  <c r="N315" i="1"/>
  <c r="N61" i="1"/>
  <c r="N952" i="1"/>
  <c r="N791" i="1"/>
  <c r="N484" i="1"/>
  <c r="G1470" i="1"/>
  <c r="N787" i="1"/>
  <c r="N709" i="1"/>
  <c r="N707" i="1"/>
  <c r="N271" i="1"/>
  <c r="N181" i="1"/>
  <c r="N52" i="1"/>
  <c r="N55" i="1"/>
  <c r="K542" i="1"/>
  <c r="K729" i="1"/>
  <c r="G1463" i="1"/>
  <c r="I1470" i="1"/>
  <c r="D1470" i="1"/>
  <c r="E1464" i="1"/>
  <c r="G1467" i="1"/>
  <c r="N899" i="1"/>
  <c r="N837" i="1"/>
  <c r="N1448" i="1"/>
  <c r="N1153" i="1"/>
  <c r="L1587" i="1"/>
  <c r="L1584" i="1"/>
  <c r="K721" i="1"/>
  <c r="K1382" i="1"/>
  <c r="F1388" i="1"/>
  <c r="H1467" i="1"/>
  <c r="E1466" i="1"/>
  <c r="G1471" i="1"/>
  <c r="N990" i="1"/>
  <c r="N959" i="1"/>
  <c r="N386" i="1"/>
  <c r="N311" i="1"/>
  <c r="N1446" i="1"/>
  <c r="N1152" i="1"/>
  <c r="N54" i="1"/>
  <c r="N112" i="1"/>
  <c r="G1466" i="1"/>
  <c r="N1288" i="1"/>
  <c r="N1376" i="1"/>
  <c r="N982" i="1"/>
  <c r="N1058" i="1"/>
  <c r="N1061" i="1"/>
  <c r="N832" i="1"/>
  <c r="N624" i="1"/>
  <c r="N481" i="1"/>
  <c r="H50" i="1"/>
  <c r="J78" i="1"/>
  <c r="K99" i="1"/>
  <c r="K128" i="1"/>
  <c r="E149" i="1"/>
  <c r="G177" i="1"/>
  <c r="G291" i="1"/>
  <c r="I376" i="1"/>
  <c r="J419" i="1"/>
  <c r="H447" i="1"/>
  <c r="J475" i="1"/>
  <c r="K511" i="1"/>
  <c r="G576" i="1"/>
  <c r="I604" i="1"/>
  <c r="K682" i="1"/>
  <c r="G748" i="1"/>
  <c r="G873" i="1"/>
  <c r="G934" i="1"/>
  <c r="K1004" i="1"/>
  <c r="E1026" i="1"/>
  <c r="E1116" i="1"/>
  <c r="F1131" i="1"/>
  <c r="G1146" i="1"/>
  <c r="D1177" i="1"/>
  <c r="K1170" i="1"/>
  <c r="H1177" i="1"/>
  <c r="H1238" i="1"/>
  <c r="H1363" i="1"/>
  <c r="D1427" i="1"/>
  <c r="K1420" i="1"/>
  <c r="F1583" i="1"/>
  <c r="K1621" i="1"/>
  <c r="K1660" i="1"/>
  <c r="K1644" i="1"/>
  <c r="K1665" i="1"/>
  <c r="K1703" i="1"/>
  <c r="J1743" i="1"/>
  <c r="D1788" i="1"/>
  <c r="K1773" i="1"/>
  <c r="K1762" i="1"/>
  <c r="K1409" i="1"/>
  <c r="K1282" i="1"/>
  <c r="K1221" i="1"/>
  <c r="J1071" i="1"/>
  <c r="K1039" i="1"/>
  <c r="K917" i="1"/>
  <c r="K794" i="1"/>
  <c r="K762" i="1"/>
  <c r="K602" i="1"/>
  <c r="F532" i="1"/>
  <c r="K502" i="1"/>
  <c r="E489" i="1"/>
  <c r="I319" i="1"/>
  <c r="K204" i="1"/>
  <c r="N118" i="1"/>
  <c r="N520" i="1"/>
  <c r="N522" i="1"/>
  <c r="N784" i="1"/>
  <c r="N1067" i="1"/>
  <c r="N1098" i="1"/>
  <c r="L1745" i="1"/>
  <c r="I725" i="1"/>
  <c r="D730" i="1"/>
  <c r="H1466" i="1"/>
  <c r="N1456" i="1"/>
  <c r="N1202" i="1"/>
  <c r="N1060" i="1"/>
  <c r="N894" i="1"/>
  <c r="N521" i="1"/>
  <c r="N529" i="1"/>
  <c r="N478" i="1"/>
  <c r="N267" i="1"/>
  <c r="N310" i="1"/>
  <c r="H1465" i="1"/>
  <c r="K539" i="1"/>
  <c r="N783" i="1"/>
  <c r="N708" i="1"/>
  <c r="N706" i="1"/>
  <c r="N273" i="1"/>
  <c r="N180" i="1"/>
  <c r="J725" i="1"/>
  <c r="E1388" i="1"/>
  <c r="E1462" i="1"/>
  <c r="E1472" i="1"/>
  <c r="N1291" i="1"/>
  <c r="N900" i="1"/>
  <c r="N316" i="1"/>
  <c r="N1287" i="1"/>
  <c r="N109" i="1"/>
  <c r="N265" i="1"/>
  <c r="N1089" i="1"/>
  <c r="N956" i="1"/>
  <c r="N793" i="1"/>
  <c r="K29" i="1"/>
  <c r="K85" i="1"/>
  <c r="H220" i="1"/>
  <c r="K255" i="1"/>
  <c r="K284" i="1"/>
  <c r="G348" i="1"/>
  <c r="K355" i="1"/>
  <c r="F376" i="1"/>
  <c r="K426" i="1"/>
  <c r="K497" i="1"/>
  <c r="F540" i="1"/>
  <c r="J540" i="1"/>
  <c r="K569" i="1"/>
  <c r="F647" i="1"/>
  <c r="J647" i="1"/>
  <c r="D675" i="1"/>
  <c r="K668" i="1"/>
  <c r="F703" i="1"/>
  <c r="J748" i="1"/>
  <c r="F748" i="1"/>
  <c r="J764" i="1"/>
  <c r="H796" i="1"/>
  <c r="H934" i="1"/>
  <c r="H1056" i="1"/>
  <c r="D1086" i="1"/>
  <c r="K1079" i="1"/>
  <c r="H1101" i="1"/>
  <c r="F1116" i="1"/>
  <c r="G1131" i="1"/>
  <c r="H1146" i="1"/>
  <c r="E1177" i="1"/>
  <c r="F1192" i="1"/>
  <c r="G1207" i="1"/>
  <c r="H1223" i="1"/>
  <c r="I1238" i="1"/>
  <c r="H1284" i="1"/>
  <c r="F1315" i="1"/>
  <c r="G1331" i="1"/>
  <c r="H1347" i="1"/>
  <c r="I1363" i="1"/>
  <c r="J1379" i="1"/>
  <c r="H1411" i="1"/>
  <c r="F1443" i="1"/>
  <c r="I1582" i="1"/>
  <c r="E1582" i="1"/>
  <c r="K1543" i="1"/>
  <c r="E1583" i="1"/>
  <c r="D1667" i="1"/>
  <c r="K1616" i="1"/>
  <c r="K1638" i="1"/>
  <c r="G1719" i="1"/>
  <c r="K1711" i="1"/>
  <c r="K1781" i="1"/>
  <c r="J1393" i="1"/>
  <c r="K1236" i="1"/>
  <c r="K1175" i="1"/>
  <c r="G1071" i="1"/>
  <c r="K673" i="1"/>
  <c r="K516" i="1"/>
  <c r="K346" i="1"/>
  <c r="K218" i="1"/>
  <c r="K20" i="1"/>
  <c r="N236" i="1"/>
  <c r="K312" i="1"/>
  <c r="K710" i="1"/>
  <c r="K835" i="1"/>
  <c r="N986" i="1"/>
  <c r="K1200" i="1"/>
  <c r="K1261" i="1"/>
  <c r="F1467" i="1"/>
  <c r="N1257" i="1"/>
  <c r="N1198" i="1"/>
  <c r="N381" i="1"/>
  <c r="N116" i="1"/>
  <c r="K536" i="1"/>
  <c r="N1090" i="1"/>
  <c r="N485" i="1"/>
  <c r="N60" i="1"/>
  <c r="D1462" i="1"/>
  <c r="N1369" i="1"/>
  <c r="K1154" i="1"/>
  <c r="N1068" i="1"/>
  <c r="I36" i="1"/>
  <c r="F135" i="1"/>
  <c r="H163" i="1"/>
  <c r="E262" i="1"/>
  <c r="K383" i="1"/>
  <c r="G405" i="1"/>
  <c r="I433" i="1"/>
  <c r="G461" i="1"/>
  <c r="D562" i="1"/>
  <c r="K555" i="1"/>
  <c r="F590" i="1"/>
  <c r="J590" i="1"/>
  <c r="D618" i="1"/>
  <c r="K611" i="1"/>
  <c r="K805" i="1"/>
  <c r="J827" i="1"/>
  <c r="D858" i="1"/>
  <c r="K851" i="1"/>
  <c r="E873" i="1"/>
  <c r="J888" i="1"/>
  <c r="D919" i="1"/>
  <c r="K912" i="1"/>
  <c r="E934" i="1"/>
  <c r="F949" i="1"/>
  <c r="D980" i="1"/>
  <c r="K973" i="1"/>
  <c r="I995" i="1"/>
  <c r="J1011" i="1"/>
  <c r="D1041" i="1"/>
  <c r="K1034" i="1"/>
  <c r="E1056" i="1"/>
  <c r="E1086" i="1"/>
  <c r="G1116" i="1"/>
  <c r="I1146" i="1"/>
  <c r="F1177" i="1"/>
  <c r="I1223" i="1"/>
  <c r="F1238" i="1"/>
  <c r="I1284" i="1"/>
  <c r="F1299" i="1"/>
  <c r="G1315" i="1"/>
  <c r="H1331" i="1"/>
  <c r="F1363" i="1"/>
  <c r="D1388" i="1"/>
  <c r="I1411" i="1"/>
  <c r="J1427" i="1"/>
  <c r="K1518" i="1"/>
  <c r="H1583" i="1"/>
  <c r="K1579" i="1"/>
  <c r="J1667" i="1"/>
  <c r="D1719" i="1"/>
  <c r="K1683" i="1"/>
  <c r="H1719" i="1"/>
  <c r="K1717" i="1"/>
  <c r="H1743" i="1"/>
  <c r="G1788" i="1"/>
  <c r="K1313" i="1"/>
  <c r="K1251" i="1"/>
  <c r="K1190" i="1"/>
  <c r="K1009" i="1"/>
  <c r="K947" i="1"/>
  <c r="E812" i="1"/>
  <c r="K574" i="1"/>
  <c r="K473" i="1"/>
  <c r="K417" i="1"/>
  <c r="K538" i="1"/>
  <c r="H1462" i="1"/>
  <c r="H1388" i="1"/>
  <c r="H1472" i="1"/>
  <c r="F22" i="1"/>
  <c r="J22" i="1"/>
  <c r="G120" i="1"/>
  <c r="K142" i="1"/>
  <c r="E206" i="1"/>
  <c r="I206" i="1"/>
  <c r="G234" i="1"/>
  <c r="K327" i="1"/>
  <c r="H334" i="1"/>
  <c r="F362" i="1"/>
  <c r="J362" i="1"/>
  <c r="H376" i="1"/>
  <c r="E390" i="1"/>
  <c r="K398" i="1"/>
  <c r="K454" i="1"/>
  <c r="G518" i="1"/>
  <c r="D540" i="1"/>
  <c r="H540" i="1"/>
  <c r="K597" i="1"/>
  <c r="K640" i="1"/>
  <c r="E661" i="1"/>
  <c r="I661" i="1"/>
  <c r="G689" i="1"/>
  <c r="K696" i="1"/>
  <c r="I717" i="1"/>
  <c r="H748" i="1"/>
  <c r="K757" i="1"/>
  <c r="E780" i="1"/>
  <c r="I780" i="1"/>
  <c r="F812" i="1"/>
  <c r="J812" i="1"/>
  <c r="G827" i="1"/>
  <c r="E858" i="1"/>
  <c r="I858" i="1"/>
  <c r="F873" i="1"/>
  <c r="J873" i="1"/>
  <c r="E919" i="1"/>
  <c r="I919" i="1"/>
  <c r="F934" i="1"/>
  <c r="J934" i="1"/>
  <c r="G949" i="1"/>
  <c r="D964" i="1"/>
  <c r="E980" i="1"/>
  <c r="I980" i="1"/>
  <c r="F995" i="1"/>
  <c r="G1011" i="1"/>
  <c r="D1026" i="1"/>
  <c r="K1019" i="1"/>
  <c r="H1026" i="1"/>
  <c r="E1041" i="1"/>
  <c r="I1041" i="1"/>
  <c r="F1056" i="1"/>
  <c r="J1056" i="1"/>
  <c r="F1086" i="1"/>
  <c r="J1086" i="1"/>
  <c r="D1116" i="1"/>
  <c r="K1109" i="1"/>
  <c r="H1116" i="1"/>
  <c r="F1146" i="1"/>
  <c r="J1146" i="1"/>
  <c r="I1161" i="1"/>
  <c r="G1177" i="1"/>
  <c r="K1185" i="1"/>
  <c r="E1207" i="1"/>
  <c r="I1207" i="1"/>
  <c r="G1238" i="1"/>
  <c r="K1246" i="1"/>
  <c r="E1268" i="1"/>
  <c r="I1268" i="1"/>
  <c r="G1299" i="1"/>
  <c r="K1308" i="1"/>
  <c r="E1331" i="1"/>
  <c r="I1331" i="1"/>
  <c r="G1363" i="1"/>
  <c r="F1379" i="1"/>
  <c r="G1427" i="1"/>
  <c r="K1436" i="1"/>
  <c r="E1459" i="1"/>
  <c r="I1459" i="1"/>
  <c r="D1582" i="1"/>
  <c r="K1493" i="1"/>
  <c r="G1582" i="1"/>
  <c r="G1583" i="1"/>
  <c r="I1667" i="1"/>
  <c r="E1667" i="1"/>
  <c r="K1626" i="1"/>
  <c r="K1698" i="1"/>
  <c r="K1675" i="1"/>
  <c r="D1727" i="1"/>
  <c r="E1719" i="1"/>
  <c r="I1719" i="1"/>
  <c r="K1708" i="1"/>
  <c r="K1692" i="1"/>
  <c r="K1725" i="1"/>
  <c r="E1743" i="1"/>
  <c r="I1743" i="1"/>
  <c r="K1457" i="1"/>
  <c r="D1393" i="1"/>
  <c r="H1393" i="1"/>
  <c r="K1329" i="1"/>
  <c r="K1205" i="1"/>
  <c r="K1144" i="1"/>
  <c r="K1084" i="1"/>
  <c r="K1024" i="1"/>
  <c r="K962" i="1"/>
  <c r="K746" i="1"/>
  <c r="J730" i="1"/>
  <c r="K701" i="1"/>
  <c r="K645" i="1"/>
  <c r="K588" i="1"/>
  <c r="H545" i="1"/>
  <c r="K431" i="1"/>
  <c r="K374" i="1"/>
  <c r="K260" i="1"/>
  <c r="K175" i="1"/>
  <c r="K104" i="1"/>
  <c r="K48" i="1"/>
  <c r="N56" i="1"/>
  <c r="N241" i="1"/>
  <c r="N183" i="1"/>
  <c r="N266" i="1"/>
  <c r="K482" i="1"/>
  <c r="N527" i="1"/>
  <c r="N622" i="1"/>
  <c r="K789" i="1"/>
  <c r="N838" i="1"/>
  <c r="K896" i="1"/>
  <c r="N983" i="1"/>
  <c r="N1096" i="1"/>
  <c r="N1204" i="1"/>
  <c r="N1366" i="1"/>
  <c r="K1384" i="1"/>
  <c r="K1387" i="1"/>
  <c r="K1391" i="1"/>
  <c r="K727" i="1"/>
  <c r="N727" i="1" s="1"/>
  <c r="H725" i="1"/>
  <c r="E725" i="1"/>
  <c r="F1463" i="1"/>
  <c r="D1471" i="1"/>
  <c r="J1465" i="1"/>
  <c r="E1465" i="1"/>
  <c r="N1375" i="1"/>
  <c r="N1258" i="1"/>
  <c r="N528" i="1"/>
  <c r="N380" i="1"/>
  <c r="N1451" i="1"/>
  <c r="N1260" i="1"/>
  <c r="N1150" i="1"/>
  <c r="N961" i="1"/>
  <c r="N890" i="1"/>
  <c r="F1464" i="1"/>
  <c r="N1296" i="1"/>
  <c r="N108" i="1"/>
  <c r="N1370" i="1"/>
  <c r="N1093" i="1"/>
  <c r="N987" i="1"/>
  <c r="N1062" i="1"/>
  <c r="N953" i="1"/>
  <c r="D545" i="1"/>
  <c r="F725" i="1"/>
  <c r="D1472" i="1"/>
  <c r="I1462" i="1"/>
  <c r="E1471" i="1"/>
  <c r="N1295" i="1"/>
  <c r="N792" i="1"/>
  <c r="N387" i="1"/>
  <c r="N1259" i="1"/>
  <c r="N1149" i="1"/>
  <c r="N314" i="1"/>
  <c r="J1470" i="1"/>
  <c r="J1462" i="1"/>
  <c r="G1388" i="1"/>
  <c r="I1388" i="1"/>
  <c r="I1467" i="1"/>
  <c r="J1464" i="1"/>
  <c r="N720" i="1"/>
  <c r="D1459" i="1"/>
  <c r="K1452" i="1"/>
  <c r="D1299" i="1"/>
  <c r="K1292" i="1"/>
  <c r="K1377" i="1"/>
  <c r="K1266" i="1"/>
  <c r="K1159" i="1"/>
  <c r="D1101" i="1"/>
  <c r="K1099" i="1"/>
  <c r="K1094" i="1"/>
  <c r="K993" i="1"/>
  <c r="D995" i="1"/>
  <c r="K988" i="1"/>
  <c r="K1069" i="1"/>
  <c r="K1064" i="1"/>
  <c r="K901" i="1"/>
  <c r="K886" i="1"/>
  <c r="K840" i="1"/>
  <c r="D796" i="1"/>
  <c r="K630" i="1"/>
  <c r="K530" i="1"/>
  <c r="K487" i="1"/>
  <c r="K388" i="1"/>
  <c r="K274" i="1"/>
  <c r="K317" i="1"/>
  <c r="K57" i="1"/>
  <c r="G22" i="1"/>
  <c r="F36" i="1"/>
  <c r="J36" i="1"/>
  <c r="G50" i="1"/>
  <c r="H64" i="1"/>
  <c r="E78" i="1"/>
  <c r="I78" i="1"/>
  <c r="E50" i="1"/>
  <c r="I50" i="1"/>
  <c r="F92" i="1"/>
  <c r="J92" i="1"/>
  <c r="G106" i="1"/>
  <c r="H120" i="1"/>
  <c r="E135" i="1"/>
  <c r="I135" i="1"/>
  <c r="F149" i="1"/>
  <c r="J149" i="1"/>
  <c r="G163" i="1"/>
  <c r="H177" i="1"/>
  <c r="E191" i="1"/>
  <c r="I191" i="1"/>
  <c r="F206" i="1"/>
  <c r="J206" i="1"/>
  <c r="G220" i="1"/>
  <c r="H234" i="1"/>
  <c r="E248" i="1"/>
  <c r="I248" i="1"/>
  <c r="F262" i="1"/>
  <c r="J262" i="1"/>
  <c r="G276" i="1"/>
  <c r="H291" i="1"/>
  <c r="E305" i="1"/>
  <c r="I305" i="1"/>
  <c r="F319" i="1"/>
  <c r="J319" i="1"/>
  <c r="G334" i="1"/>
  <c r="H348" i="1"/>
  <c r="E362" i="1"/>
  <c r="I362" i="1"/>
  <c r="H405" i="1"/>
  <c r="E419" i="1"/>
  <c r="I419" i="1"/>
  <c r="F433" i="1"/>
  <c r="J433" i="1"/>
  <c r="G447" i="1"/>
  <c r="H461" i="1"/>
  <c r="E475" i="1"/>
  <c r="I475" i="1"/>
  <c r="F489" i="1"/>
  <c r="J489" i="1"/>
  <c r="G504" i="1"/>
  <c r="H518" i="1"/>
  <c r="E532" i="1"/>
  <c r="I532" i="1"/>
  <c r="G562" i="1"/>
  <c r="D576" i="1"/>
  <c r="H576" i="1"/>
  <c r="E590" i="1"/>
  <c r="I590" i="1"/>
  <c r="F604" i="1"/>
  <c r="J604" i="1"/>
  <c r="G618" i="1"/>
  <c r="D632" i="1"/>
  <c r="H632" i="1"/>
  <c r="E647" i="1"/>
  <c r="I647" i="1"/>
  <c r="F661" i="1"/>
  <c r="J661" i="1"/>
  <c r="G675" i="1"/>
  <c r="D689" i="1"/>
  <c r="H689" i="1"/>
  <c r="E703" i="1"/>
  <c r="I703" i="1"/>
  <c r="F717" i="1"/>
  <c r="J717" i="1"/>
  <c r="D748" i="1"/>
  <c r="E764" i="1"/>
  <c r="I764" i="1"/>
  <c r="F780" i="1"/>
  <c r="J780" i="1"/>
  <c r="G796" i="1"/>
  <c r="D812" i="1"/>
  <c r="H1788" i="1"/>
  <c r="G78" i="1"/>
  <c r="E106" i="1"/>
  <c r="I106" i="1"/>
  <c r="G135" i="1"/>
  <c r="E163" i="1"/>
  <c r="I163" i="1"/>
  <c r="G191" i="1"/>
  <c r="E220" i="1"/>
  <c r="I220" i="1"/>
  <c r="G248" i="1"/>
  <c r="E276" i="1"/>
  <c r="I276" i="1"/>
  <c r="G305" i="1"/>
  <c r="E334" i="1"/>
  <c r="I334" i="1"/>
  <c r="G362" i="1"/>
  <c r="G419" i="1"/>
  <c r="E447" i="1"/>
  <c r="I447" i="1"/>
  <c r="G475" i="1"/>
  <c r="E504" i="1"/>
  <c r="I504" i="1"/>
  <c r="G532" i="1"/>
  <c r="E562" i="1"/>
  <c r="I562" i="1"/>
  <c r="G590" i="1"/>
  <c r="E618" i="1"/>
  <c r="I618" i="1"/>
  <c r="G647" i="1"/>
  <c r="E675" i="1"/>
  <c r="I675" i="1"/>
  <c r="G703" i="1"/>
  <c r="G764" i="1"/>
  <c r="E796" i="1"/>
  <c r="I796" i="1"/>
  <c r="D518" i="1"/>
  <c r="D22" i="1"/>
  <c r="D50" i="1"/>
  <c r="E64" i="1"/>
  <c r="G92" i="1"/>
  <c r="E120" i="1"/>
  <c r="I120" i="1"/>
  <c r="E177" i="1"/>
  <c r="G206" i="1"/>
  <c r="G262" i="1"/>
  <c r="I291" i="1"/>
  <c r="G319" i="1"/>
  <c r="I348" i="1"/>
  <c r="E405" i="1"/>
  <c r="G433" i="1"/>
  <c r="I461" i="1"/>
  <c r="D504" i="1"/>
  <c r="E518" i="1"/>
  <c r="E576" i="1"/>
  <c r="G604" i="1"/>
  <c r="I632" i="1"/>
  <c r="E689" i="1"/>
  <c r="G717" i="1"/>
  <c r="D64" i="1"/>
  <c r="D120" i="1"/>
  <c r="D177" i="1"/>
  <c r="D234" i="1"/>
  <c r="D291" i="1"/>
  <c r="D348" i="1"/>
  <c r="D390" i="1"/>
  <c r="D405" i="1"/>
  <c r="D461" i="1"/>
  <c r="E22" i="1"/>
  <c r="I22" i="1"/>
  <c r="D36" i="1"/>
  <c r="H36" i="1"/>
  <c r="F64" i="1"/>
  <c r="J64" i="1"/>
  <c r="D92" i="1"/>
  <c r="H92" i="1"/>
  <c r="F120" i="1"/>
  <c r="J120" i="1"/>
  <c r="D149" i="1"/>
  <c r="H149" i="1"/>
  <c r="F177" i="1"/>
  <c r="J177" i="1"/>
  <c r="D206" i="1"/>
  <c r="H206" i="1"/>
  <c r="F234" i="1"/>
  <c r="J234" i="1"/>
  <c r="D262" i="1"/>
  <c r="H262" i="1"/>
  <c r="F291" i="1"/>
  <c r="J291" i="1"/>
  <c r="D319" i="1"/>
  <c r="H319" i="1"/>
  <c r="F348" i="1"/>
  <c r="J348" i="1"/>
  <c r="F390" i="1"/>
  <c r="J390" i="1"/>
  <c r="F405" i="1"/>
  <c r="J405" i="1"/>
  <c r="D433" i="1"/>
  <c r="H433" i="1"/>
  <c r="F461" i="1"/>
  <c r="J461" i="1"/>
  <c r="D489" i="1"/>
  <c r="H489" i="1"/>
  <c r="F518" i="1"/>
  <c r="J518" i="1"/>
  <c r="F576" i="1"/>
  <c r="J576" i="1"/>
  <c r="D604" i="1"/>
  <c r="H604" i="1"/>
  <c r="F632" i="1"/>
  <c r="J632" i="1"/>
  <c r="D661" i="1"/>
  <c r="H661" i="1"/>
  <c r="F689" i="1"/>
  <c r="J689" i="1"/>
  <c r="D717" i="1"/>
  <c r="H717" i="1"/>
  <c r="I748" i="1"/>
  <c r="E748" i="1"/>
  <c r="D780" i="1"/>
  <c r="H780" i="1"/>
  <c r="D827" i="1"/>
  <c r="H827" i="1"/>
  <c r="F858" i="1"/>
  <c r="J858" i="1"/>
  <c r="D888" i="1"/>
  <c r="H888" i="1"/>
  <c r="F919" i="1"/>
  <c r="J919" i="1"/>
  <c r="D949" i="1"/>
  <c r="H949" i="1"/>
  <c r="F980" i="1"/>
  <c r="J980" i="1"/>
  <c r="D1011" i="1"/>
  <c r="H1011" i="1"/>
  <c r="F1041" i="1"/>
  <c r="J1041" i="1"/>
  <c r="D1071" i="1"/>
  <c r="H1071" i="1"/>
  <c r="F1101" i="1"/>
  <c r="J1101" i="1"/>
  <c r="D1131" i="1"/>
  <c r="H1131" i="1"/>
  <c r="F1161" i="1"/>
  <c r="J1161" i="1"/>
  <c r="D1192" i="1"/>
  <c r="H1192" i="1"/>
  <c r="F1223" i="1"/>
  <c r="J1223" i="1"/>
  <c r="F1284" i="1"/>
  <c r="J1284" i="1"/>
  <c r="D1315" i="1"/>
  <c r="H1315" i="1"/>
  <c r="F1347" i="1"/>
  <c r="J1347" i="1"/>
  <c r="D1379" i="1"/>
  <c r="H1379" i="1"/>
  <c r="F1411" i="1"/>
  <c r="J1411" i="1"/>
  <c r="D1443" i="1"/>
  <c r="H1443" i="1"/>
  <c r="F1788" i="1"/>
  <c r="J1788" i="1"/>
  <c r="E1788" i="1"/>
  <c r="H22" i="1"/>
  <c r="G36" i="1"/>
  <c r="I64" i="1"/>
  <c r="D106" i="1"/>
  <c r="G149" i="1"/>
  <c r="D163" i="1"/>
  <c r="I177" i="1"/>
  <c r="D220" i="1"/>
  <c r="E234" i="1"/>
  <c r="I234" i="1"/>
  <c r="D276" i="1"/>
  <c r="E291" i="1"/>
  <c r="D334" i="1"/>
  <c r="E348" i="1"/>
  <c r="I405" i="1"/>
  <c r="D447" i="1"/>
  <c r="E461" i="1"/>
  <c r="G489" i="1"/>
  <c r="I518" i="1"/>
  <c r="I576" i="1"/>
  <c r="E632" i="1"/>
  <c r="G661" i="1"/>
  <c r="I689" i="1"/>
  <c r="G780" i="1"/>
  <c r="I1788" i="1"/>
  <c r="F50" i="1"/>
  <c r="J50" i="1"/>
  <c r="D78" i="1"/>
  <c r="H78" i="1"/>
  <c r="F106" i="1"/>
  <c r="J106" i="1"/>
  <c r="D135" i="1"/>
  <c r="H135" i="1"/>
  <c r="F163" i="1"/>
  <c r="J163" i="1"/>
  <c r="D191" i="1"/>
  <c r="H191" i="1"/>
  <c r="F220" i="1"/>
  <c r="J220" i="1"/>
  <c r="D248" i="1"/>
  <c r="H248" i="1"/>
  <c r="F276" i="1"/>
  <c r="J276" i="1"/>
  <c r="D305" i="1"/>
  <c r="H305" i="1"/>
  <c r="F334" i="1"/>
  <c r="J334" i="1"/>
  <c r="D362" i="1"/>
  <c r="H362" i="1"/>
  <c r="G390" i="1"/>
  <c r="D376" i="1"/>
  <c r="D419" i="1"/>
  <c r="H419" i="1"/>
  <c r="F447" i="1"/>
  <c r="J447" i="1"/>
  <c r="D475" i="1"/>
  <c r="H475" i="1"/>
  <c r="F504" i="1"/>
  <c r="J504" i="1"/>
  <c r="D532" i="1"/>
  <c r="H532" i="1"/>
  <c r="F562" i="1"/>
  <c r="J562" i="1"/>
  <c r="D590" i="1"/>
  <c r="H590" i="1"/>
  <c r="F618" i="1"/>
  <c r="J618" i="1"/>
  <c r="D647" i="1"/>
  <c r="H647" i="1"/>
  <c r="F675" i="1"/>
  <c r="J675" i="1"/>
  <c r="D703" i="1"/>
  <c r="H703" i="1"/>
  <c r="D764" i="1"/>
  <c r="H764" i="1"/>
  <c r="F796" i="1"/>
  <c r="J796" i="1"/>
  <c r="E827" i="1"/>
  <c r="I827" i="1"/>
  <c r="G858" i="1"/>
  <c r="E888" i="1"/>
  <c r="I888" i="1"/>
  <c r="G919" i="1"/>
  <c r="E949" i="1"/>
  <c r="I949" i="1"/>
  <c r="G980" i="1"/>
  <c r="E1011" i="1"/>
  <c r="I1011" i="1"/>
  <c r="G1041" i="1"/>
  <c r="E1071" i="1"/>
  <c r="I1071" i="1"/>
  <c r="G1101" i="1"/>
  <c r="E1131" i="1"/>
  <c r="I1131" i="1"/>
  <c r="G1161" i="1"/>
  <c r="E1192" i="1"/>
  <c r="I1192" i="1"/>
  <c r="G1223" i="1"/>
  <c r="G1284" i="1"/>
  <c r="E1315" i="1"/>
  <c r="I1315" i="1"/>
  <c r="G1347" i="1"/>
  <c r="E1379" i="1"/>
  <c r="I1379" i="1"/>
  <c r="G1411" i="1"/>
  <c r="E1443" i="1"/>
  <c r="I1443" i="1"/>
  <c r="E547" i="1" l="1"/>
  <c r="N722" i="1"/>
  <c r="N537" i="1"/>
  <c r="N269" i="1"/>
  <c r="N728" i="1"/>
  <c r="H1727" i="1"/>
  <c r="H1729" i="1" s="1"/>
  <c r="E1395" i="1"/>
  <c r="G547" i="1"/>
  <c r="I547" i="1"/>
  <c r="N625" i="1"/>
  <c r="D547" i="1"/>
  <c r="E1727" i="1"/>
  <c r="K1470" i="1"/>
  <c r="N1567" i="1"/>
  <c r="K1388" i="1"/>
  <c r="N1388" i="1" s="1"/>
  <c r="K545" i="1"/>
  <c r="N545" i="1" s="1"/>
  <c r="J547" i="1"/>
  <c r="K1268" i="1"/>
  <c r="K1393" i="1"/>
  <c r="N1393" i="1" s="1"/>
  <c r="K903" i="1"/>
  <c r="N903" i="1" s="1"/>
  <c r="K730" i="1"/>
  <c r="K334" i="1"/>
  <c r="K489" i="1"/>
  <c r="K433" i="1"/>
  <c r="K319" i="1"/>
  <c r="K206" i="1"/>
  <c r="K149" i="1"/>
  <c r="K36" i="1"/>
  <c r="K234" i="1"/>
  <c r="N388" i="1"/>
  <c r="N901" i="1"/>
  <c r="N1099" i="1"/>
  <c r="N1452" i="1"/>
  <c r="K1471" i="1"/>
  <c r="N48" i="1"/>
  <c r="N374" i="1"/>
  <c r="N746" i="1"/>
  <c r="N1144" i="1"/>
  <c r="N1185" i="1"/>
  <c r="N1019" i="1"/>
  <c r="N640" i="1"/>
  <c r="N454" i="1"/>
  <c r="N1034" i="1"/>
  <c r="K980" i="1"/>
  <c r="N805" i="1"/>
  <c r="K618" i="1"/>
  <c r="N1154" i="1"/>
  <c r="N536" i="1"/>
  <c r="N710" i="1"/>
  <c r="N1781" i="1"/>
  <c r="G1727" i="1"/>
  <c r="K675" i="1"/>
  <c r="N502" i="1"/>
  <c r="N1039" i="1"/>
  <c r="N1409" i="1"/>
  <c r="E1729" i="1"/>
  <c r="N1420" i="1"/>
  <c r="N682" i="1"/>
  <c r="D1473" i="1"/>
  <c r="N1383" i="1"/>
  <c r="N825" i="1"/>
  <c r="N1737" i="1"/>
  <c r="N654" i="1"/>
  <c r="N468" i="1"/>
  <c r="N156" i="1"/>
  <c r="N289" i="1"/>
  <c r="N616" i="1"/>
  <c r="N932" i="1"/>
  <c r="N1361" i="1"/>
  <c r="K1347" i="1"/>
  <c r="N1216" i="1"/>
  <c r="K1056" i="1"/>
  <c r="K934" i="1"/>
  <c r="N866" i="1"/>
  <c r="N170" i="1"/>
  <c r="N723" i="1"/>
  <c r="N1231" i="1"/>
  <c r="K703" i="1"/>
  <c r="K647" i="1"/>
  <c r="K590" i="1"/>
  <c r="K475" i="1"/>
  <c r="K419" i="1"/>
  <c r="K305" i="1"/>
  <c r="K135" i="1"/>
  <c r="K78" i="1"/>
  <c r="K447" i="1"/>
  <c r="K220" i="1"/>
  <c r="K106" i="1"/>
  <c r="K1192" i="1"/>
  <c r="K1131" i="1"/>
  <c r="K1011" i="1"/>
  <c r="K949" i="1"/>
  <c r="K827" i="1"/>
  <c r="K812" i="1"/>
  <c r="N487" i="1"/>
  <c r="K1459" i="1"/>
  <c r="G1395" i="1"/>
  <c r="N1384" i="1"/>
  <c r="N588" i="1"/>
  <c r="N1457" i="1"/>
  <c r="N1698" i="1"/>
  <c r="N1308" i="1"/>
  <c r="N142" i="1"/>
  <c r="H1473" i="1"/>
  <c r="N1009" i="1"/>
  <c r="N1717" i="1"/>
  <c r="N912" i="1"/>
  <c r="N516" i="1"/>
  <c r="I1584" i="1"/>
  <c r="N497" i="1"/>
  <c r="N255" i="1"/>
  <c r="N1170" i="1"/>
  <c r="N729" i="1"/>
  <c r="K725" i="1"/>
  <c r="K1467" i="1"/>
  <c r="N360" i="1"/>
  <c r="N1324" i="1"/>
  <c r="N1124" i="1"/>
  <c r="N773" i="1"/>
  <c r="N1741" i="1"/>
  <c r="N1648" i="1"/>
  <c r="N1653" i="1"/>
  <c r="N1404" i="1"/>
  <c r="K1284" i="1"/>
  <c r="K1146" i="1"/>
  <c r="N445" i="1"/>
  <c r="N978" i="1"/>
  <c r="F1727" i="1"/>
  <c r="F1584" i="1"/>
  <c r="N1356" i="1"/>
  <c r="N942" i="1"/>
  <c r="N298" i="1"/>
  <c r="N15" i="1"/>
  <c r="K376" i="1"/>
  <c r="H547" i="1"/>
  <c r="K348" i="1"/>
  <c r="K50" i="1"/>
  <c r="F547" i="1"/>
  <c r="N317" i="1"/>
  <c r="N530" i="1"/>
  <c r="K842" i="1"/>
  <c r="N1064" i="1"/>
  <c r="N993" i="1"/>
  <c r="N1159" i="1"/>
  <c r="N1292" i="1"/>
  <c r="D1395" i="1"/>
  <c r="E1473" i="1"/>
  <c r="F1468" i="1"/>
  <c r="F1478" i="1" s="1"/>
  <c r="N789" i="1"/>
  <c r="N104" i="1"/>
  <c r="N260" i="1"/>
  <c r="N431" i="1"/>
  <c r="N1084" i="1"/>
  <c r="N1725" i="1"/>
  <c r="N1708" i="1"/>
  <c r="D1729" i="1"/>
  <c r="D1584" i="1"/>
  <c r="N1436" i="1"/>
  <c r="N1246" i="1"/>
  <c r="K1026" i="1"/>
  <c r="K964" i="1"/>
  <c r="N597" i="1"/>
  <c r="N398" i="1"/>
  <c r="H1395" i="1"/>
  <c r="N538" i="1"/>
  <c r="K1719" i="1"/>
  <c r="N1579" i="1"/>
  <c r="N1518" i="1"/>
  <c r="K1041" i="1"/>
  <c r="N973" i="1"/>
  <c r="N611" i="1"/>
  <c r="N835" i="1"/>
  <c r="N1711" i="1"/>
  <c r="N1638" i="1"/>
  <c r="N1079" i="1"/>
  <c r="N668" i="1"/>
  <c r="N204" i="1"/>
  <c r="N762" i="1"/>
  <c r="N917" i="1"/>
  <c r="N1282" i="1"/>
  <c r="N1703" i="1"/>
  <c r="N1665" i="1"/>
  <c r="N1660" i="1"/>
  <c r="K1427" i="1"/>
  <c r="N511" i="1"/>
  <c r="N128" i="1"/>
  <c r="K1466" i="1"/>
  <c r="K1464" i="1"/>
  <c r="G1473" i="1"/>
  <c r="N1390" i="1"/>
  <c r="N544" i="1"/>
  <c r="N1129" i="1"/>
  <c r="N1786" i="1"/>
  <c r="N369" i="1"/>
  <c r="N341" i="1"/>
  <c r="N199" i="1"/>
  <c r="N543" i="1"/>
  <c r="N147" i="1"/>
  <c r="N403" i="1"/>
  <c r="N560" i="1"/>
  <c r="N778" i="1"/>
  <c r="N871" i="1"/>
  <c r="N1054" i="1"/>
  <c r="F1395" i="1"/>
  <c r="N1340" i="1"/>
  <c r="K1223" i="1"/>
  <c r="N1049" i="1"/>
  <c r="N927" i="1"/>
  <c r="K873" i="1"/>
  <c r="N213" i="1"/>
  <c r="F1473" i="1"/>
  <c r="N62" i="1"/>
  <c r="N715" i="1"/>
  <c r="I1395" i="1"/>
  <c r="K1238" i="1"/>
  <c r="K1207" i="1"/>
  <c r="K262" i="1"/>
  <c r="K92" i="1"/>
  <c r="K405" i="1"/>
  <c r="K504" i="1"/>
  <c r="K518" i="1"/>
  <c r="N988" i="1"/>
  <c r="K1472" i="1"/>
  <c r="N1387" i="1"/>
  <c r="N175" i="1"/>
  <c r="N1024" i="1"/>
  <c r="N1329" i="1"/>
  <c r="N1692" i="1"/>
  <c r="N696" i="1"/>
  <c r="H1468" i="1"/>
  <c r="H1478" i="1" s="1"/>
  <c r="K1667" i="1"/>
  <c r="N312" i="1"/>
  <c r="N1616" i="1"/>
  <c r="K1086" i="1"/>
  <c r="N539" i="1"/>
  <c r="N602" i="1"/>
  <c r="N1221" i="1"/>
  <c r="N1644" i="1"/>
  <c r="N1621" i="1"/>
  <c r="N1004" i="1"/>
  <c r="N99" i="1"/>
  <c r="L1589" i="1"/>
  <c r="N113" i="1"/>
  <c r="J1729" i="1"/>
  <c r="N189" i="1"/>
  <c r="N687" i="1"/>
  <c r="N1441" i="1"/>
  <c r="N412" i="1"/>
  <c r="N71" i="1"/>
  <c r="N76" i="1"/>
  <c r="N459" i="1"/>
  <c r="N810" i="1"/>
  <c r="N1114" i="1"/>
  <c r="K1465" i="1"/>
  <c r="K362" i="1"/>
  <c r="K177" i="1"/>
  <c r="K689" i="1"/>
  <c r="N57" i="1"/>
  <c r="N840" i="1"/>
  <c r="K995" i="1"/>
  <c r="N1377" i="1"/>
  <c r="J1473" i="1"/>
  <c r="N701" i="1"/>
  <c r="N1493" i="1"/>
  <c r="K1116" i="1"/>
  <c r="N327" i="1"/>
  <c r="N473" i="1"/>
  <c r="N1251" i="1"/>
  <c r="N1683" i="1"/>
  <c r="K858" i="1"/>
  <c r="N555" i="1"/>
  <c r="N1261" i="1"/>
  <c r="N218" i="1"/>
  <c r="N1236" i="1"/>
  <c r="N1543" i="1"/>
  <c r="N569" i="1"/>
  <c r="N85" i="1"/>
  <c r="E1468" i="1"/>
  <c r="E1478" i="1" s="1"/>
  <c r="N794" i="1"/>
  <c r="N1773" i="1"/>
  <c r="N721" i="1"/>
  <c r="I1473" i="1"/>
  <c r="N957" i="1"/>
  <c r="N90" i="1"/>
  <c r="N232" i="1"/>
  <c r="K1743" i="1"/>
  <c r="K764" i="1"/>
  <c r="K163" i="1"/>
  <c r="K1443" i="1"/>
  <c r="K1315" i="1"/>
  <c r="K1161" i="1"/>
  <c r="K780" i="1"/>
  <c r="K661" i="1"/>
  <c r="K604" i="1"/>
  <c r="K540" i="1"/>
  <c r="K461" i="1"/>
  <c r="K291" i="1"/>
  <c r="K22" i="1"/>
  <c r="K748" i="1"/>
  <c r="K576" i="1"/>
  <c r="N274" i="1"/>
  <c r="N630" i="1"/>
  <c r="N886" i="1"/>
  <c r="N1069" i="1"/>
  <c r="N1094" i="1"/>
  <c r="N1266" i="1"/>
  <c r="K1299" i="1"/>
  <c r="J1468" i="1"/>
  <c r="I1468" i="1"/>
  <c r="N1391" i="1"/>
  <c r="N896" i="1"/>
  <c r="N482" i="1"/>
  <c r="N645" i="1"/>
  <c r="N962" i="1"/>
  <c r="N1205" i="1"/>
  <c r="N1675" i="1"/>
  <c r="N1626" i="1"/>
  <c r="K1582" i="1"/>
  <c r="G1584" i="1"/>
  <c r="N1109" i="1"/>
  <c r="N757" i="1"/>
  <c r="N417" i="1"/>
  <c r="N574" i="1"/>
  <c r="N947" i="1"/>
  <c r="N1190" i="1"/>
  <c r="N1313" i="1"/>
  <c r="K919" i="1"/>
  <c r="N851" i="1"/>
  <c r="K562" i="1"/>
  <c r="N383" i="1"/>
  <c r="D1468" i="1"/>
  <c r="D1478" i="1" s="1"/>
  <c r="K1462" i="1"/>
  <c r="N1200" i="1"/>
  <c r="N20" i="1"/>
  <c r="N346" i="1"/>
  <c r="N673" i="1"/>
  <c r="N1175" i="1"/>
  <c r="J1395" i="1"/>
  <c r="K1583" i="1"/>
  <c r="E1584" i="1"/>
  <c r="N426" i="1"/>
  <c r="N355" i="1"/>
  <c r="N284" i="1"/>
  <c r="N29" i="1"/>
  <c r="N1762" i="1"/>
  <c r="K1788" i="1"/>
  <c r="K1177" i="1"/>
  <c r="N1382" i="1"/>
  <c r="G1468" i="1"/>
  <c r="G1478" i="1" s="1"/>
  <c r="N542" i="1"/>
  <c r="N1385" i="1"/>
  <c r="N34" i="1"/>
  <c r="N161" i="1"/>
  <c r="N303" i="1"/>
  <c r="N1631" i="1"/>
  <c r="H1584" i="1"/>
  <c r="K1331" i="1"/>
  <c r="N1297" i="1"/>
  <c r="N1425" i="1"/>
  <c r="N1689" i="1"/>
  <c r="K1411" i="1"/>
  <c r="N1277" i="1"/>
  <c r="N1139" i="1"/>
  <c r="N133" i="1"/>
  <c r="N332" i="1"/>
  <c r="N659" i="1"/>
  <c r="N856" i="1"/>
  <c r="N1345" i="1"/>
  <c r="I1727" i="1"/>
  <c r="J1584" i="1"/>
  <c r="K1363" i="1"/>
  <c r="N820" i="1"/>
  <c r="N741" i="1"/>
  <c r="N583" i="1"/>
  <c r="N440" i="1"/>
  <c r="N227" i="1"/>
  <c r="N43" i="1"/>
  <c r="K1463" i="1"/>
  <c r="N730" i="1"/>
  <c r="K1379" i="1"/>
  <c r="K1101" i="1"/>
  <c r="K1071" i="1"/>
  <c r="K888" i="1"/>
  <c r="K796" i="1"/>
  <c r="K717" i="1"/>
  <c r="K632" i="1"/>
  <c r="K532" i="1"/>
  <c r="K390" i="1"/>
  <c r="K276" i="1"/>
  <c r="K191" i="1"/>
  <c r="K248" i="1"/>
  <c r="K120" i="1"/>
  <c r="K64" i="1"/>
  <c r="D732" i="1"/>
  <c r="F732" i="1"/>
  <c r="H732" i="1"/>
  <c r="I732" i="1"/>
  <c r="J732" i="1"/>
  <c r="G732" i="1"/>
  <c r="E732" i="1"/>
  <c r="I1478" i="1"/>
  <c r="N1470" i="1" l="1"/>
  <c r="K1395" i="1"/>
  <c r="N1268" i="1"/>
  <c r="H1587" i="1"/>
  <c r="K547" i="1"/>
  <c r="N547" i="1" s="1"/>
  <c r="N540" i="1"/>
  <c r="L1793" i="1"/>
  <c r="N725" i="1"/>
  <c r="G1587" i="1"/>
  <c r="F1587" i="1"/>
  <c r="N191" i="1"/>
  <c r="N1071" i="1"/>
  <c r="N1411" i="1"/>
  <c r="N1331" i="1"/>
  <c r="J1475" i="1"/>
  <c r="N1161" i="1"/>
  <c r="F1475" i="1"/>
  <c r="N376" i="1"/>
  <c r="N1284" i="1"/>
  <c r="H1479" i="1"/>
  <c r="D1587" i="1"/>
  <c r="N812" i="1"/>
  <c r="N949" i="1"/>
  <c r="N1131" i="1"/>
  <c r="N106" i="1"/>
  <c r="N447" i="1"/>
  <c r="N135" i="1"/>
  <c r="N419" i="1"/>
  <c r="N590" i="1"/>
  <c r="N703" i="1"/>
  <c r="N1056" i="1"/>
  <c r="N1347" i="1"/>
  <c r="E1745" i="1"/>
  <c r="N675" i="1"/>
  <c r="N234" i="1"/>
  <c r="N149" i="1"/>
  <c r="E1587" i="1"/>
  <c r="N717" i="1"/>
  <c r="N1363" i="1"/>
  <c r="N1177" i="1"/>
  <c r="N604" i="1"/>
  <c r="N1315" i="1"/>
  <c r="N1743" i="1"/>
  <c r="N689" i="1"/>
  <c r="N504" i="1"/>
  <c r="N262" i="1"/>
  <c r="K1584" i="1"/>
  <c r="N348" i="1"/>
  <c r="F1729" i="1"/>
  <c r="N319" i="1"/>
  <c r="N120" i="1"/>
  <c r="N390" i="1"/>
  <c r="N796" i="1"/>
  <c r="N1379" i="1"/>
  <c r="N1462" i="1"/>
  <c r="I1475" i="1"/>
  <c r="N576" i="1"/>
  <c r="N22" i="1"/>
  <c r="N461" i="1"/>
  <c r="N1667" i="1"/>
  <c r="N1223" i="1"/>
  <c r="N1464" i="1"/>
  <c r="N1427" i="1"/>
  <c r="N1719" i="1"/>
  <c r="N964" i="1"/>
  <c r="E1479" i="1"/>
  <c r="E1480" i="1" s="1"/>
  <c r="N1146" i="1"/>
  <c r="N1467" i="1"/>
  <c r="N827" i="1"/>
  <c r="N1011" i="1"/>
  <c r="N1192" i="1"/>
  <c r="N220" i="1"/>
  <c r="N78" i="1"/>
  <c r="N305" i="1"/>
  <c r="N475" i="1"/>
  <c r="N647" i="1"/>
  <c r="N934" i="1"/>
  <c r="D1479" i="1"/>
  <c r="K1473" i="1"/>
  <c r="N618" i="1"/>
  <c r="N980" i="1"/>
  <c r="N1471" i="1"/>
  <c r="N36" i="1"/>
  <c r="N206" i="1"/>
  <c r="N433" i="1"/>
  <c r="N334" i="1"/>
  <c r="N748" i="1"/>
  <c r="N291" i="1"/>
  <c r="N1395" i="1"/>
  <c r="N995" i="1"/>
  <c r="J1745" i="1"/>
  <c r="H1745" i="1"/>
  <c r="F1479" i="1"/>
  <c r="F1480" i="1" s="1"/>
  <c r="N873" i="1"/>
  <c r="G1479" i="1"/>
  <c r="G1480" i="1" s="1"/>
  <c r="N1466" i="1"/>
  <c r="N1041" i="1"/>
  <c r="I1587" i="1"/>
  <c r="N64" i="1"/>
  <c r="N276" i="1"/>
  <c r="N1101" i="1"/>
  <c r="I1729" i="1"/>
  <c r="G1475" i="1"/>
  <c r="N1582" i="1"/>
  <c r="N1299" i="1"/>
  <c r="N780" i="1"/>
  <c r="N163" i="1"/>
  <c r="I1479" i="1"/>
  <c r="I1480" i="1" s="1"/>
  <c r="E1475" i="1"/>
  <c r="N858" i="1"/>
  <c r="J1479" i="1"/>
  <c r="N362" i="1"/>
  <c r="N405" i="1"/>
  <c r="N1238" i="1"/>
  <c r="D1745" i="1"/>
  <c r="N842" i="1"/>
  <c r="N489" i="1"/>
  <c r="J1478" i="1"/>
  <c r="K1478" i="1" s="1"/>
  <c r="N248" i="1"/>
  <c r="N532" i="1"/>
  <c r="N888" i="1"/>
  <c r="N1463" i="1"/>
  <c r="N1788" i="1"/>
  <c r="N1583" i="1"/>
  <c r="D1475" i="1"/>
  <c r="K1468" i="1"/>
  <c r="N562" i="1"/>
  <c r="N919" i="1"/>
  <c r="N661" i="1"/>
  <c r="N1443" i="1"/>
  <c r="N764" i="1"/>
  <c r="N1116" i="1"/>
  <c r="N177" i="1"/>
  <c r="N1465" i="1"/>
  <c r="N1086" i="1"/>
  <c r="H1475" i="1"/>
  <c r="N1472" i="1"/>
  <c r="N518" i="1"/>
  <c r="N92" i="1"/>
  <c r="N1207" i="1"/>
  <c r="N1026" i="1"/>
  <c r="K1727" i="1"/>
  <c r="N50" i="1"/>
  <c r="N1459" i="1"/>
  <c r="G1729" i="1"/>
  <c r="N632" i="1"/>
  <c r="K732" i="1"/>
  <c r="K1729" i="1" l="1"/>
  <c r="J1587" i="1"/>
  <c r="K1587" i="1" s="1"/>
  <c r="N1729" i="1"/>
  <c r="I1745" i="1"/>
  <c r="D1588" i="1"/>
  <c r="D1589" i="1" s="1"/>
  <c r="K1479" i="1"/>
  <c r="H1588" i="1"/>
  <c r="H1480" i="1"/>
  <c r="J1480" i="1"/>
  <c r="N1727" i="1"/>
  <c r="K1475" i="1"/>
  <c r="J1588" i="1"/>
  <c r="F1745" i="1"/>
  <c r="N1584" i="1"/>
  <c r="D1480" i="1"/>
  <c r="I1588" i="1"/>
  <c r="E1588" i="1"/>
  <c r="G1745" i="1"/>
  <c r="N1468" i="1"/>
  <c r="G1588" i="1"/>
  <c r="F1588" i="1"/>
  <c r="N1473" i="1"/>
  <c r="N732" i="1"/>
  <c r="N1478" i="1"/>
  <c r="J1589" i="1" l="1"/>
  <c r="F1589" i="1"/>
  <c r="I1589" i="1"/>
  <c r="E1589" i="1"/>
  <c r="D1793" i="1"/>
  <c r="K1480" i="1"/>
  <c r="N1475" i="1"/>
  <c r="N1479" i="1"/>
  <c r="I1793" i="1"/>
  <c r="H1589" i="1"/>
  <c r="G1589" i="1"/>
  <c r="F1793" i="1"/>
  <c r="K1745" i="1"/>
  <c r="K1588" i="1"/>
  <c r="N1587" i="1"/>
  <c r="E1793" i="1" l="1"/>
  <c r="J1793" i="1"/>
  <c r="K1589" i="1"/>
  <c r="N1589" i="1" s="1"/>
  <c r="N1745" i="1"/>
  <c r="G1793" i="1"/>
  <c r="N1480" i="1"/>
  <c r="H1793" i="1"/>
  <c r="N1588" i="1"/>
  <c r="K1793" i="1" l="1"/>
  <c r="N1793" i="1" s="1"/>
</calcChain>
</file>

<file path=xl/sharedStrings.xml><?xml version="1.0" encoding="utf-8"?>
<sst xmlns="http://schemas.openxmlformats.org/spreadsheetml/2006/main" count="3004" uniqueCount="429">
  <si>
    <t>Ft. Myers GTs</t>
  </si>
  <si>
    <t>Ft. Myers Common</t>
  </si>
  <si>
    <t>Ft. Myers Unit 2</t>
  </si>
  <si>
    <t>Ft. Myers Unit 3</t>
  </si>
  <si>
    <t>Services, Underground (Formerly Acct 369.7)</t>
  </si>
  <si>
    <t xml:space="preserve">Unit 4                       </t>
  </si>
  <si>
    <t>Manatee Unit 3</t>
  </si>
  <si>
    <t>Meters - AMI</t>
  </si>
  <si>
    <t>UG Conduct &amp; Dev,Cable Inject (20+ year)</t>
  </si>
  <si>
    <t>OTHER PRODUCTION (GAS TURBINES)</t>
  </si>
  <si>
    <t>OTHER PRODUCTION (COMBINED CYCLE)</t>
  </si>
  <si>
    <t>OTHER PRODUCTION (ALL)</t>
  </si>
  <si>
    <t>FLORIDA POWER &amp; LIGHT COMPANY</t>
  </si>
  <si>
    <t>Plant</t>
  </si>
  <si>
    <t>Beginning</t>
  </si>
  <si>
    <t>Accruals</t>
  </si>
  <si>
    <t>Retirements</t>
  </si>
  <si>
    <t>Cost of</t>
  </si>
  <si>
    <t>Salvage</t>
  </si>
  <si>
    <t>Other</t>
  </si>
  <si>
    <t>Transfers</t>
  </si>
  <si>
    <t>End of Year</t>
  </si>
  <si>
    <t>End Of Year</t>
  </si>
  <si>
    <t>Account</t>
  </si>
  <si>
    <t>Account Description</t>
  </si>
  <si>
    <t>Balance</t>
  </si>
  <si>
    <t>Removal</t>
  </si>
  <si>
    <t>Recoveries</t>
  </si>
  <si>
    <t>Exclusions</t>
  </si>
  <si>
    <t>(Adjusted)</t>
  </si>
  <si>
    <t>(a)</t>
  </si>
  <si>
    <t>(b)</t>
  </si>
  <si>
    <t>(c)</t>
  </si>
  <si>
    <t>(d)</t>
  </si>
  <si>
    <t>(e)</t>
  </si>
  <si>
    <t>(f)</t>
  </si>
  <si>
    <t>(g)</t>
  </si>
  <si>
    <t>(h)=a+b-c-d+e+f+g</t>
  </si>
  <si>
    <t>(i)</t>
  </si>
  <si>
    <t>(j)=(h)-(i)</t>
  </si>
  <si>
    <t>Structures &amp; Improvements</t>
  </si>
  <si>
    <t>Boiler Plant Equipment</t>
  </si>
  <si>
    <t>Turbogenerator Units</t>
  </si>
  <si>
    <t>Accessory Electric Equipment</t>
  </si>
  <si>
    <t>Miscellaneous Power Plant Equipment</t>
  </si>
  <si>
    <t>Subtotal Depreciable</t>
  </si>
  <si>
    <t>Misc. Power Plant Equipt. - 3-Year Amort</t>
  </si>
  <si>
    <t>Misc. Power Plant Equipt. - 5-Year Amort</t>
  </si>
  <si>
    <t>Misc. Power Plant Equipt. - 7-Year Amort</t>
  </si>
  <si>
    <t>Subtotal Amortizable</t>
  </si>
  <si>
    <t>Cutler Common</t>
  </si>
  <si>
    <t>Cutler Unit 5</t>
  </si>
  <si>
    <t>Cutler Unit 6</t>
  </si>
  <si>
    <t>Cutler Site</t>
  </si>
  <si>
    <t>Lauderdale Common</t>
  </si>
  <si>
    <t>Lauderdale Unit 4</t>
  </si>
  <si>
    <t>Lauderdale Unit 5</t>
  </si>
  <si>
    <t>Lauderdale Site</t>
  </si>
  <si>
    <t>Manatee Common</t>
  </si>
  <si>
    <t>Manatee Unit 1</t>
  </si>
  <si>
    <t>Manatee Unit 2</t>
  </si>
  <si>
    <t>Manatee Site</t>
  </si>
  <si>
    <t>Martin Common</t>
  </si>
  <si>
    <t>Martin Pipeline</t>
  </si>
  <si>
    <t>Martin Unit 1</t>
  </si>
  <si>
    <t>Martin Unit 2</t>
  </si>
  <si>
    <t>Sanford Common</t>
  </si>
  <si>
    <t>Sanford Unit 4</t>
  </si>
  <si>
    <t>Sanford Site</t>
  </si>
  <si>
    <t>Martin Site</t>
  </si>
  <si>
    <t>Pt. Everglades Common</t>
  </si>
  <si>
    <t>Pt. Everglades Unit 1</t>
  </si>
  <si>
    <t>Pt. Everglades Unit 2</t>
  </si>
  <si>
    <t>Pt. Everglades Unit 3</t>
  </si>
  <si>
    <t>Pt. Everglades Unit 4</t>
  </si>
  <si>
    <t>Pt. Everglades Site</t>
  </si>
  <si>
    <t>Sanford Unit 5</t>
  </si>
  <si>
    <t>Scherer Coal Cars</t>
  </si>
  <si>
    <t>Scherer Common 3 &amp; 4</t>
  </si>
  <si>
    <t>Scherer Unit 4</t>
  </si>
  <si>
    <t>Scherer Site</t>
  </si>
  <si>
    <t>SJRPP Coal &amp; Lime Eq.</t>
  </si>
  <si>
    <t>SJRPP Coal Cars</t>
  </si>
  <si>
    <t>SJRPP Common</t>
  </si>
  <si>
    <t>SJRPP Gypsum &amp; Ash</t>
  </si>
  <si>
    <t>SJRPP Unit 1</t>
  </si>
  <si>
    <t>SJRPP Unit 2</t>
  </si>
  <si>
    <t>SJRPP Site</t>
  </si>
  <si>
    <t>Turkey Point Common</t>
  </si>
  <si>
    <t>Turkey Point Unit 1</t>
  </si>
  <si>
    <t>Turkey Point Site</t>
  </si>
  <si>
    <t>STEAM PRODUCTION</t>
  </si>
  <si>
    <t>St. Lucie Common</t>
  </si>
  <si>
    <t>Reactor Plant Equipment</t>
  </si>
  <si>
    <t>St. Lucie Unit 1</t>
  </si>
  <si>
    <t>St. Lucie Unit 2</t>
  </si>
  <si>
    <t>St. Lucie Site</t>
  </si>
  <si>
    <t>Turkey Point Unit 3</t>
  </si>
  <si>
    <t>Turkey Point Unit 4</t>
  </si>
  <si>
    <t>NUCLEAR PRODUCTION</t>
  </si>
  <si>
    <t>Fuel Holders, Products, and Accessories</t>
  </si>
  <si>
    <t>Prime Movers</t>
  </si>
  <si>
    <t>Generators</t>
  </si>
  <si>
    <t>Lauderdale GTs</t>
  </si>
  <si>
    <t>Martin Unit 3</t>
  </si>
  <si>
    <t>Martin Unit 4</t>
  </si>
  <si>
    <t>Pt. Everglades GTs</t>
  </si>
  <si>
    <t>Putnam Common</t>
  </si>
  <si>
    <t>Putnam Unit 1</t>
  </si>
  <si>
    <t>Putnam Unit 2</t>
  </si>
  <si>
    <t>Putnam Site</t>
  </si>
  <si>
    <t>OTHER PRODUCTION</t>
  </si>
  <si>
    <t>PRODUCTION PLANT</t>
  </si>
  <si>
    <t>TRANSMISSION PLANT</t>
  </si>
  <si>
    <t>Easements</t>
  </si>
  <si>
    <t>Station Equipment</t>
  </si>
  <si>
    <t>Towers &amp; Fixtures</t>
  </si>
  <si>
    <t>Poles &amp; Fixtures</t>
  </si>
  <si>
    <t>Overhead Conductors &amp; Devices</t>
  </si>
  <si>
    <t>Underground Conduit</t>
  </si>
  <si>
    <t>Underground Conductors &amp; Devices</t>
  </si>
  <si>
    <t>Roads &amp; Trails</t>
  </si>
  <si>
    <t>DISTRIBUTION PLANT</t>
  </si>
  <si>
    <t>Station Equipment - LMS</t>
  </si>
  <si>
    <t>Poles, Towers &amp; Fixtures</t>
  </si>
  <si>
    <t>Underground Conduit, Duct System</t>
  </si>
  <si>
    <t>Underground Conduit, Direct Buried</t>
  </si>
  <si>
    <t>UG Conductors &amp; Devices, Duct System</t>
  </si>
  <si>
    <t>UG Conductors &amp; Devices, Direct Buried</t>
  </si>
  <si>
    <t>BU Sys Clb Inj (10yr amrt)</t>
  </si>
  <si>
    <t>Line Transformers</t>
  </si>
  <si>
    <t>Services, Overhead</t>
  </si>
  <si>
    <t>Meters</t>
  </si>
  <si>
    <t>Installations On Customer Premises</t>
  </si>
  <si>
    <t>Residential Load Management (LMS)</t>
  </si>
  <si>
    <t>Commercial Load Mgmt (Non-ECCR)</t>
  </si>
  <si>
    <t>Street Lighting &amp; Signal Systems</t>
  </si>
  <si>
    <t>GENERAL PLANT : DEPRECIABLE</t>
  </si>
  <si>
    <t>Computer Equipment - LMS</t>
  </si>
  <si>
    <t>CILC Computer Equipment - LMS</t>
  </si>
  <si>
    <t>Computer Equipment - ECCR</t>
  </si>
  <si>
    <t>Aircraft, Rotary Wing</t>
  </si>
  <si>
    <t>Aircraft, Fixed Wing (Jet)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</si>
  <si>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</si>
  <si>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</si>
  <si>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</si>
  <si>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</si>
  <si>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</si>
  <si>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Test Equipment - LMS</t>
  </si>
  <si>
    <t>Measurement Equipment - ECCR</t>
  </si>
  <si>
    <t>Power Operated Equipt - Transportation</t>
  </si>
  <si>
    <t>Power Operated Equipment - Other</t>
  </si>
  <si>
    <t>Communications Equipment - ECCR</t>
  </si>
  <si>
    <t>Communications Equipment - LMS</t>
  </si>
  <si>
    <t>Communications Equipment - Fiber Optics</t>
  </si>
  <si>
    <t>Miscellaneous Equipment - LMS</t>
  </si>
  <si>
    <t>GENERAL PLANT : AMORTIZABLE</t>
  </si>
  <si>
    <t>Leaseholds</t>
  </si>
  <si>
    <t>Office Furniture</t>
  </si>
  <si>
    <t>Office Accessories</t>
  </si>
  <si>
    <t>Office Equipment</t>
  </si>
  <si>
    <t>Station Equipment-Generator Step-Up Transf.</t>
  </si>
  <si>
    <t>Fort Myers GTs</t>
  </si>
  <si>
    <t>Duplicating &amp; Mailing Equipment</t>
  </si>
  <si>
    <t>EDP Equipment</t>
  </si>
  <si>
    <t>PC Equipment</t>
  </si>
  <si>
    <t>Transportation Equipment - Marine Equipt.</t>
  </si>
  <si>
    <t>Transportation Equipment - Other</t>
  </si>
  <si>
    <t>Stores Equipment - Handling Equipt.</t>
  </si>
  <si>
    <t>Stores Equipment - Storage Equipt.</t>
  </si>
  <si>
    <t>Stores Equipment -Portable Handling.</t>
  </si>
  <si>
    <t>Shop Equipment - Fixed/Stationary</t>
  </si>
  <si>
    <t>Shop Equipment -Portable Handling.</t>
  </si>
  <si>
    <t>West County Energy Center Unit 1</t>
  </si>
  <si>
    <t>West County Energy Center Unit 2</t>
  </si>
  <si>
    <t>West County Energy Center Unit 3</t>
  </si>
  <si>
    <t>West County Energy Center Site</t>
  </si>
  <si>
    <t>DeSoto Solar Energy Center</t>
  </si>
  <si>
    <t>Martin Solar Energy Center</t>
  </si>
  <si>
    <t>SpaceCoast Solar Energy Center</t>
  </si>
  <si>
    <t>OTHER PRODUCTION (SOLAR)</t>
  </si>
  <si>
    <t>Lab Equipment - Fixed/Stationary</t>
  </si>
  <si>
    <t>Lab Equipment - Portable</t>
  </si>
  <si>
    <t>Communications Equipment - Other</t>
  </si>
  <si>
    <t>Communications Equipment - Official</t>
  </si>
  <si>
    <t>Miscellaneous Equipment</t>
  </si>
  <si>
    <t>GENERAL PLANT TOTALS</t>
  </si>
  <si>
    <t>Office Furniture &amp; Equipment</t>
  </si>
  <si>
    <t>Transportation</t>
  </si>
  <si>
    <t>Stores Equipment</t>
  </si>
  <si>
    <t>Shop, Tools &amp; Garage Equipment</t>
  </si>
  <si>
    <t>Laboratory Equipment</t>
  </si>
  <si>
    <t>Power Operated Equipment</t>
  </si>
  <si>
    <t>Communications Equipment</t>
  </si>
  <si>
    <t>TOTAL EXCLUDING PRODUCTION PLANT</t>
  </si>
  <si>
    <t>TOTAL INCLUDING PRODUCTION PLANT</t>
  </si>
  <si>
    <t>NOTES :</t>
  </si>
  <si>
    <t xml:space="preserve">(1) </t>
  </si>
  <si>
    <t xml:space="preserve">(2) </t>
  </si>
  <si>
    <t xml:space="preserve">(3) </t>
  </si>
  <si>
    <t>GENERAL NOTES :</t>
  </si>
  <si>
    <t xml:space="preserve">---  </t>
  </si>
  <si>
    <t>Fossil Dismantlement and Nuclear Decommissioning are excluded from all preceding columns.</t>
  </si>
  <si>
    <t>Annual Status Report includes Transportation accounts as well as the St. Johns River Power Park and Scherer Coal Cars and Martin Pipeline.</t>
  </si>
  <si>
    <t>FOSSIL DISMANTLEMENT</t>
  </si>
  <si>
    <t>All Power Plants</t>
  </si>
  <si>
    <t>Cape Canaveral</t>
  </si>
  <si>
    <t xml:space="preserve">Common                   </t>
  </si>
  <si>
    <t xml:space="preserve">Unit 1                   </t>
  </si>
  <si>
    <t xml:space="preserve">Unit 2                   </t>
  </si>
  <si>
    <t>Cutler</t>
  </si>
  <si>
    <t xml:space="preserve">Common                           </t>
  </si>
  <si>
    <t xml:space="preserve">Unit 5                           </t>
  </si>
  <si>
    <t xml:space="preserve">Unit 6                           </t>
  </si>
  <si>
    <t xml:space="preserve">Common                       </t>
  </si>
  <si>
    <t xml:space="preserve">Unit 1                       </t>
  </si>
  <si>
    <t xml:space="preserve">Unit 2                       </t>
  </si>
  <si>
    <t>Manatee</t>
  </si>
  <si>
    <t>Martin</t>
  </si>
  <si>
    <t>Pt Everglades</t>
  </si>
  <si>
    <t>Martin Unit 8</t>
  </si>
  <si>
    <t>Ft Myers</t>
  </si>
  <si>
    <t>Unit 3</t>
  </si>
  <si>
    <t>Unit 4</t>
  </si>
  <si>
    <t>Riviera</t>
  </si>
  <si>
    <t>Sanford</t>
  </si>
  <si>
    <t>Unit 5</t>
  </si>
  <si>
    <t>Scherer</t>
  </si>
  <si>
    <t xml:space="preserve">Common Site                     </t>
  </si>
  <si>
    <t xml:space="preserve">Common 3 &amp; 4                    </t>
  </si>
  <si>
    <t xml:space="preserve">Unit 4                          </t>
  </si>
  <si>
    <t>SJRPP</t>
  </si>
  <si>
    <t xml:space="preserve">Coal &amp; Lime Eq.                   </t>
  </si>
  <si>
    <t xml:space="preserve">Gypsum &amp; Ash                      </t>
  </si>
  <si>
    <t>Turkey Point</t>
  </si>
  <si>
    <t>TOTAL STEAM PRODUCTION</t>
  </si>
  <si>
    <t>Gas Turbines</t>
  </si>
  <si>
    <t xml:space="preserve">Lauderdale GTs                          </t>
  </si>
  <si>
    <t xml:space="preserve">Pt Everglades GTs                       </t>
  </si>
  <si>
    <t>St. Lucie Unit 1 Uprates</t>
  </si>
  <si>
    <t>St. Lucie Unit 2 Uprates</t>
  </si>
  <si>
    <t>Turkey Point Unit 3 Uprates</t>
  </si>
  <si>
    <t>Turkey Point Unit 4 Uprates</t>
  </si>
  <si>
    <t>West County Energy Center Common</t>
  </si>
  <si>
    <t>AMI Related Meter Replacements</t>
  </si>
  <si>
    <t>Non-Aircraft</t>
  </si>
  <si>
    <t>UNDISTRIBUTED AND THEORETICAL RESERVE FLOWBACK ACCOUNTS</t>
  </si>
  <si>
    <t>Total Undistributed &amp; Flowback Accounts</t>
  </si>
  <si>
    <t>ASSETS HAVING SEPARATE CAPITAL RECOVERY SCHEDULES (Included In Totals Found Previously In Report)</t>
  </si>
  <si>
    <t>Steam, Nuclear, and Distribution functions include assets recovered through separate capital recovery schedules. (shown separately).</t>
  </si>
  <si>
    <t xml:space="preserve">Sanford </t>
  </si>
  <si>
    <t>Scherer Common</t>
  </si>
  <si>
    <t>Annual Status Report excludes Intangible Plant (except for Undistributed and Theoretical Reserve flowback accounts) and Land &amp; Land Rights (except Transmission easements).</t>
  </si>
  <si>
    <t>SUBTOTAL :  GAS TURBINES</t>
  </si>
  <si>
    <t>Combined Cycles</t>
  </si>
  <si>
    <t>Lauderdale</t>
  </si>
  <si>
    <t xml:space="preserve">Unit 4                    </t>
  </si>
  <si>
    <t xml:space="preserve">Unit 3                      </t>
  </si>
  <si>
    <t>Putnam</t>
  </si>
  <si>
    <t>SUBTOTAL : COMBINED CYCLES</t>
  </si>
  <si>
    <t>TOTAL OTHER PRODUCTION</t>
  </si>
  <si>
    <t>TOTAL FOSSIL DISMANTLEMENT</t>
  </si>
  <si>
    <t>Load Management System (LMS) and/or Energy Conservation Cost Recovery (ECCR)</t>
  </si>
  <si>
    <t>Accelerated Oil Backout and LMS and/or ECCR</t>
  </si>
  <si>
    <t>NUCLEAR DECOMMISSIONING</t>
  </si>
  <si>
    <t>St Lucie</t>
  </si>
  <si>
    <t>TOTAL NUCLEAR DECOMMISSIONING</t>
  </si>
  <si>
    <t>TOTAL DISMANTLEMENT/DECOMMISSIONING</t>
  </si>
  <si>
    <t>West County Energy Center</t>
  </si>
  <si>
    <t>Unit 1</t>
  </si>
  <si>
    <t>Solar</t>
  </si>
  <si>
    <t>SUBTOTAL : SOLAR</t>
  </si>
  <si>
    <t>Note :</t>
  </si>
  <si>
    <t xml:space="preserve"> -- Accruals for nuclear decommissioning include fund earnings.</t>
  </si>
  <si>
    <t>TOTAL INCLUDED IN STATUS REPORT</t>
  </si>
  <si>
    <t xml:space="preserve">ITC Interest Synchronization      </t>
  </si>
  <si>
    <t>Unit 2</t>
  </si>
  <si>
    <t xml:space="preserve"> -- Decommissioning includes Asset Retirement Obligation</t>
  </si>
  <si>
    <t>Reserve Flowback - Steam Production</t>
  </si>
  <si>
    <t>Reserve Flowback - Nuclear Production</t>
  </si>
  <si>
    <t>Reserve Flowback - Other Production</t>
  </si>
  <si>
    <t>Reserve Flowback - Distribution</t>
  </si>
  <si>
    <t>Reserve Flowback - Transmission</t>
  </si>
  <si>
    <t>Reserve Flowback - General Plant</t>
  </si>
  <si>
    <t>Ft. Myers Site</t>
  </si>
  <si>
    <t>Turkey Point Unit 5</t>
  </si>
  <si>
    <t>Sanford Unit 3</t>
  </si>
  <si>
    <t>(Land &amp; Land Rights flow through General Ledger Account 108.1 for audit trail purposes).</t>
  </si>
  <si>
    <t>Unit 8</t>
  </si>
  <si>
    <t>Production Plant - Unallocated Depreciation</t>
  </si>
  <si>
    <t>Communications Equipment - Other 7-Yr Amrt</t>
  </si>
  <si>
    <t>Cape Canaveral Common (CC)</t>
  </si>
  <si>
    <t>Cape Canaveral Unit 1 (CC)</t>
  </si>
  <si>
    <t>Installations On Customer Premises - Solar</t>
  </si>
  <si>
    <t>Total Cutler Plant</t>
  </si>
  <si>
    <t>Total Pt. Everglades Plant</t>
  </si>
  <si>
    <t>Total Sanford Plant</t>
  </si>
  <si>
    <t>Port Everglades (Includes ESP's)</t>
  </si>
  <si>
    <t>TOTAL CAPITAL RECOVERY SCHEDULES</t>
  </si>
  <si>
    <t>Riviera Common (CC)</t>
  </si>
  <si>
    <t>Riviera Unit 1 (CC)</t>
  </si>
  <si>
    <t>Riviera (CC) Site</t>
  </si>
  <si>
    <t>Note : Capital Recovery Schedules for Cutler, Port Everglades, &amp; Sanford were approved in FPSC Orders No. PSC-13-0023-S-EI &amp; No. PSC-12-0613-FOF-EI.</t>
  </si>
  <si>
    <t>Accelerated Oil Backout refers to exclusions for assets that were subject to the Accelerated Oil Backout recovery in the period 1982-1989.   Accelerated Oil Backout was established in Florida Administrative Code (F.A.C.) Rule 25-17.16, adopted by the Florida Public Service Commission through Order No. 10554, issued January 29, 1992.</t>
  </si>
  <si>
    <t>Cape Canaveral (CC) Site</t>
  </si>
  <si>
    <t>Pt. Everglades Comm CC</t>
  </si>
  <si>
    <t>Pt. Everglades (CC) Site</t>
  </si>
  <si>
    <t>Schedule II - Accumulated Provision For Depreciation/Amortization As Of 12/31/15</t>
  </si>
  <si>
    <t/>
  </si>
  <si>
    <t xml:space="preserve"> Total Cutler Common</t>
  </si>
  <si>
    <t xml:space="preserve"> Total Cutler Unit 5</t>
  </si>
  <si>
    <t xml:space="preserve"> Total Cutler Unit 6</t>
  </si>
  <si>
    <t xml:space="preserve"> Total Cutler Site</t>
  </si>
  <si>
    <t xml:space="preserve"> Total Manatee Common</t>
  </si>
  <si>
    <t xml:space="preserve"> Total Manatee Unit 1</t>
  </si>
  <si>
    <t xml:space="preserve"> Total Manatee Unit 2</t>
  </si>
  <si>
    <t xml:space="preserve"> Total Manatee Site</t>
  </si>
  <si>
    <t xml:space="preserve"> Total Martin Common</t>
  </si>
  <si>
    <t xml:space="preserve"> Total Martin Pipeline</t>
  </si>
  <si>
    <t xml:space="preserve"> Total Martin Unit 1</t>
  </si>
  <si>
    <t xml:space="preserve"> Total Martin Unit 2</t>
  </si>
  <si>
    <t xml:space="preserve"> Total Martin Site</t>
  </si>
  <si>
    <t xml:space="preserve"> Total Pt. Everglades Common</t>
  </si>
  <si>
    <t xml:space="preserve"> Total Pt. Everglades Unit 1</t>
  </si>
  <si>
    <t xml:space="preserve"> Total Pt. Everglades Unit 2</t>
  </si>
  <si>
    <t xml:space="preserve"> Total Pt. Everglades Unit 3</t>
  </si>
  <si>
    <t xml:space="preserve"> Total Pt. Everglades Unit 4</t>
  </si>
  <si>
    <t xml:space="preserve"> Total Pt. Everglades Site</t>
  </si>
  <si>
    <t xml:space="preserve"> Total Sanford Common</t>
  </si>
  <si>
    <t xml:space="preserve"> Total Sanford Unit 3</t>
  </si>
  <si>
    <t xml:space="preserve"> Total Sanford Site</t>
  </si>
  <si>
    <t xml:space="preserve"> Total Scherer Coal Cars</t>
  </si>
  <si>
    <t xml:space="preserve"> Total Scherer Common</t>
  </si>
  <si>
    <t xml:space="preserve"> Total Scherer Common 3 &amp; 4</t>
  </si>
  <si>
    <t xml:space="preserve"> Total Scherer Unit 4</t>
  </si>
  <si>
    <t xml:space="preserve"> Total Scherer Site</t>
  </si>
  <si>
    <t xml:space="preserve"> Total SJRPP Coal &amp; Lime Eq.</t>
  </si>
  <si>
    <t xml:space="preserve"> Total SJRPP Coal Cars</t>
  </si>
  <si>
    <t xml:space="preserve"> Total SJRPP Common</t>
  </si>
  <si>
    <t xml:space="preserve"> Total SJRPP Gypsum &amp; Ash</t>
  </si>
  <si>
    <t xml:space="preserve"> Total SJRPP Unit 1</t>
  </si>
  <si>
    <t xml:space="preserve"> Total SJRPP Unit 2</t>
  </si>
  <si>
    <t xml:space="preserve"> Total SJRPP Site</t>
  </si>
  <si>
    <t xml:space="preserve"> Total Turkey Point Common</t>
  </si>
  <si>
    <t xml:space="preserve"> Total Turkey Point Unit 1</t>
  </si>
  <si>
    <t xml:space="preserve"> Total Turkey Point Site</t>
  </si>
  <si>
    <t xml:space="preserve"> TOTAL STEAM PRODUCTION</t>
  </si>
  <si>
    <t xml:space="preserve"> Total St. Lucie Common</t>
  </si>
  <si>
    <t xml:space="preserve"> Total St. Lucie Unit 1</t>
  </si>
  <si>
    <t xml:space="preserve"> Total St. Lucie Unit 1 Uprates</t>
  </si>
  <si>
    <t xml:space="preserve"> Total St. Lucie Unit 2</t>
  </si>
  <si>
    <t xml:space="preserve"> Total St. Lucie Unit 2 Uprates</t>
  </si>
  <si>
    <t xml:space="preserve"> Total St. Lucie Site</t>
  </si>
  <si>
    <t xml:space="preserve"> Total Turkey Point Unit 3</t>
  </si>
  <si>
    <t xml:space="preserve"> Total Turkey Point Unit 3 Uprates</t>
  </si>
  <si>
    <t xml:space="preserve"> Total Turkey Point Unit 4</t>
  </si>
  <si>
    <t xml:space="preserve"> Total Turkey Point Unit 4 Uprates</t>
  </si>
  <si>
    <t>TOTAL NUCLEAR PRODUCTION</t>
  </si>
  <si>
    <t xml:space="preserve"> Total Ft. Myers GTs</t>
  </si>
  <si>
    <t xml:space="preserve"> Total Lauderdale GTs</t>
  </si>
  <si>
    <t xml:space="preserve"> Total Pt. Everglades GTs</t>
  </si>
  <si>
    <t>SUBTOTAL OTHER PRODUCTION (GAS TURBINES)</t>
  </si>
  <si>
    <t xml:space="preserve"> Total Cape Canaveral Common (CC)</t>
  </si>
  <si>
    <t xml:space="preserve"> Total Cape Canaveral Unit 1 (CC)</t>
  </si>
  <si>
    <t xml:space="preserve"> Total Cape Canaveral (CC) Site</t>
  </si>
  <si>
    <t xml:space="preserve"> Total Ft. Myers Common</t>
  </si>
  <si>
    <t xml:space="preserve"> Total Ft. Myers Unit 2</t>
  </si>
  <si>
    <t xml:space="preserve"> Total Ft. Myers Unit 3</t>
  </si>
  <si>
    <t xml:space="preserve"> Total Ft. Myers Site</t>
  </si>
  <si>
    <t xml:space="preserve"> Total Lauderdale Common</t>
  </si>
  <si>
    <t xml:space="preserve"> Total Lauderdale Unit 4</t>
  </si>
  <si>
    <t xml:space="preserve"> Total Lauderdale Unit 5</t>
  </si>
  <si>
    <t xml:space="preserve"> Total Lauderdale Site</t>
  </si>
  <si>
    <t xml:space="preserve"> Total Manatee Unit 3</t>
  </si>
  <si>
    <t xml:space="preserve"> Total Martin Unit 3</t>
  </si>
  <si>
    <t xml:space="preserve"> Total Martin Unit 4</t>
  </si>
  <si>
    <t xml:space="preserve"> Total Martin Unit 8</t>
  </si>
  <si>
    <t xml:space="preserve"> Total Pt. Everglades Comm CC</t>
  </si>
  <si>
    <t xml:space="preserve"> Total Pt. Everglades (CC) Site</t>
  </si>
  <si>
    <t xml:space="preserve"> Total Putnam Common</t>
  </si>
  <si>
    <t xml:space="preserve"> Total Putnam Unit 1</t>
  </si>
  <si>
    <t xml:space="preserve"> Total Putnam Unit 2</t>
  </si>
  <si>
    <t xml:space="preserve"> Total Putnam Site</t>
  </si>
  <si>
    <t xml:space="preserve"> Total Riviera Common (CC)</t>
  </si>
  <si>
    <t xml:space="preserve"> Total Riviera Unit 1 (CC)</t>
  </si>
  <si>
    <t xml:space="preserve"> Total Riviera (CC) Site</t>
  </si>
  <si>
    <t xml:space="preserve"> Total Sanford Unit 4</t>
  </si>
  <si>
    <t xml:space="preserve"> Total Sanford Unit 5</t>
  </si>
  <si>
    <t xml:space="preserve"> Total Turkey Point Unit 5</t>
  </si>
  <si>
    <t xml:space="preserve"> Total West County Energy Center Common</t>
  </si>
  <si>
    <t xml:space="preserve"> Total West County Energy Center Unit 1</t>
  </si>
  <si>
    <t xml:space="preserve"> Total West County Energy Center Unit 2</t>
  </si>
  <si>
    <t xml:space="preserve"> Total West County Energy Center Unit 3</t>
  </si>
  <si>
    <t xml:space="preserve"> Total West County Energy Center Site</t>
  </si>
  <si>
    <t>SUBTOTAL OTHER PRODUCTION (COMBINED CYCLE)</t>
  </si>
  <si>
    <t xml:space="preserve"> Total DeSoto Solar Energy Center</t>
  </si>
  <si>
    <t xml:space="preserve"> Total Martin Solar Energy Center</t>
  </si>
  <si>
    <t xml:space="preserve"> Total SpaceCoast Solar Energy Center</t>
  </si>
  <si>
    <t>SUBTOTAL OTHER PRODUCTION (SOLAR)</t>
  </si>
  <si>
    <t>TOTAL OTHER PRODUCTION (ALL)</t>
  </si>
  <si>
    <t>TOTAL PRODUCTION PLANT</t>
  </si>
  <si>
    <t>(1)</t>
  </si>
  <si>
    <t xml:space="preserve"> TOTAL TRANSMISSION PLANT</t>
  </si>
  <si>
    <t>(2)</t>
  </si>
  <si>
    <t xml:space="preserve"> TOTAL DISTRIBUTION PLANT</t>
  </si>
  <si>
    <t xml:space="preserve"> SUBTOTAL GENERAL PLANT : DEPRECIABLE</t>
  </si>
  <si>
    <t xml:space="preserve"> SUBTOTAL GENERAL PLANT : AMORTIZABLE</t>
  </si>
  <si>
    <t>TOTAL GENERAL PLANT TOTALS</t>
  </si>
  <si>
    <t>(3)</t>
  </si>
  <si>
    <t xml:space="preserve"> Total Cape Canaveral</t>
  </si>
  <si>
    <t xml:space="preserve"> Total Cutler</t>
  </si>
  <si>
    <t xml:space="preserve"> Total Manatee</t>
  </si>
  <si>
    <t xml:space="preserve"> Total Martin</t>
  </si>
  <si>
    <t xml:space="preserve"> Total Pt Everglades</t>
  </si>
  <si>
    <t xml:space="preserve"> Total Riviera</t>
  </si>
  <si>
    <t xml:space="preserve"> Total Sanford</t>
  </si>
  <si>
    <t xml:space="preserve"> Total Scherer</t>
  </si>
  <si>
    <t xml:space="preserve"> Total SJRPP</t>
  </si>
  <si>
    <t xml:space="preserve"> Total Turkey Point</t>
  </si>
  <si>
    <t xml:space="preserve"> Total Ft Myers</t>
  </si>
  <si>
    <t xml:space="preserve"> Total Lauderdale</t>
  </si>
  <si>
    <t xml:space="preserve"> Total Putnam</t>
  </si>
  <si>
    <t xml:space="preserve"> Total West County Energy Center</t>
  </si>
  <si>
    <t xml:space="preserve"> Total St Lucie</t>
  </si>
  <si>
    <t>Putnam was early retired in December 2014. FPL is seeking to recover the remaining balance through a capital recovery schedule in Docket No. 160021-EI.</t>
  </si>
  <si>
    <t>`</t>
  </si>
  <si>
    <t>FPL acquired certain transmission assets from Lee County Electric Cooperative in December 2014 and May 2015. Approximately $20 million of reserve associated with these transmission assets was transferred out of account 102 to the transmission plant accounts.</t>
  </si>
  <si>
    <t>FPL  RC-16</t>
  </si>
  <si>
    <t>STAFF 000484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</si>
</sst>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.0"/>
    <numFmt numFmtId="166" formatCode="0_);\(0\)"/>
    <numFmt numFmtId="167" formatCode="General_)"/>
    <numFmt numFmtId="168" formatCode="_(* #,##0.00_);_(* \(#,##0.00\);_(* &quot;-&quot;_);_(@_)"/>
  </numFmts>
  <fonts count="7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8.5"/>
      <name val="Calibri"/>
      <family val="2"/>
    </font>
    <font>
      <b/>
      <sz val="9"/>
      <name val="Calibri"/>
      <family val="2"/>
    </font>
    <font>
      <b/>
      <sz val="8.5"/>
      <name val="Calibri"/>
      <family val="2"/>
    </font>
    <font>
      <b/>
      <sz val="8"/>
      <name val="Calibri"/>
      <family val="2"/>
    </font>
    <font>
      <b/>
      <u/>
      <sz val="9"/>
      <name val="Calibri"/>
      <family val="2"/>
    </font>
    <font>
      <b/>
      <u/>
      <sz val="8"/>
      <name val="Calibri"/>
      <family val="2"/>
    </font>
    <font>
      <b/>
      <u/>
      <sz val="12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Helv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6"/>
      <color rgb="FFFF000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8.5"/>
      <color rgb="FFFF0000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8"/>
      <color rgb="FFFF0000"/>
      <name val="Calibri"/>
      <family val="2"/>
    </font>
    <font>
      <b/>
      <sz val="10"/>
      <color rgb="FFFF0000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0"/>
      </bottom>
      <diagonal/>
    </border>
    <border>
      <left/>
      <right style="thin">
        <color indexed="60"/>
      </right>
      <top style="double">
        <color indexed="64"/>
      </top>
      <bottom style="thin">
        <color indexed="60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401">
    <xf numFmtId="0" fontId="0" fillId="0" borderId="0"/>
    <xf numFmtId="0" fontId="19" fillId="2" borderId="0" applyNumberFormat="0" applyBorder="0" applyAlignment="0" applyProtection="0"/>
    <xf numFmtId="0" fontId="37" fillId="2" borderId="0" applyNumberFormat="0" applyBorder="0" applyAlignment="0" applyProtection="0"/>
    <xf numFmtId="0" fontId="19" fillId="3" borderId="0" applyNumberFormat="0" applyBorder="0" applyAlignment="0" applyProtection="0"/>
    <xf numFmtId="0" fontId="37" fillId="3" borderId="0" applyNumberFormat="0" applyBorder="0" applyAlignment="0" applyProtection="0"/>
    <xf numFmtId="0" fontId="19" fillId="4" borderId="0" applyNumberFormat="0" applyBorder="0" applyAlignment="0" applyProtection="0"/>
    <xf numFmtId="0" fontId="37" fillId="4" borderId="0" applyNumberFormat="0" applyBorder="0" applyAlignment="0" applyProtection="0"/>
    <xf numFmtId="0" fontId="19" fillId="5" borderId="0" applyNumberFormat="0" applyBorder="0" applyAlignment="0" applyProtection="0"/>
    <xf numFmtId="0" fontId="37" fillId="5" borderId="0" applyNumberFormat="0" applyBorder="0" applyAlignment="0" applyProtection="0"/>
    <xf numFmtId="0" fontId="19" fillId="6" borderId="0" applyNumberFormat="0" applyBorder="0" applyAlignment="0" applyProtection="0"/>
    <xf numFmtId="0" fontId="37" fillId="6" borderId="0" applyNumberFormat="0" applyBorder="0" applyAlignment="0" applyProtection="0"/>
    <xf numFmtId="0" fontId="19" fillId="8" borderId="0" applyNumberFormat="0" applyBorder="0" applyAlignment="0" applyProtection="0"/>
    <xf numFmtId="0" fontId="37" fillId="7" borderId="0" applyNumberFormat="0" applyBorder="0" applyAlignment="0" applyProtection="0"/>
    <xf numFmtId="0" fontId="19" fillId="9" borderId="0" applyNumberFormat="0" applyBorder="0" applyAlignment="0" applyProtection="0"/>
    <xf numFmtId="0" fontId="37" fillId="9" borderId="0" applyNumberFormat="0" applyBorder="0" applyAlignment="0" applyProtection="0"/>
    <xf numFmtId="0" fontId="19" fillId="10" borderId="0" applyNumberFormat="0" applyBorder="0" applyAlignment="0" applyProtection="0"/>
    <xf numFmtId="0" fontId="37" fillId="10" borderId="0" applyNumberFormat="0" applyBorder="0" applyAlignment="0" applyProtection="0"/>
    <xf numFmtId="0" fontId="19" fillId="11" borderId="0" applyNumberFormat="0" applyBorder="0" applyAlignment="0" applyProtection="0"/>
    <xf numFmtId="0" fontId="37" fillId="11" borderId="0" applyNumberFormat="0" applyBorder="0" applyAlignment="0" applyProtection="0"/>
    <xf numFmtId="0" fontId="19" fillId="5" borderId="0" applyNumberFormat="0" applyBorder="0" applyAlignment="0" applyProtection="0"/>
    <xf numFmtId="0" fontId="37" fillId="5" borderId="0" applyNumberFormat="0" applyBorder="0" applyAlignment="0" applyProtection="0"/>
    <xf numFmtId="0" fontId="19" fillId="9" borderId="0" applyNumberFormat="0" applyBorder="0" applyAlignment="0" applyProtection="0"/>
    <xf numFmtId="0" fontId="37" fillId="9" borderId="0" applyNumberFormat="0" applyBorder="0" applyAlignment="0" applyProtection="0"/>
    <xf numFmtId="0" fontId="19" fillId="12" borderId="0" applyNumberFormat="0" applyBorder="0" applyAlignment="0" applyProtection="0"/>
    <xf numFmtId="0" fontId="37" fillId="12" borderId="0" applyNumberFormat="0" applyBorder="0" applyAlignment="0" applyProtection="0"/>
    <xf numFmtId="0" fontId="20" fillId="13" borderId="0" applyNumberFormat="0" applyBorder="0" applyAlignment="0" applyProtection="0"/>
    <xf numFmtId="0" fontId="38" fillId="13" borderId="0" applyNumberFormat="0" applyBorder="0" applyAlignment="0" applyProtection="0"/>
    <xf numFmtId="0" fontId="20" fillId="10" borderId="0" applyNumberFormat="0" applyBorder="0" applyAlignment="0" applyProtection="0"/>
    <xf numFmtId="0" fontId="38" fillId="10" borderId="0" applyNumberFormat="0" applyBorder="0" applyAlignment="0" applyProtection="0"/>
    <xf numFmtId="0" fontId="20" fillId="11" borderId="0" applyNumberFormat="0" applyBorder="0" applyAlignment="0" applyProtection="0"/>
    <xf numFmtId="0" fontId="38" fillId="11" borderId="0" applyNumberFormat="0" applyBorder="0" applyAlignment="0" applyProtection="0"/>
    <xf numFmtId="0" fontId="20" fillId="14" borderId="0" applyNumberFormat="0" applyBorder="0" applyAlignment="0" applyProtection="0"/>
    <xf numFmtId="0" fontId="38" fillId="14" borderId="0" applyNumberFormat="0" applyBorder="0" applyAlignment="0" applyProtection="0"/>
    <xf numFmtId="0" fontId="20" fillId="15" borderId="0" applyNumberFormat="0" applyBorder="0" applyAlignment="0" applyProtection="0"/>
    <xf numFmtId="0" fontId="38" fillId="15" borderId="0" applyNumberFormat="0" applyBorder="0" applyAlignment="0" applyProtection="0"/>
    <xf numFmtId="0" fontId="20" fillId="16" borderId="0" applyNumberFormat="0" applyBorder="0" applyAlignment="0" applyProtection="0"/>
    <xf numFmtId="0" fontId="38" fillId="16" borderId="0" applyNumberFormat="0" applyBorder="0" applyAlignment="0" applyProtection="0"/>
    <xf numFmtId="0" fontId="20" fillId="17" borderId="0" applyNumberFormat="0" applyBorder="0" applyAlignment="0" applyProtection="0"/>
    <xf numFmtId="0" fontId="38" fillId="17" borderId="0" applyNumberFormat="0" applyBorder="0" applyAlignment="0" applyProtection="0"/>
    <xf numFmtId="0" fontId="20" fillId="18" borderId="0" applyNumberFormat="0" applyBorder="0" applyAlignment="0" applyProtection="0"/>
    <xf numFmtId="0" fontId="38" fillId="18" borderId="0" applyNumberFormat="0" applyBorder="0" applyAlignment="0" applyProtection="0"/>
    <xf numFmtId="0" fontId="20" fillId="19" borderId="0" applyNumberFormat="0" applyBorder="0" applyAlignment="0" applyProtection="0"/>
    <xf numFmtId="0" fontId="38" fillId="19" borderId="0" applyNumberFormat="0" applyBorder="0" applyAlignment="0" applyProtection="0"/>
    <xf numFmtId="0" fontId="20" fillId="14" borderId="0" applyNumberFormat="0" applyBorder="0" applyAlignment="0" applyProtection="0"/>
    <xf numFmtId="0" fontId="38" fillId="14" borderId="0" applyNumberFormat="0" applyBorder="0" applyAlignment="0" applyProtection="0"/>
    <xf numFmtId="0" fontId="20" fillId="15" borderId="0" applyNumberFormat="0" applyBorder="0" applyAlignment="0" applyProtection="0"/>
    <xf numFmtId="0" fontId="38" fillId="15" borderId="0" applyNumberFormat="0" applyBorder="0" applyAlignment="0" applyProtection="0"/>
    <xf numFmtId="0" fontId="20" fillId="20" borderId="0" applyNumberFormat="0" applyBorder="0" applyAlignment="0" applyProtection="0"/>
    <xf numFmtId="0" fontId="38" fillId="20" borderId="0" applyNumberFormat="0" applyBorder="0" applyAlignment="0" applyProtection="0"/>
    <xf numFmtId="0" fontId="21" fillId="3" borderId="0" applyNumberFormat="0" applyBorder="0" applyAlignment="0" applyProtection="0"/>
    <xf numFmtId="0" fontId="39" fillId="3" borderId="0" applyNumberFormat="0" applyBorder="0" applyAlignment="0" applyProtection="0"/>
    <xf numFmtId="0" fontId="22" fillId="8" borderId="1" applyNumberFormat="0" applyAlignment="0" applyProtection="0"/>
    <xf numFmtId="0" fontId="40" fillId="8" borderId="1" applyNumberFormat="0" applyAlignment="0" applyProtection="0"/>
    <xf numFmtId="0" fontId="23" fillId="21" borderId="2" applyNumberFormat="0" applyAlignment="0" applyProtection="0"/>
    <xf numFmtId="0" fontId="41" fillId="21" borderId="2" applyNumberFormat="0" applyAlignment="0" applyProtection="0"/>
    <xf numFmtId="40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0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43" fillId="4" borderId="0" applyNumberFormat="0" applyBorder="0" applyAlignment="0" applyProtection="0"/>
    <xf numFmtId="0" fontId="26" fillId="0" borderId="3" applyNumberFormat="0" applyFill="0" applyAlignment="0" applyProtection="0"/>
    <xf numFmtId="0" fontId="44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45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46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8" borderId="1" applyNumberFormat="0" applyAlignment="0" applyProtection="0"/>
    <xf numFmtId="0" fontId="47" fillId="7" borderId="1" applyNumberFormat="0" applyAlignment="0" applyProtection="0"/>
    <xf numFmtId="0" fontId="30" fillId="0" borderId="6" applyNumberFormat="0" applyFill="0" applyAlignment="0" applyProtection="0"/>
    <xf numFmtId="0" fontId="48" fillId="0" borderId="6" applyNumberFormat="0" applyFill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49" fillId="22" borderId="0" applyNumberFormat="0" applyBorder="0" applyAlignment="0" applyProtection="0"/>
    <xf numFmtId="0" fontId="5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9" fillId="0" borderId="0"/>
    <xf numFmtId="0" fontId="3" fillId="0" borderId="0"/>
    <xf numFmtId="0" fontId="6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7" fillId="0" borderId="0"/>
    <xf numFmtId="0" fontId="62" fillId="0" borderId="0"/>
    <xf numFmtId="0" fontId="3" fillId="0" borderId="0"/>
    <xf numFmtId="0" fontId="3" fillId="0" borderId="0"/>
    <xf numFmtId="0" fontId="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1" fillId="0" borderId="0"/>
    <xf numFmtId="167" fontId="55" fillId="0" borderId="0"/>
    <xf numFmtId="0" fontId="1" fillId="0" borderId="0"/>
    <xf numFmtId="0" fontId="58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2" fillId="8" borderId="8" applyNumberFormat="0" applyAlignment="0" applyProtection="0"/>
    <xf numFmtId="0" fontId="50" fillId="8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" fontId="4" fillId="24" borderId="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" fillId="15" borderId="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51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3" fillId="0" borderId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" fillId="0" borderId="0"/>
    <xf numFmtId="0" fontId="6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43" fontId="6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6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66" fillId="0" borderId="0"/>
    <xf numFmtId="0" fontId="3" fillId="0" borderId="0"/>
    <xf numFmtId="0" fontId="66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1" fontId="67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71" fillId="0" borderId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44" fontId="6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6" fillId="0" borderId="0" applyFont="0" applyFill="0" applyBorder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70" fillId="0" borderId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71" fillId="0" borderId="0"/>
    <xf numFmtId="43" fontId="7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7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0" fontId="1" fillId="0" borderId="0" applyFont="0" applyFill="0" applyBorder="0" applyAlignment="0" applyProtection="0"/>
    <xf numFmtId="0" fontId="77" fillId="0" borderId="0"/>
    <xf numFmtId="43" fontId="3" fillId="0" borderId="0" applyFont="0" applyFill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6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231">
    <xf numFmtId="0" fontId="0" fillId="0" borderId="0" xfId="0"/>
    <xf numFmtId="40" fontId="8" fillId="0" borderId="0" xfId="0" applyNumberFormat="1" applyFont="1" applyFill="1"/>
    <xf numFmtId="165" fontId="9" fillId="0" borderId="0" xfId="0" applyNumberFormat="1" applyFont="1" applyFill="1" applyAlignment="1">
      <alignment horizontal="center"/>
    </xf>
    <xf numFmtId="40" fontId="9" fillId="0" borderId="0" xfId="0" quotePrefix="1" applyNumberFormat="1" applyFont="1" applyFill="1" applyAlignment="1">
      <alignment horizontal="left"/>
    </xf>
    <xf numFmtId="40" fontId="9" fillId="0" borderId="0" xfId="0" applyNumberFormat="1" applyFont="1" applyFill="1"/>
    <xf numFmtId="8" fontId="9" fillId="0" borderId="0" xfId="0" applyNumberFormat="1" applyFont="1" applyFill="1"/>
    <xf numFmtId="40" fontId="10" fillId="0" borderId="0" xfId="0" applyNumberFormat="1" applyFont="1" applyFill="1"/>
    <xf numFmtId="40" fontId="7" fillId="0" borderId="0" xfId="0" applyNumberFormat="1" applyFont="1" applyFill="1"/>
    <xf numFmtId="40" fontId="10" fillId="0" borderId="0" xfId="0" applyNumberFormat="1" applyFont="1" applyFill="1" applyBorder="1"/>
    <xf numFmtId="8" fontId="10" fillId="0" borderId="0" xfId="0" applyNumberFormat="1" applyFont="1" applyFill="1"/>
    <xf numFmtId="40" fontId="14" fillId="0" borderId="0" xfId="0" quotePrefix="1" applyNumberFormat="1" applyFont="1" applyFill="1" applyAlignment="1">
      <alignment horizontal="left"/>
    </xf>
    <xf numFmtId="165" fontId="9" fillId="0" borderId="0" xfId="0" applyNumberFormat="1" applyFont="1" applyFill="1"/>
    <xf numFmtId="7" fontId="9" fillId="0" borderId="0" xfId="0" applyNumberFormat="1" applyFont="1" applyFill="1"/>
    <xf numFmtId="8" fontId="9" fillId="0" borderId="0" xfId="0" quotePrefix="1" applyNumberFormat="1" applyFont="1" applyFill="1" applyAlignment="1">
      <alignment horizontal="left"/>
    </xf>
    <xf numFmtId="8" fontId="8" fillId="0" borderId="0" xfId="0" applyNumberFormat="1" applyFont="1" applyFill="1"/>
    <xf numFmtId="8" fontId="9" fillId="0" borderId="0" xfId="0" quotePrefix="1" applyNumberFormat="1" applyFont="1" applyFill="1" applyAlignment="1">
      <alignment horizontal="right"/>
    </xf>
    <xf numFmtId="8" fontId="9" fillId="0" borderId="0" xfId="0" applyNumberFormat="1" applyFont="1" applyFill="1" applyBorder="1"/>
    <xf numFmtId="165" fontId="9" fillId="0" borderId="0" xfId="0" quotePrefix="1" applyNumberFormat="1" applyFont="1" applyFill="1" applyAlignment="1">
      <alignment horizontal="right"/>
    </xf>
    <xf numFmtId="40" fontId="9" fillId="0" borderId="0" xfId="0" quotePrefix="1" applyNumberFormat="1" applyFont="1" applyFill="1" applyAlignment="1">
      <alignment horizontal="right"/>
    </xf>
    <xf numFmtId="40" fontId="9" fillId="0" borderId="0" xfId="0" applyNumberFormat="1" applyFont="1" applyFill="1" applyBorder="1"/>
    <xf numFmtId="40" fontId="16" fillId="0" borderId="0" xfId="0" quotePrefix="1" applyNumberFormat="1" applyFont="1" applyFill="1" applyAlignment="1">
      <alignment horizontal="left"/>
    </xf>
    <xf numFmtId="40" fontId="11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9" fillId="0" borderId="0" xfId="0" applyFont="1" applyFill="1"/>
    <xf numFmtId="40" fontId="13" fillId="0" borderId="0" xfId="0" applyNumberFormat="1" applyFont="1" applyFill="1"/>
    <xf numFmtId="0" fontId="9" fillId="0" borderId="0" xfId="0" quotePrefix="1" applyFont="1" applyFill="1" applyAlignment="1">
      <alignment horizontal="left"/>
    </xf>
    <xf numFmtId="40" fontId="13" fillId="0" borderId="0" xfId="0" applyNumberFormat="1" applyFont="1" applyFill="1" applyAlignment="1">
      <alignment horizontal="left"/>
    </xf>
    <xf numFmtId="40" fontId="14" fillId="0" borderId="20" xfId="0" quotePrefix="1" applyNumberFormat="1" applyFont="1" applyFill="1" applyBorder="1" applyAlignment="1">
      <alignment horizontal="left"/>
    </xf>
    <xf numFmtId="165" fontId="9" fillId="0" borderId="21" xfId="0" applyNumberFormat="1" applyFont="1" applyFill="1" applyBorder="1" applyAlignment="1">
      <alignment horizontal="center"/>
    </xf>
    <xf numFmtId="40" fontId="9" fillId="0" borderId="21" xfId="0" applyNumberFormat="1" applyFont="1" applyFill="1" applyBorder="1"/>
    <xf numFmtId="8" fontId="8" fillId="0" borderId="23" xfId="0" applyNumberFormat="1" applyFont="1" applyFill="1" applyBorder="1"/>
    <xf numFmtId="165" fontId="9" fillId="0" borderId="0" xfId="0" applyNumberFormat="1" applyFont="1" applyFill="1" applyBorder="1" applyAlignment="1">
      <alignment horizontal="center"/>
    </xf>
    <xf numFmtId="8" fontId="9" fillId="0" borderId="0" xfId="0" quotePrefix="1" applyNumberFormat="1" applyFont="1" applyFill="1" applyBorder="1" applyAlignment="1">
      <alignment horizontal="left"/>
    </xf>
    <xf numFmtId="7" fontId="9" fillId="0" borderId="0" xfId="0" applyNumberFormat="1" applyFont="1" applyFill="1" applyBorder="1"/>
    <xf numFmtId="40" fontId="8" fillId="0" borderId="23" xfId="0" applyNumberFormat="1" applyFont="1" applyFill="1" applyBorder="1"/>
    <xf numFmtId="165" fontId="9" fillId="0" borderId="0" xfId="0" applyNumberFormat="1" applyFont="1" applyFill="1" applyBorder="1"/>
    <xf numFmtId="165" fontId="9" fillId="0" borderId="0" xfId="0" quotePrefix="1" applyNumberFormat="1" applyFont="1" applyFill="1" applyBorder="1" applyAlignment="1">
      <alignment horizontal="right"/>
    </xf>
    <xf numFmtId="40" fontId="9" fillId="0" borderId="0" xfId="0" quotePrefix="1" applyNumberFormat="1" applyFont="1" applyFill="1" applyBorder="1" applyAlignment="1">
      <alignment horizontal="right"/>
    </xf>
    <xf numFmtId="40" fontId="9" fillId="0" borderId="0" xfId="0" quotePrefix="1" applyNumberFormat="1" applyFont="1" applyFill="1" applyBorder="1" applyAlignment="1">
      <alignment horizontal="left"/>
    </xf>
    <xf numFmtId="165" fontId="9" fillId="0" borderId="21" xfId="0" quotePrefix="1" applyNumberFormat="1" applyFont="1" applyFill="1" applyBorder="1" applyAlignment="1">
      <alignment horizontal="right"/>
    </xf>
    <xf numFmtId="165" fontId="9" fillId="0" borderId="21" xfId="0" applyNumberFormat="1" applyFont="1" applyFill="1" applyBorder="1"/>
    <xf numFmtId="8" fontId="14" fillId="0" borderId="0" xfId="0" applyNumberFormat="1" applyFont="1" applyFill="1"/>
    <xf numFmtId="40" fontId="9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center"/>
    </xf>
    <xf numFmtId="40" fontId="9" fillId="0" borderId="0" xfId="0" applyNumberFormat="1" applyFont="1" applyFill="1" applyAlignment="1">
      <alignment horizontal="left"/>
    </xf>
    <xf numFmtId="40" fontId="14" fillId="0" borderId="0" xfId="0" applyNumberFormat="1" applyFont="1" applyFill="1" applyAlignment="1">
      <alignment horizontal="left"/>
    </xf>
    <xf numFmtId="8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8" fontId="9" fillId="0" borderId="0" xfId="0" applyNumberFormat="1" applyFont="1" applyFill="1" applyBorder="1" applyAlignment="1">
      <alignment horizontal="left"/>
    </xf>
    <xf numFmtId="40" fontId="9" fillId="0" borderId="23" xfId="0" applyNumberFormat="1" applyFont="1" applyFill="1" applyBorder="1"/>
    <xf numFmtId="40" fontId="14" fillId="0" borderId="0" xfId="0" applyNumberFormat="1" applyFont="1" applyFill="1"/>
    <xf numFmtId="40" fontId="16" fillId="0" borderId="20" xfId="0" applyNumberFormat="1" applyFont="1" applyFill="1" applyBorder="1"/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8" fontId="11" fillId="0" borderId="26" xfId="0" quotePrefix="1" applyNumberFormat="1" applyFont="1" applyFill="1" applyBorder="1" applyAlignment="1">
      <alignment horizontal="left"/>
    </xf>
    <xf numFmtId="165" fontId="8" fillId="0" borderId="0" xfId="0" applyNumberFormat="1" applyFont="1" applyFill="1"/>
    <xf numFmtId="0" fontId="8" fillId="0" borderId="0" xfId="0" applyFont="1" applyFill="1"/>
    <xf numFmtId="40" fontId="15" fillId="0" borderId="0" xfId="0" applyNumberFormat="1" applyFont="1" applyFill="1"/>
    <xf numFmtId="40" fontId="15" fillId="0" borderId="0" xfId="0" applyNumberFormat="1" applyFont="1" applyFill="1" applyAlignment="1">
      <alignment horizontal="left"/>
    </xf>
    <xf numFmtId="164" fontId="8" fillId="0" borderId="0" xfId="241" quotePrefix="1" applyNumberFormat="1" applyFont="1" applyFill="1" applyBorder="1" applyAlignment="1">
      <alignment horizontal="right"/>
    </xf>
    <xf numFmtId="8" fontId="11" fillId="0" borderId="23" xfId="0" applyNumberFormat="1" applyFont="1" applyFill="1" applyBorder="1"/>
    <xf numFmtId="165" fontId="13" fillId="0" borderId="0" xfId="0" applyNumberFormat="1" applyFont="1" applyFill="1" applyBorder="1"/>
    <xf numFmtId="8" fontId="13" fillId="0" borderId="0" xfId="0" quotePrefix="1" applyNumberFormat="1" applyFont="1" applyFill="1" applyBorder="1" applyAlignment="1">
      <alignment horizontal="right"/>
    </xf>
    <xf numFmtId="7" fontId="13" fillId="0" borderId="27" xfId="0" applyNumberFormat="1" applyFont="1" applyFill="1" applyBorder="1"/>
    <xf numFmtId="7" fontId="13" fillId="0" borderId="0" xfId="0" applyNumberFormat="1" applyFont="1" applyFill="1"/>
    <xf numFmtId="8" fontId="13" fillId="0" borderId="0" xfId="0" applyNumberFormat="1" applyFont="1" applyFill="1" applyBorder="1"/>
    <xf numFmtId="8" fontId="13" fillId="0" borderId="0" xfId="0" applyNumberFormat="1" applyFont="1" applyFill="1"/>
    <xf numFmtId="8" fontId="12" fillId="0" borderId="0" xfId="0" applyNumberFormat="1" applyFont="1" applyFill="1"/>
    <xf numFmtId="8" fontId="11" fillId="0" borderId="26" xfId="0" applyNumberFormat="1" applyFont="1" applyFill="1" applyBorder="1"/>
    <xf numFmtId="165" fontId="13" fillId="0" borderId="25" xfId="0" applyNumberFormat="1" applyFont="1" applyFill="1" applyBorder="1"/>
    <xf numFmtId="8" fontId="13" fillId="0" borderId="25" xfId="0" quotePrefix="1" applyNumberFormat="1" applyFont="1" applyFill="1" applyBorder="1" applyAlignment="1">
      <alignment horizontal="right"/>
    </xf>
    <xf numFmtId="8" fontId="11" fillId="0" borderId="0" xfId="0" applyNumberFormat="1" applyFont="1" applyFill="1"/>
    <xf numFmtId="165" fontId="13" fillId="0" borderId="0" xfId="0" applyNumberFormat="1" applyFont="1" applyFill="1"/>
    <xf numFmtId="8" fontId="13" fillId="0" borderId="0" xfId="0" quotePrefix="1" applyNumberFormat="1" applyFont="1" applyFill="1" applyAlignment="1">
      <alignment horizontal="right"/>
    </xf>
    <xf numFmtId="7" fontId="13" fillId="0" borderId="19" xfId="0" applyNumberFormat="1" applyFont="1" applyFill="1" applyBorder="1"/>
    <xf numFmtId="40" fontId="11" fillId="0" borderId="23" xfId="0" applyNumberFormat="1" applyFont="1" applyFill="1" applyBorder="1"/>
    <xf numFmtId="40" fontId="13" fillId="0" borderId="0" xfId="0" quotePrefix="1" applyNumberFormat="1" applyFont="1" applyFill="1" applyBorder="1" applyAlignment="1">
      <alignment horizontal="right"/>
    </xf>
    <xf numFmtId="40" fontId="12" fillId="0" borderId="0" xfId="0" applyNumberFormat="1" applyFont="1" applyFill="1"/>
    <xf numFmtId="0" fontId="13" fillId="0" borderId="0" xfId="0" applyFont="1" applyFill="1"/>
    <xf numFmtId="164" fontId="13" fillId="0" borderId="25" xfId="241" applyNumberFormat="1" applyFont="1" applyFill="1" applyBorder="1"/>
    <xf numFmtId="164" fontId="13" fillId="0" borderId="25" xfId="241" quotePrefix="1" applyNumberFormat="1" applyFont="1" applyFill="1" applyBorder="1" applyAlignment="1">
      <alignment horizontal="right"/>
    </xf>
    <xf numFmtId="40" fontId="13" fillId="0" borderId="25" xfId="0" applyNumberFormat="1" applyFont="1" applyFill="1" applyBorder="1"/>
    <xf numFmtId="164" fontId="13" fillId="0" borderId="0" xfId="241" quotePrefix="1" applyNumberFormat="1" applyFont="1" applyFill="1" applyAlignment="1">
      <alignment horizontal="right"/>
    </xf>
    <xf numFmtId="164" fontId="13" fillId="0" borderId="0" xfId="241" quotePrefix="1" applyNumberFormat="1" applyFont="1" applyFill="1" applyAlignment="1">
      <alignment horizontal="right" indent="1"/>
    </xf>
    <xf numFmtId="8" fontId="13" fillId="0" borderId="25" xfId="0" quotePrefix="1" applyNumberFormat="1" applyFont="1" applyFill="1" applyBorder="1" applyAlignment="1">
      <alignment horizontal="right" indent="1"/>
    </xf>
    <xf numFmtId="8" fontId="13" fillId="0" borderId="0" xfId="0" quotePrefix="1" applyNumberFormat="1" applyFont="1" applyFill="1" applyAlignment="1">
      <alignment horizontal="right" indent="1"/>
    </xf>
    <xf numFmtId="8" fontId="13" fillId="0" borderId="0" xfId="0" quotePrefix="1" applyNumberFormat="1" applyFont="1" applyFill="1" applyBorder="1" applyAlignment="1">
      <alignment horizontal="right" indent="1"/>
    </xf>
    <xf numFmtId="40" fontId="6" fillId="0" borderId="0" xfId="0" applyNumberFormat="1" applyFont="1" applyFill="1" applyAlignment="1">
      <alignment horizontal="centerContinuous"/>
    </xf>
    <xf numFmtId="165" fontId="7" fillId="0" borderId="0" xfId="0" applyNumberFormat="1" applyFont="1" applyFill="1" applyAlignment="1">
      <alignment horizontal="centerContinuous"/>
    </xf>
    <xf numFmtId="40" fontId="7" fillId="0" borderId="0" xfId="0" applyNumberFormat="1" applyFont="1" applyFill="1" applyAlignment="1">
      <alignment horizontal="centerContinuous"/>
    </xf>
    <xf numFmtId="40" fontId="7" fillId="0" borderId="0" xfId="0" quotePrefix="1" applyNumberFormat="1" applyFont="1" applyFill="1" applyAlignment="1">
      <alignment horizontal="centerContinuous"/>
    </xf>
    <xf numFmtId="40" fontId="11" fillId="0" borderId="11" xfId="0" quotePrefix="1" applyNumberFormat="1" applyFont="1" applyFill="1" applyBorder="1" applyAlignment="1">
      <alignment horizontal="centerContinuous"/>
    </xf>
    <xf numFmtId="165" fontId="11" fillId="0" borderId="12" xfId="0" quotePrefix="1" applyNumberFormat="1" applyFont="1" applyFill="1" applyBorder="1" applyAlignment="1">
      <alignment horizontal="centerContinuous"/>
    </xf>
    <xf numFmtId="40" fontId="9" fillId="0" borderId="12" xfId="0" applyNumberFormat="1" applyFont="1" applyFill="1" applyBorder="1"/>
    <xf numFmtId="40" fontId="12" fillId="0" borderId="12" xfId="0" quotePrefix="1" applyNumberFormat="1" applyFont="1" applyFill="1" applyBorder="1" applyAlignment="1">
      <alignment horizontal="center"/>
    </xf>
    <xf numFmtId="40" fontId="12" fillId="0" borderId="12" xfId="0" applyNumberFormat="1" applyFont="1" applyFill="1" applyBorder="1" applyAlignment="1">
      <alignment horizontal="center"/>
    </xf>
    <xf numFmtId="40" fontId="12" fillId="0" borderId="13" xfId="0" applyNumberFormat="1" applyFont="1" applyFill="1" applyBorder="1"/>
    <xf numFmtId="40" fontId="12" fillId="0" borderId="14" xfId="0" quotePrefix="1" applyNumberFormat="1" applyFont="1" applyFill="1" applyBorder="1" applyAlignment="1">
      <alignment horizontal="center"/>
    </xf>
    <xf numFmtId="40" fontId="11" fillId="0" borderId="15" xfId="0" quotePrefix="1" applyNumberFormat="1" applyFont="1" applyFill="1" applyBorder="1" applyAlignment="1">
      <alignment horizontal="centerContinuous"/>
    </xf>
    <xf numFmtId="165" fontId="11" fillId="0" borderId="16" xfId="0" quotePrefix="1" applyNumberFormat="1" applyFont="1" applyFill="1" applyBorder="1" applyAlignment="1">
      <alignment horizontal="centerContinuous"/>
    </xf>
    <xf numFmtId="40" fontId="13" fillId="0" borderId="16" xfId="0" quotePrefix="1" applyNumberFormat="1" applyFont="1" applyFill="1" applyBorder="1" applyAlignment="1">
      <alignment horizontal="center"/>
    </xf>
    <xf numFmtId="40" fontId="12" fillId="0" borderId="16" xfId="0" quotePrefix="1" applyNumberFormat="1" applyFont="1" applyFill="1" applyBorder="1" applyAlignment="1">
      <alignment horizontal="center"/>
    </xf>
    <xf numFmtId="40" fontId="12" fillId="0" borderId="16" xfId="0" applyNumberFormat="1" applyFont="1" applyFill="1" applyBorder="1" applyAlignment="1">
      <alignment horizontal="center"/>
    </xf>
    <xf numFmtId="40" fontId="12" fillId="0" borderId="17" xfId="0" quotePrefix="1" applyNumberFormat="1" applyFont="1" applyFill="1" applyBorder="1" applyAlignment="1">
      <alignment horizontal="centerContinuous"/>
    </xf>
    <xf numFmtId="40" fontId="12" fillId="0" borderId="18" xfId="0" quotePrefix="1" applyNumberFormat="1" applyFont="1" applyFill="1" applyBorder="1" applyAlignment="1">
      <alignment horizontal="center"/>
    </xf>
    <xf numFmtId="165" fontId="9" fillId="0" borderId="0" xfId="0" quotePrefix="1" applyNumberFormat="1" applyFont="1" applyFill="1" applyAlignment="1">
      <alignment horizontal="center"/>
    </xf>
    <xf numFmtId="40" fontId="13" fillId="0" borderId="0" xfId="0" quotePrefix="1" applyNumberFormat="1" applyFont="1" applyFill="1" applyAlignment="1">
      <alignment horizontal="right"/>
    </xf>
    <xf numFmtId="40" fontId="13" fillId="0" borderId="0" xfId="0" quotePrefix="1" applyNumberFormat="1" applyFont="1" applyFill="1" applyAlignment="1">
      <alignment horizontal="right" indent="1"/>
    </xf>
    <xf numFmtId="164" fontId="13" fillId="0" borderId="0" xfId="241" applyNumberFormat="1" applyFont="1" applyFill="1"/>
    <xf numFmtId="40" fontId="16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3" fillId="0" borderId="0" xfId="0" quotePrefix="1" applyFont="1" applyFill="1" applyAlignment="1">
      <alignment horizontal="right"/>
    </xf>
    <xf numFmtId="165" fontId="14" fillId="0" borderId="0" xfId="0" applyNumberFormat="1" applyFont="1" applyFill="1"/>
    <xf numFmtId="0" fontId="9" fillId="0" borderId="0" xfId="0" applyFont="1" applyFill="1" applyAlignment="1">
      <alignment horizontal="left"/>
    </xf>
    <xf numFmtId="164" fontId="9" fillId="0" borderId="0" xfId="241" applyNumberFormat="1" applyFont="1" applyFill="1" applyAlignment="1">
      <alignment horizontal="center"/>
    </xf>
    <xf numFmtId="0" fontId="13" fillId="0" borderId="0" xfId="241" applyFont="1" applyFill="1"/>
    <xf numFmtId="0" fontId="9" fillId="0" borderId="0" xfId="241" quotePrefix="1" applyFont="1" applyFill="1" applyAlignment="1">
      <alignment horizontal="left"/>
    </xf>
    <xf numFmtId="164" fontId="9" fillId="0" borderId="0" xfId="241" quotePrefix="1" applyNumberFormat="1" applyFont="1" applyFill="1" applyAlignment="1">
      <alignment horizontal="right"/>
    </xf>
    <xf numFmtId="0" fontId="13" fillId="0" borderId="0" xfId="241" quotePrefix="1" applyFont="1" applyFill="1" applyAlignment="1">
      <alignment horizontal="right"/>
    </xf>
    <xf numFmtId="0" fontId="9" fillId="0" borderId="0" xfId="241" quotePrefix="1" applyFont="1" applyFill="1" applyAlignment="1">
      <alignment horizontal="right"/>
    </xf>
    <xf numFmtId="0" fontId="13" fillId="0" borderId="23" xfId="241" applyFont="1" applyFill="1" applyBorder="1"/>
    <xf numFmtId="0" fontId="9" fillId="0" borderId="0" xfId="241" quotePrefix="1" applyFont="1" applyFill="1" applyBorder="1" applyAlignment="1">
      <alignment horizontal="left"/>
    </xf>
    <xf numFmtId="0" fontId="13" fillId="0" borderId="26" xfId="241" applyFont="1" applyFill="1" applyBorder="1"/>
    <xf numFmtId="0" fontId="15" fillId="0" borderId="0" xfId="241" applyFont="1" applyFill="1" applyAlignment="1">
      <alignment horizontal="left"/>
    </xf>
    <xf numFmtId="0" fontId="15" fillId="0" borderId="20" xfId="241" applyFont="1" applyFill="1" applyBorder="1" applyAlignment="1">
      <alignment horizontal="left"/>
    </xf>
    <xf numFmtId="0" fontId="9" fillId="0" borderId="0" xfId="241" applyFont="1" applyFill="1" applyAlignment="1">
      <alignment horizontal="left"/>
    </xf>
    <xf numFmtId="164" fontId="9" fillId="0" borderId="0" xfId="241" applyNumberFormat="1" applyFont="1" applyFill="1" applyBorder="1" applyAlignment="1">
      <alignment horizontal="right"/>
    </xf>
    <xf numFmtId="164" fontId="15" fillId="0" borderId="0" xfId="241" applyNumberFormat="1" applyFont="1" applyFill="1" applyBorder="1" applyAlignment="1">
      <alignment horizontal="left"/>
    </xf>
    <xf numFmtId="164" fontId="9" fillId="0" borderId="0" xfId="241" applyNumberFormat="1" applyFont="1" applyFill="1" applyBorder="1" applyAlignment="1">
      <alignment horizontal="left"/>
    </xf>
    <xf numFmtId="164" fontId="9" fillId="0" borderId="0" xfId="241" applyNumberFormat="1" applyFont="1" applyFill="1" applyAlignment="1">
      <alignment horizontal="right"/>
    </xf>
    <xf numFmtId="40" fontId="9" fillId="0" borderId="0" xfId="242" quotePrefix="1" applyNumberFormat="1" applyFont="1" applyFill="1" applyAlignment="1">
      <alignment horizontal="left"/>
    </xf>
    <xf numFmtId="165" fontId="9" fillId="0" borderId="0" xfId="242" quotePrefix="1" applyNumberFormat="1" applyFont="1" applyFill="1" applyAlignment="1">
      <alignment horizontal="right"/>
    </xf>
    <xf numFmtId="0" fontId="15" fillId="0" borderId="0" xfId="241" quotePrefix="1" applyFont="1" applyFill="1" applyBorder="1" applyAlignment="1">
      <alignment horizontal="left"/>
    </xf>
    <xf numFmtId="40" fontId="8" fillId="0" borderId="0" xfId="0" applyNumberFormat="1" applyFont="1" applyFill="1" applyBorder="1"/>
    <xf numFmtId="40" fontId="15" fillId="0" borderId="20" xfId="0" quotePrefix="1" applyNumberFormat="1" applyFont="1" applyFill="1" applyBorder="1" applyAlignment="1">
      <alignment horizontal="left"/>
    </xf>
    <xf numFmtId="8" fontId="9" fillId="0" borderId="23" xfId="0" applyNumberFormat="1" applyFont="1" applyFill="1" applyBorder="1"/>
    <xf numFmtId="40" fontId="15" fillId="0" borderId="0" xfId="0" quotePrefix="1" applyNumberFormat="1" applyFont="1" applyFill="1" applyAlignment="1">
      <alignment horizontal="left"/>
    </xf>
    <xf numFmtId="8" fontId="13" fillId="0" borderId="23" xfId="0" applyNumberFormat="1" applyFont="1" applyFill="1" applyBorder="1"/>
    <xf numFmtId="8" fontId="15" fillId="0" borderId="0" xfId="0" applyNumberFormat="1" applyFont="1" applyFill="1"/>
    <xf numFmtId="8" fontId="13" fillId="0" borderId="26" xfId="0" applyNumberFormat="1" applyFont="1" applyFill="1" applyBorder="1"/>
    <xf numFmtId="8" fontId="15" fillId="0" borderId="0" xfId="0" quotePrefix="1" applyNumberFormat="1" applyFont="1" applyFill="1" applyAlignment="1">
      <alignment horizontal="left"/>
    </xf>
    <xf numFmtId="8" fontId="15" fillId="0" borderId="23" xfId="0" quotePrefix="1" applyNumberFormat="1" applyFont="1" applyFill="1" applyBorder="1" applyAlignment="1">
      <alignment horizontal="left"/>
    </xf>
    <xf numFmtId="8" fontId="15" fillId="0" borderId="0" xfId="0" applyNumberFormat="1" applyFont="1" applyFill="1" applyAlignment="1">
      <alignment horizontal="left"/>
    </xf>
    <xf numFmtId="40" fontId="15" fillId="0" borderId="20" xfId="0" applyNumberFormat="1" applyFont="1" applyFill="1" applyBorder="1" applyAlignment="1">
      <alignment horizontal="left"/>
    </xf>
    <xf numFmtId="40" fontId="13" fillId="0" borderId="23" xfId="0" applyNumberFormat="1" applyFont="1" applyFill="1" applyBorder="1"/>
    <xf numFmtId="40" fontId="9" fillId="0" borderId="21" xfId="0" quotePrefix="1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Continuous"/>
    </xf>
    <xf numFmtId="166" fontId="18" fillId="0" borderId="0" xfId="0" applyNumberFormat="1" applyFont="1" applyFill="1" applyAlignment="1">
      <alignment horizontal="left"/>
    </xf>
    <xf numFmtId="166" fontId="18" fillId="0" borderId="13" xfId="0" quotePrefix="1" applyNumberFormat="1" applyFont="1" applyFill="1" applyBorder="1" applyAlignment="1">
      <alignment horizontal="left"/>
    </xf>
    <xf numFmtId="166" fontId="18" fillId="0" borderId="17" xfId="0" applyNumberFormat="1" applyFont="1" applyFill="1" applyBorder="1" applyAlignment="1">
      <alignment horizontal="centerContinuous"/>
    </xf>
    <xf numFmtId="8" fontId="9" fillId="0" borderId="0" xfId="0" quotePrefix="1" applyNumberFormat="1" applyFont="1" applyFill="1" applyBorder="1" applyAlignment="1">
      <alignment horizontal="left" indent="1"/>
    </xf>
    <xf numFmtId="40" fontId="9" fillId="0" borderId="0" xfId="0" quotePrefix="1" applyNumberFormat="1" applyFont="1" applyFill="1" applyBorder="1" applyAlignment="1">
      <alignment horizontal="left" indent="1"/>
    </xf>
    <xf numFmtId="164" fontId="9" fillId="0" borderId="0" xfId="241" applyNumberFormat="1" applyFont="1" applyFill="1" applyBorder="1" applyAlignment="1">
      <alignment horizontal="right" indent="1"/>
    </xf>
    <xf numFmtId="164" fontId="9" fillId="0" borderId="0" xfId="241" quotePrefix="1" applyNumberFormat="1" applyFont="1" applyFill="1" applyBorder="1" applyAlignment="1">
      <alignment horizontal="right" indent="1"/>
    </xf>
    <xf numFmtId="7" fontId="13" fillId="0" borderId="0" xfId="0" applyNumberFormat="1" applyFont="1" applyFill="1" applyAlignment="1">
      <alignment horizontal="left"/>
    </xf>
    <xf numFmtId="7" fontId="9" fillId="0" borderId="21" xfId="0" applyNumberFormat="1" applyFont="1" applyFill="1" applyBorder="1"/>
    <xf numFmtId="7" fontId="13" fillId="0" borderId="21" xfId="0" applyNumberFormat="1" applyFont="1" applyFill="1" applyBorder="1" applyAlignment="1">
      <alignment horizontal="left"/>
    </xf>
    <xf numFmtId="7" fontId="9" fillId="0" borderId="22" xfId="0" applyNumberFormat="1" applyFont="1" applyFill="1" applyBorder="1"/>
    <xf numFmtId="7" fontId="13" fillId="0" borderId="0" xfId="0" applyNumberFormat="1" applyFont="1" applyFill="1" applyBorder="1" applyAlignment="1">
      <alignment horizontal="left"/>
    </xf>
    <xf numFmtId="7" fontId="9" fillId="0" borderId="24" xfId="0" applyNumberFormat="1" applyFont="1" applyFill="1" applyBorder="1"/>
    <xf numFmtId="7" fontId="13" fillId="0" borderId="29" xfId="0" applyNumberFormat="1" applyFont="1" applyFill="1" applyBorder="1"/>
    <xf numFmtId="7" fontId="13" fillId="0" borderId="25" xfId="0" applyNumberFormat="1" applyFont="1" applyFill="1" applyBorder="1" applyAlignment="1">
      <alignment horizontal="left"/>
    </xf>
    <xf numFmtId="7" fontId="13" fillId="0" borderId="30" xfId="0" applyNumberFormat="1" applyFont="1" applyFill="1" applyBorder="1"/>
    <xf numFmtId="7" fontId="9" fillId="0" borderId="0" xfId="0" quotePrefix="1" applyNumberFormat="1" applyFont="1" applyFill="1" applyBorder="1" applyAlignment="1">
      <alignment horizontal="right"/>
    </xf>
    <xf numFmtId="7" fontId="13" fillId="0" borderId="0" xfId="0" applyNumberFormat="1" applyFont="1" applyFill="1" applyBorder="1"/>
    <xf numFmtId="7" fontId="10" fillId="0" borderId="0" xfId="0" applyNumberFormat="1" applyFont="1" applyFill="1"/>
    <xf numFmtId="7" fontId="18" fillId="0" borderId="0" xfId="0" applyNumberFormat="1" applyFont="1" applyFill="1" applyAlignment="1">
      <alignment horizontal="left"/>
    </xf>
    <xf numFmtId="7" fontId="9" fillId="0" borderId="21" xfId="241" applyNumberFormat="1" applyFont="1" applyFill="1" applyBorder="1"/>
    <xf numFmtId="7" fontId="10" fillId="0" borderId="21" xfId="0" applyNumberFormat="1" applyFont="1" applyFill="1" applyBorder="1"/>
    <xf numFmtId="7" fontId="12" fillId="0" borderId="21" xfId="0" applyNumberFormat="1" applyFont="1" applyFill="1" applyBorder="1"/>
    <xf numFmtId="7" fontId="10" fillId="0" borderId="22" xfId="0" applyNumberFormat="1" applyFont="1" applyFill="1" applyBorder="1"/>
    <xf numFmtId="7" fontId="9" fillId="0" borderId="0" xfId="55" applyNumberFormat="1" applyFont="1" applyFill="1"/>
    <xf numFmtId="7" fontId="9" fillId="0" borderId="0" xfId="0" quotePrefix="1" applyNumberFormat="1" applyFont="1" applyFill="1" applyAlignment="1">
      <alignment horizontal="left"/>
    </xf>
    <xf numFmtId="7" fontId="13" fillId="0" borderId="21" xfId="0" applyNumberFormat="1" applyFont="1" applyFill="1" applyBorder="1"/>
    <xf numFmtId="7" fontId="54" fillId="0" borderId="0" xfId="119" applyNumberFormat="1" applyFont="1" applyFill="1" applyBorder="1"/>
    <xf numFmtId="7" fontId="54" fillId="0" borderId="0" xfId="220" applyNumberFormat="1" applyFont="1" applyFill="1" applyBorder="1"/>
    <xf numFmtId="7" fontId="69" fillId="0" borderId="0" xfId="0" quotePrefix="1" applyNumberFormat="1" applyFont="1" applyFill="1" applyBorder="1"/>
    <xf numFmtId="7" fontId="9" fillId="0" borderId="0" xfId="119" quotePrefix="1" applyNumberFormat="1" applyFont="1" applyFill="1"/>
    <xf numFmtId="7" fontId="9" fillId="0" borderId="0" xfId="119" quotePrefix="1" applyNumberFormat="1" applyFont="1" applyFill="1" applyBorder="1"/>
    <xf numFmtId="7" fontId="9" fillId="0" borderId="28" xfId="241" applyNumberFormat="1" applyFont="1" applyFill="1" applyBorder="1"/>
    <xf numFmtId="168" fontId="9" fillId="0" borderId="0" xfId="699" applyNumberFormat="1" applyFont="1" applyFill="1" applyBorder="1"/>
    <xf numFmtId="0" fontId="13" fillId="0" borderId="0" xfId="241" applyFont="1" applyFill="1" applyAlignment="1">
      <alignment horizontal="left"/>
    </xf>
    <xf numFmtId="0" fontId="16" fillId="0" borderId="0" xfId="241" applyFont="1" applyFill="1"/>
    <xf numFmtId="166" fontId="76" fillId="0" borderId="0" xfId="0" applyNumberFormat="1" applyFont="1" applyFill="1" applyAlignment="1">
      <alignment horizontal="centerContinuous"/>
    </xf>
    <xf numFmtId="40" fontId="72" fillId="0" borderId="0" xfId="0" quotePrefix="1" applyNumberFormat="1" applyFont="1" applyFill="1" applyBorder="1" applyAlignment="1">
      <alignment horizontal="centerContinuous"/>
    </xf>
    <xf numFmtId="40" fontId="72" fillId="0" borderId="0" xfId="0" quotePrefix="1" applyNumberFormat="1" applyFont="1" applyFill="1" applyBorder="1" applyAlignment="1">
      <alignment horizontal="center"/>
    </xf>
    <xf numFmtId="40" fontId="75" fillId="0" borderId="0" xfId="0" applyNumberFormat="1" applyFont="1" applyFill="1" applyBorder="1"/>
    <xf numFmtId="165" fontId="74" fillId="0" borderId="0" xfId="0" applyNumberFormat="1" applyFont="1" applyFill="1" applyBorder="1" applyAlignment="1">
      <alignment horizontal="center"/>
    </xf>
    <xf numFmtId="40" fontId="73" fillId="0" borderId="0" xfId="0" applyNumberFormat="1" applyFont="1" applyFill="1" applyBorder="1"/>
    <xf numFmtId="40" fontId="72" fillId="0" borderId="0" xfId="0" applyNumberFormat="1" applyFont="1" applyFill="1" applyBorder="1"/>
    <xf numFmtId="40" fontId="13" fillId="0" borderId="25" xfId="0" quotePrefix="1" applyNumberFormat="1" applyFont="1" applyFill="1" applyBorder="1" applyAlignment="1">
      <alignment horizontal="right" indent="1"/>
    </xf>
    <xf numFmtId="165" fontId="9" fillId="0" borderId="0" xfId="242" quotePrefix="1" applyNumberFormat="1" applyFont="1" applyFill="1" applyAlignment="1">
      <alignment horizontal="right" vertical="top"/>
    </xf>
    <xf numFmtId="0" fontId="9" fillId="0" borderId="0" xfId="242" applyFont="1" applyFill="1" applyAlignment="1">
      <alignment vertical="top"/>
    </xf>
    <xf numFmtId="7" fontId="9" fillId="0" borderId="0" xfId="0" applyNumberFormat="1" applyFont="1" applyFill="1" applyAlignment="1">
      <alignment vertical="top"/>
    </xf>
    <xf numFmtId="7" fontId="13" fillId="0" borderId="0" xfId="0" applyNumberFormat="1" applyFont="1" applyFill="1" applyAlignment="1">
      <alignment horizontal="left" vertical="top"/>
    </xf>
    <xf numFmtId="0" fontId="9" fillId="0" borderId="0" xfId="242" quotePrefix="1" applyFont="1" applyFill="1" applyAlignment="1">
      <alignment horizontal="left" vertical="top"/>
    </xf>
    <xf numFmtId="7" fontId="9" fillId="0" borderId="0" xfId="0" quotePrefix="1" applyNumberFormat="1" applyFont="1" applyFill="1" applyAlignment="1">
      <alignment horizontal="left" vertical="top"/>
    </xf>
    <xf numFmtId="7" fontId="9" fillId="0" borderId="0" xfId="119" applyNumberFormat="1" applyFont="1" applyFill="1" applyAlignment="1">
      <alignment vertical="top"/>
    </xf>
    <xf numFmtId="0" fontId="9" fillId="0" borderId="0" xfId="241" applyFont="1" applyFill="1" applyBorder="1"/>
    <xf numFmtId="7" fontId="9" fillId="0" borderId="0" xfId="241" applyNumberFormat="1" applyFont="1" applyFill="1" applyBorder="1"/>
    <xf numFmtId="7" fontId="9" fillId="0" borderId="0" xfId="241" applyNumberFormat="1" applyFont="1" applyFill="1"/>
    <xf numFmtId="7" fontId="78" fillId="0" borderId="0" xfId="0" applyNumberFormat="1" applyFont="1" applyFill="1"/>
    <xf numFmtId="165" fontId="13" fillId="0" borderId="0" xfId="0" quotePrefix="1" applyNumberFormat="1" applyFont="1" applyFill="1" applyAlignment="1">
      <alignment horizontal="left"/>
    </xf>
    <xf numFmtId="0" fontId="0" fillId="0" borderId="0" xfId="0" applyFill="1"/>
    <xf numFmtId="7" fontId="9" fillId="0" borderId="0" xfId="191" applyNumberFormat="1" applyFont="1" applyFill="1"/>
    <xf numFmtId="7" fontId="13" fillId="0" borderId="0" xfId="241" applyNumberFormat="1" applyFont="1" applyFill="1" applyBorder="1"/>
    <xf numFmtId="7" fontId="9" fillId="0" borderId="0" xfId="119" applyNumberFormat="1" applyFont="1" applyFill="1" applyBorder="1"/>
    <xf numFmtId="0" fontId="9" fillId="0" borderId="0" xfId="241" applyFont="1" applyFill="1"/>
    <xf numFmtId="0" fontId="8" fillId="0" borderId="0" xfId="241" applyFont="1" applyFill="1" applyBorder="1"/>
    <xf numFmtId="164" fontId="8" fillId="0" borderId="0" xfId="241" quotePrefix="1" applyNumberFormat="1" applyFont="1" applyFill="1" applyAlignment="1">
      <alignment horizontal="right"/>
    </xf>
    <xf numFmtId="164" fontId="9" fillId="0" borderId="0" xfId="241" applyNumberFormat="1" applyFont="1" applyFill="1"/>
    <xf numFmtId="164" fontId="9" fillId="0" borderId="0" xfId="241" applyNumberFormat="1" applyFont="1" applyFill="1" applyAlignment="1">
      <alignment horizontal="left"/>
    </xf>
    <xf numFmtId="7" fontId="9" fillId="0" borderId="0" xfId="119" applyNumberFormat="1" applyFont="1" applyFill="1"/>
    <xf numFmtId="7" fontId="13" fillId="0" borderId="24" xfId="0" applyNumberFormat="1" applyFont="1" applyFill="1" applyBorder="1"/>
    <xf numFmtId="164" fontId="9" fillId="0" borderId="21" xfId="241" applyNumberFormat="1" applyFont="1" applyFill="1" applyBorder="1" applyAlignment="1">
      <alignment horizontal="center"/>
    </xf>
    <xf numFmtId="0" fontId="9" fillId="0" borderId="21" xfId="241" applyFont="1" applyFill="1" applyBorder="1"/>
    <xf numFmtId="164" fontId="9" fillId="0" borderId="0" xfId="241" applyNumberFormat="1" applyFont="1" applyFill="1" applyBorder="1" applyAlignment="1">
      <alignment horizontal="center"/>
    </xf>
    <xf numFmtId="0" fontId="9" fillId="0" borderId="0" xfId="241" applyFont="1" applyFill="1" applyBorder="1" applyAlignment="1">
      <alignment horizontal="left"/>
    </xf>
    <xf numFmtId="164" fontId="13" fillId="0" borderId="0" xfId="241" applyNumberFormat="1" applyFont="1" applyFill="1" applyBorder="1"/>
    <xf numFmtId="164" fontId="13" fillId="0" borderId="0" xfId="241" quotePrefix="1" applyNumberFormat="1" applyFont="1" applyFill="1" applyBorder="1" applyAlignment="1">
      <alignment horizontal="right"/>
    </xf>
    <xf numFmtId="0" fontId="9" fillId="0" borderId="0" xfId="241" quotePrefix="1" applyFont="1" applyFill="1" applyBorder="1" applyAlignment="1">
      <alignment horizontal="right"/>
    </xf>
    <xf numFmtId="0" fontId="13" fillId="0" borderId="0" xfId="241" quotePrefix="1" applyFont="1" applyFill="1" applyBorder="1" applyAlignment="1">
      <alignment horizontal="right"/>
    </xf>
    <xf numFmtId="164" fontId="9" fillId="0" borderId="0" xfId="241" applyNumberFormat="1" applyFont="1" applyFill="1" applyBorder="1"/>
    <xf numFmtId="7" fontId="13" fillId="0" borderId="29" xfId="0" quotePrefix="1" applyNumberFormat="1" applyFont="1" applyFill="1" applyBorder="1" applyAlignment="1">
      <alignment horizontal="right"/>
    </xf>
    <xf numFmtId="7" fontId="13" fillId="0" borderId="19" xfId="119" applyNumberFormat="1" applyFont="1" applyFill="1" applyBorder="1"/>
    <xf numFmtId="7" fontId="13" fillId="0" borderId="29" xfId="119" applyNumberFormat="1" applyFont="1" applyFill="1" applyBorder="1"/>
    <xf numFmtId="7" fontId="13" fillId="0" borderId="0" xfId="119" applyNumberFormat="1" applyFont="1" applyFill="1"/>
    <xf numFmtId="7" fontId="13" fillId="0" borderId="31" xfId="0" applyNumberFormat="1" applyFont="1" applyFill="1" applyBorder="1"/>
    <xf numFmtId="43" fontId="6" fillId="0" borderId="0" xfId="390" applyFont="1" applyFill="1" applyAlignment="1">
      <alignment horizontal="left"/>
    </xf>
    <xf numFmtId="40" fontId="9" fillId="0" borderId="0" xfId="242" applyNumberFormat="1" applyFont="1" applyFill="1" applyAlignment="1">
      <alignment horizontal="left" vertical="top" wrapText="1"/>
    </xf>
  </cellXfs>
  <cellStyles count="1401">
    <cellStyle name="20% - Accent1 2" xfId="1"/>
    <cellStyle name="20% - Accent1 2 2" xfId="365"/>
    <cellStyle name="20% - Accent1 3" xfId="2"/>
    <cellStyle name="20% - Accent2 2" xfId="3"/>
    <cellStyle name="20% - Accent2 2 2" xfId="366"/>
    <cellStyle name="20% - Accent2 3" xfId="4"/>
    <cellStyle name="20% - Accent3 2" xfId="5"/>
    <cellStyle name="20% - Accent3 2 2" xfId="367"/>
    <cellStyle name="20% - Accent3 3" xfId="6"/>
    <cellStyle name="20% - Accent4 2" xfId="7"/>
    <cellStyle name="20% - Accent4 2 2" xfId="368"/>
    <cellStyle name="20% - Accent4 3" xfId="8"/>
    <cellStyle name="20% - Accent5 2" xfId="9"/>
    <cellStyle name="20% - Accent5 2 2" xfId="369"/>
    <cellStyle name="20% - Accent5 3" xfId="10"/>
    <cellStyle name="20% - Accent6 2" xfId="11"/>
    <cellStyle name="20% - Accent6 2 2" xfId="370"/>
    <cellStyle name="20% - Accent6 3" xfId="12"/>
    <cellStyle name="40% - Accent1 2" xfId="13"/>
    <cellStyle name="40% - Accent1 2 2" xfId="371"/>
    <cellStyle name="40% - Accent1 3" xfId="14"/>
    <cellStyle name="40% - Accent2 2" xfId="15"/>
    <cellStyle name="40% - Accent2 2 2" xfId="372"/>
    <cellStyle name="40% - Accent2 3" xfId="16"/>
    <cellStyle name="40% - Accent3 2" xfId="17"/>
    <cellStyle name="40% - Accent3 2 2" xfId="373"/>
    <cellStyle name="40% - Accent3 3" xfId="18"/>
    <cellStyle name="40% - Accent4 2" xfId="19"/>
    <cellStyle name="40% - Accent4 2 2" xfId="374"/>
    <cellStyle name="40% - Accent4 3" xfId="20"/>
    <cellStyle name="40% - Accent5 2" xfId="21"/>
    <cellStyle name="40% - Accent5 2 2" xfId="375"/>
    <cellStyle name="40% - Accent5 3" xfId="22"/>
    <cellStyle name="40% - Accent6 2" xfId="23"/>
    <cellStyle name="40% - Accent6 2 2" xfId="376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" xfId="55" builtinId="3"/>
    <cellStyle name="Comma [0]" xfId="699" builtinId="6"/>
    <cellStyle name="Comma [0] 2" xfId="702"/>
    <cellStyle name="Comma [0] 2 2" xfId="1396"/>
    <cellStyle name="Comma [0] 3" xfId="712"/>
    <cellStyle name="Comma [0] 4" xfId="799"/>
    <cellStyle name="Comma 10" xfId="56"/>
    <cellStyle name="Comma 10 2" xfId="57"/>
    <cellStyle name="Comma 10 2 2" xfId="58"/>
    <cellStyle name="Comma 10 2 2 2" xfId="378"/>
    <cellStyle name="Comma 10 2 2 2 2" xfId="844"/>
    <cellStyle name="Comma 10 2 2 3" xfId="843"/>
    <cellStyle name="Comma 10 2 3" xfId="379"/>
    <cellStyle name="Comma 10 2 3 2" xfId="845"/>
    <cellStyle name="Comma 10 2 4" xfId="842"/>
    <cellStyle name="Comma 10 3" xfId="59"/>
    <cellStyle name="Comma 10 3 2" xfId="380"/>
    <cellStyle name="Comma 10 3 2 2" xfId="847"/>
    <cellStyle name="Comma 10 3 3" xfId="846"/>
    <cellStyle name="Comma 10 4" xfId="381"/>
    <cellStyle name="Comma 10 4 2" xfId="848"/>
    <cellStyle name="Comma 10 5" xfId="841"/>
    <cellStyle name="Comma 100" xfId="1393"/>
    <cellStyle name="Comma 101" xfId="1395"/>
    <cellStyle name="Comma 101 2" xfId="1400"/>
    <cellStyle name="Comma 11" xfId="60"/>
    <cellStyle name="Comma 11 2" xfId="61"/>
    <cellStyle name="Comma 11 2 2" xfId="382"/>
    <cellStyle name="Comma 11 2 2 2" xfId="851"/>
    <cellStyle name="Comma 11 2 3" xfId="850"/>
    <cellStyle name="Comma 11 3" xfId="62"/>
    <cellStyle name="Comma 11 3 2" xfId="852"/>
    <cellStyle name="Comma 11 4" xfId="849"/>
    <cellStyle name="Comma 12" xfId="63"/>
    <cellStyle name="Comma 12 2" xfId="64"/>
    <cellStyle name="Comma 12 2 2" xfId="854"/>
    <cellStyle name="Comma 12 3" xfId="65"/>
    <cellStyle name="Comma 12 4" xfId="853"/>
    <cellStyle name="Comma 13" xfId="66"/>
    <cellStyle name="Comma 13 2" xfId="67"/>
    <cellStyle name="Comma 13 2 2" xfId="383"/>
    <cellStyle name="Comma 13 2 2 2" xfId="857"/>
    <cellStyle name="Comma 13 2 3" xfId="856"/>
    <cellStyle name="Comma 13 3" xfId="384"/>
    <cellStyle name="Comma 13 3 2" xfId="858"/>
    <cellStyle name="Comma 13 4" xfId="855"/>
    <cellStyle name="Comma 14" xfId="68"/>
    <cellStyle name="Comma 14 2" xfId="69"/>
    <cellStyle name="Comma 14 2 2" xfId="860"/>
    <cellStyle name="Comma 14 3" xfId="361"/>
    <cellStyle name="Comma 14 3 2" xfId="385"/>
    <cellStyle name="Comma 14 3 2 2" xfId="862"/>
    <cellStyle name="Comma 14 3 3" xfId="703"/>
    <cellStyle name="Comma 14 3 4" xfId="861"/>
    <cellStyle name="Comma 14 4" xfId="386"/>
    <cellStyle name="Comma 14 5" xfId="859"/>
    <cellStyle name="Comma 15" xfId="387"/>
    <cellStyle name="Comma 15 2" xfId="388"/>
    <cellStyle name="Comma 15 2 2" xfId="864"/>
    <cellStyle name="Comma 15 3" xfId="863"/>
    <cellStyle name="Comma 16" xfId="377"/>
    <cellStyle name="Comma 16 2" xfId="704"/>
    <cellStyle name="Comma 16 2 2" xfId="866"/>
    <cellStyle name="Comma 16 3" xfId="865"/>
    <cellStyle name="Comma 17" xfId="705"/>
    <cellStyle name="Comma 18" xfId="701"/>
    <cellStyle name="Comma 18 2" xfId="713"/>
    <cellStyle name="Comma 18 3" xfId="867"/>
    <cellStyle name="Comma 19" xfId="708"/>
    <cellStyle name="Comma 19 2" xfId="868"/>
    <cellStyle name="Comma 2" xfId="70"/>
    <cellStyle name="Comma 2 10" xfId="390"/>
    <cellStyle name="Comma 2 10 2" xfId="869"/>
    <cellStyle name="Comma 2 11" xfId="391"/>
    <cellStyle name="Comma 2 12" xfId="392"/>
    <cellStyle name="Comma 2 13" xfId="389"/>
    <cellStyle name="Comma 2 2" xfId="71"/>
    <cellStyle name="Comma 2 2 2" xfId="72"/>
    <cellStyle name="Comma 2 2 2 2" xfId="393"/>
    <cellStyle name="Comma 2 2 2 2 2" xfId="872"/>
    <cellStyle name="Comma 2 2 2 3" xfId="871"/>
    <cellStyle name="Comma 2 2 3" xfId="394"/>
    <cellStyle name="Comma 2 2 3 2" xfId="873"/>
    <cellStyle name="Comma 2 2 4" xfId="870"/>
    <cellStyle name="Comma 2 3" xfId="73"/>
    <cellStyle name="Comma 2 3 2" xfId="74"/>
    <cellStyle name="Comma 2 3 2 2" xfId="395"/>
    <cellStyle name="Comma 2 3 2 2 2" xfId="876"/>
    <cellStyle name="Comma 2 3 2 3" xfId="875"/>
    <cellStyle name="Comma 2 3 3" xfId="396"/>
    <cellStyle name="Comma 2 3 3 2" xfId="877"/>
    <cellStyle name="Comma 2 3 4" xfId="874"/>
    <cellStyle name="Comma 2 4" xfId="75"/>
    <cellStyle name="Comma 2 4 2" xfId="76"/>
    <cellStyle name="Comma 2 4 2 2" xfId="397"/>
    <cellStyle name="Comma 2 4 2 2 2" xfId="880"/>
    <cellStyle name="Comma 2 4 2 3" xfId="879"/>
    <cellStyle name="Comma 2 4 3" xfId="398"/>
    <cellStyle name="Comma 2 4 3 2" xfId="881"/>
    <cellStyle name="Comma 2 4 4" xfId="878"/>
    <cellStyle name="Comma 2 5" xfId="77"/>
    <cellStyle name="Comma 2 5 2" xfId="78"/>
    <cellStyle name="Comma 2 5 2 2" xfId="399"/>
    <cellStyle name="Comma 2 5 2 2 2" xfId="884"/>
    <cellStyle name="Comma 2 5 2 3" xfId="883"/>
    <cellStyle name="Comma 2 5 3" xfId="400"/>
    <cellStyle name="Comma 2 5 3 2" xfId="885"/>
    <cellStyle name="Comma 2 5 4" xfId="882"/>
    <cellStyle name="Comma 2 6" xfId="79"/>
    <cellStyle name="Comma 2 6 2" xfId="80"/>
    <cellStyle name="Comma 2 6 2 2" xfId="81"/>
    <cellStyle name="Comma 2 6 2 2 2" xfId="401"/>
    <cellStyle name="Comma 2 6 2 2 2 2" xfId="889"/>
    <cellStyle name="Comma 2 6 2 2 3" xfId="888"/>
    <cellStyle name="Comma 2 6 2 3" xfId="402"/>
    <cellStyle name="Comma 2 6 2 3 2" xfId="890"/>
    <cellStyle name="Comma 2 6 2 4" xfId="887"/>
    <cellStyle name="Comma 2 6 3" xfId="82"/>
    <cellStyle name="Comma 2 6 3 2" xfId="403"/>
    <cellStyle name="Comma 2 6 3 2 2" xfId="892"/>
    <cellStyle name="Comma 2 6 3 3" xfId="891"/>
    <cellStyle name="Comma 2 6 4" xfId="404"/>
    <cellStyle name="Comma 2 6 4 2" xfId="893"/>
    <cellStyle name="Comma 2 6 5" xfId="886"/>
    <cellStyle name="Comma 2 7" xfId="83"/>
    <cellStyle name="Comma 2 7 2" xfId="405"/>
    <cellStyle name="Comma 2 7 2 2" xfId="895"/>
    <cellStyle name="Comma 2 7 3" xfId="894"/>
    <cellStyle name="Comma 2 8" xfId="406"/>
    <cellStyle name="Comma 2 8 2" xfId="407"/>
    <cellStyle name="Comma 2 8 2 2" xfId="897"/>
    <cellStyle name="Comma 2 8 3" xfId="896"/>
    <cellStyle name="Comma 2 9" xfId="408"/>
    <cellStyle name="Comma 2 9 2" xfId="409"/>
    <cellStyle name="Comma 2 9 2 2" xfId="715"/>
    <cellStyle name="Comma 2 9 2 3" xfId="714"/>
    <cellStyle name="Comma 2 9 3" xfId="410"/>
    <cellStyle name="Comma 20" xfId="716"/>
    <cellStyle name="Comma 20 2" xfId="717"/>
    <cellStyle name="Comma 20 3" xfId="898"/>
    <cellStyle name="Comma 21" xfId="718"/>
    <cellStyle name="Comma 21 2" xfId="790"/>
    <cellStyle name="Comma 21 3" xfId="781"/>
    <cellStyle name="Comma 21 4" xfId="899"/>
    <cellStyle name="Comma 22" xfId="719"/>
    <cellStyle name="Comma 22 2" xfId="791"/>
    <cellStyle name="Comma 22 3" xfId="780"/>
    <cellStyle name="Comma 22 4" xfId="900"/>
    <cellStyle name="Comma 23" xfId="720"/>
    <cellStyle name="Comma 23 2" xfId="792"/>
    <cellStyle name="Comma 23 3" xfId="779"/>
    <cellStyle name="Comma 23 4" xfId="901"/>
    <cellStyle name="Comma 24" xfId="721"/>
    <cellStyle name="Comma 24 2" xfId="902"/>
    <cellStyle name="Comma 25" xfId="722"/>
    <cellStyle name="Comma 25 2" xfId="903"/>
    <cellStyle name="Comma 26" xfId="723"/>
    <cellStyle name="Comma 26 2" xfId="904"/>
    <cellStyle name="Comma 27" xfId="724"/>
    <cellStyle name="Comma 27 2" xfId="905"/>
    <cellStyle name="Comma 28" xfId="725"/>
    <cellStyle name="Comma 28 2" xfId="906"/>
    <cellStyle name="Comma 29" xfId="726"/>
    <cellStyle name="Comma 29 2" xfId="907"/>
    <cellStyle name="Comma 3" xfId="84"/>
    <cellStyle name="Comma 3 2" xfId="85"/>
    <cellStyle name="Comma 3 2 2" xfId="86"/>
    <cellStyle name="Comma 3 2 2 2" xfId="411"/>
    <cellStyle name="Comma 3 2 2 2 2" xfId="911"/>
    <cellStyle name="Comma 3 2 2 3" xfId="910"/>
    <cellStyle name="Comma 3 2 3" xfId="412"/>
    <cellStyle name="Comma 3 2 3 2" xfId="912"/>
    <cellStyle name="Comma 3 2 4" xfId="909"/>
    <cellStyle name="Comma 3 3" xfId="87"/>
    <cellStyle name="Comma 3 3 2" xfId="413"/>
    <cellStyle name="Comma 3 3 2 2" xfId="914"/>
    <cellStyle name="Comma 3 3 3" xfId="913"/>
    <cellStyle name="Comma 3 4" xfId="414"/>
    <cellStyle name="Comma 3 4 2" xfId="915"/>
    <cellStyle name="Comma 3 5" xfId="908"/>
    <cellStyle name="Comma 30" xfId="727"/>
    <cellStyle name="Comma 30 2" xfId="916"/>
    <cellStyle name="Comma 31" xfId="728"/>
    <cellStyle name="Comma 31 2" xfId="917"/>
    <cellStyle name="Comma 32" xfId="729"/>
    <cellStyle name="Comma 32 2" xfId="918"/>
    <cellStyle name="Comma 33" xfId="730"/>
    <cellStyle name="Comma 33 2" xfId="919"/>
    <cellStyle name="Comma 34" xfId="731"/>
    <cellStyle name="Comma 34 2" xfId="920"/>
    <cellStyle name="Comma 35" xfId="732"/>
    <cellStyle name="Comma 35 2" xfId="921"/>
    <cellStyle name="Comma 36" xfId="733"/>
    <cellStyle name="Comma 36 2" xfId="922"/>
    <cellStyle name="Comma 37" xfId="734"/>
    <cellStyle name="Comma 37 2" xfId="923"/>
    <cellStyle name="Comma 38" xfId="735"/>
    <cellStyle name="Comma 38 2" xfId="924"/>
    <cellStyle name="Comma 39" xfId="736"/>
    <cellStyle name="Comma 39 2" xfId="925"/>
    <cellStyle name="Comma 4" xfId="88"/>
    <cellStyle name="Comma 4 2" xfId="89"/>
    <cellStyle name="Comma 4 2 2" xfId="90"/>
    <cellStyle name="Comma 4 2 2 2" xfId="415"/>
    <cellStyle name="Comma 4 2 2 2 2" xfId="929"/>
    <cellStyle name="Comma 4 2 2 3" xfId="928"/>
    <cellStyle name="Comma 4 2 3" xfId="416"/>
    <cellStyle name="Comma 4 2 3 2" xfId="930"/>
    <cellStyle name="Comma 4 2 4" xfId="927"/>
    <cellStyle name="Comma 4 3" xfId="91"/>
    <cellStyle name="Comma 4 3 2" xfId="417"/>
    <cellStyle name="Comma 4 3 2 2" xfId="932"/>
    <cellStyle name="Comma 4 3 3" xfId="931"/>
    <cellStyle name="Comma 4 4" xfId="418"/>
    <cellStyle name="Comma 4 4 2" xfId="933"/>
    <cellStyle name="Comma 4 5" xfId="926"/>
    <cellStyle name="Comma 40" xfId="737"/>
    <cellStyle name="Comma 40 2" xfId="934"/>
    <cellStyle name="Comma 41" xfId="738"/>
    <cellStyle name="Comma 41 2" xfId="935"/>
    <cellStyle name="Comma 42" xfId="739"/>
    <cellStyle name="Comma 42 2" xfId="936"/>
    <cellStyle name="Comma 43" xfId="740"/>
    <cellStyle name="Comma 43 2" xfId="937"/>
    <cellStyle name="Comma 44" xfId="741"/>
    <cellStyle name="Comma 44 2" xfId="938"/>
    <cellStyle name="Comma 45" xfId="742"/>
    <cellStyle name="Comma 45 2" xfId="939"/>
    <cellStyle name="Comma 46" xfId="743"/>
    <cellStyle name="Comma 46 2" xfId="940"/>
    <cellStyle name="Comma 47" xfId="744"/>
    <cellStyle name="Comma 47 2" xfId="941"/>
    <cellStyle name="Comma 48" xfId="745"/>
    <cellStyle name="Comma 48 2" xfId="942"/>
    <cellStyle name="Comma 49" xfId="746"/>
    <cellStyle name="Comma 49 2" xfId="943"/>
    <cellStyle name="Comma 5" xfId="92"/>
    <cellStyle name="Comma 5 2" xfId="93"/>
    <cellStyle name="Comma 5 2 2" xfId="420"/>
    <cellStyle name="Comma 5 2 3" xfId="421"/>
    <cellStyle name="Comma 5 2 3 2" xfId="422"/>
    <cellStyle name="Comma 5 2 3 2 2" xfId="947"/>
    <cellStyle name="Comma 5 2 3 3" xfId="946"/>
    <cellStyle name="Comma 5 2 4" xfId="423"/>
    <cellStyle name="Comma 5 2 4 2" xfId="948"/>
    <cellStyle name="Comma 5 2 5" xfId="419"/>
    <cellStyle name="Comma 5 2 5 2" xfId="949"/>
    <cellStyle name="Comma 5 2 6" xfId="945"/>
    <cellStyle name="Comma 5 3" xfId="94"/>
    <cellStyle name="Comma 5 3 2" xfId="424"/>
    <cellStyle name="Comma 5 3 2 2" xfId="425"/>
    <cellStyle name="Comma 5 3 2 2 2" xfId="952"/>
    <cellStyle name="Comma 5 3 2 3" xfId="951"/>
    <cellStyle name="Comma 5 3 3" xfId="426"/>
    <cellStyle name="Comma 5 3 3 2" xfId="953"/>
    <cellStyle name="Comma 5 3 4" xfId="427"/>
    <cellStyle name="Comma 5 3 4 2" xfId="954"/>
    <cellStyle name="Comma 5 3 5" xfId="950"/>
    <cellStyle name="Comma 5 4" xfId="95"/>
    <cellStyle name="Comma 5 4 2" xfId="428"/>
    <cellStyle name="Comma 5 4 2 2" xfId="956"/>
    <cellStyle name="Comma 5 4 3" xfId="955"/>
    <cellStyle name="Comma 5 5" xfId="429"/>
    <cellStyle name="Comma 5 6" xfId="944"/>
    <cellStyle name="Comma 5_Stat211 - 2011 Final (Reserve) v2" xfId="96"/>
    <cellStyle name="Comma 50" xfId="747"/>
    <cellStyle name="Comma 50 2" xfId="957"/>
    <cellStyle name="Comma 51" xfId="748"/>
    <cellStyle name="Comma 51 2" xfId="958"/>
    <cellStyle name="Comma 52" xfId="749"/>
    <cellStyle name="Comma 52 2" xfId="959"/>
    <cellStyle name="Comma 53" xfId="750"/>
    <cellStyle name="Comma 53 2" xfId="960"/>
    <cellStyle name="Comma 54" xfId="751"/>
    <cellStyle name="Comma 54 2" xfId="961"/>
    <cellStyle name="Comma 55" xfId="752"/>
    <cellStyle name="Comma 55 2" xfId="962"/>
    <cellStyle name="Comma 56" xfId="753"/>
    <cellStyle name="Comma 56 2" xfId="963"/>
    <cellStyle name="Comma 57" xfId="754"/>
    <cellStyle name="Comma 57 2" xfId="964"/>
    <cellStyle name="Comma 58" xfId="755"/>
    <cellStyle name="Comma 58 2" xfId="965"/>
    <cellStyle name="Comma 59" xfId="756"/>
    <cellStyle name="Comma 59 2" xfId="966"/>
    <cellStyle name="Comma 6" xfId="97"/>
    <cellStyle name="Comma 6 2" xfId="98"/>
    <cellStyle name="Comma 6 2 2" xfId="99"/>
    <cellStyle name="Comma 6 2 2 2" xfId="430"/>
    <cellStyle name="Comma 6 2 2 2 2" xfId="431"/>
    <cellStyle name="Comma 6 2 2 2 2 2" xfId="971"/>
    <cellStyle name="Comma 6 2 2 2 3" xfId="970"/>
    <cellStyle name="Comma 6 2 2 3" xfId="432"/>
    <cellStyle name="Comma 6 2 2 3 2" xfId="972"/>
    <cellStyle name="Comma 6 2 2 4" xfId="433"/>
    <cellStyle name="Comma 6 2 2 4 2" xfId="973"/>
    <cellStyle name="Comma 6 2 2 5" xfId="969"/>
    <cellStyle name="Comma 6 2 3" xfId="434"/>
    <cellStyle name="Comma 6 2 3 2" xfId="974"/>
    <cellStyle name="Comma 6 2 4" xfId="968"/>
    <cellStyle name="Comma 6 3" xfId="100"/>
    <cellStyle name="Comma 6 3 2" xfId="101"/>
    <cellStyle name="Comma 6 3 2 2" xfId="435"/>
    <cellStyle name="Comma 6 3 2 2 2" xfId="977"/>
    <cellStyle name="Comma 6 3 2 3" xfId="976"/>
    <cellStyle name="Comma 6 3 3" xfId="436"/>
    <cellStyle name="Comma 6 3 3 2" xfId="978"/>
    <cellStyle name="Comma 6 3 4" xfId="975"/>
    <cellStyle name="Comma 6 4" xfId="102"/>
    <cellStyle name="Comma 6 4 2" xfId="979"/>
    <cellStyle name="Comma 6 5" xfId="967"/>
    <cellStyle name="Comma 60" xfId="757"/>
    <cellStyle name="Comma 60 2" xfId="980"/>
    <cellStyle name="Comma 61" xfId="758"/>
    <cellStyle name="Comma 62" xfId="759"/>
    <cellStyle name="Comma 62 2" xfId="981"/>
    <cellStyle name="Comma 63" xfId="760"/>
    <cellStyle name="Comma 63 2" xfId="982"/>
    <cellStyle name="Comma 64" xfId="761"/>
    <cellStyle name="Comma 65" xfId="711"/>
    <cellStyle name="Comma 65 2" xfId="789"/>
    <cellStyle name="Comma 65 3" xfId="983"/>
    <cellStyle name="Comma 66" xfId="787"/>
    <cellStyle name="Comma 66 2" xfId="803"/>
    <cellStyle name="Comma 66 2 2" xfId="829"/>
    <cellStyle name="Comma 66 3" xfId="984"/>
    <cellStyle name="Comma 67" xfId="783"/>
    <cellStyle name="Comma 68" xfId="786"/>
    <cellStyle name="Comma 69" xfId="782"/>
    <cellStyle name="Comma 7" xfId="103"/>
    <cellStyle name="Comma 7 10" xfId="437"/>
    <cellStyle name="Comma 7 2" xfId="104"/>
    <cellStyle name="Comma 7 2 2" xfId="105"/>
    <cellStyle name="Comma 7 2 2 2" xfId="438"/>
    <cellStyle name="Comma 7 2 2 2 2" xfId="987"/>
    <cellStyle name="Comma 7 2 2 3" xfId="986"/>
    <cellStyle name="Comma 7 2 3" xfId="439"/>
    <cellStyle name="Comma 7 2 3 2" xfId="988"/>
    <cellStyle name="Comma 7 2 4" xfId="985"/>
    <cellStyle name="Comma 7 3" xfId="106"/>
    <cellStyle name="Comma 7 3 2" xfId="107"/>
    <cellStyle name="Comma 7 3 2 2" xfId="440"/>
    <cellStyle name="Comma 7 3 2 2 2" xfId="991"/>
    <cellStyle name="Comma 7 3 2 3" xfId="990"/>
    <cellStyle name="Comma 7 3 3" xfId="441"/>
    <cellStyle name="Comma 7 3 3 2" xfId="992"/>
    <cellStyle name="Comma 7 3 4" xfId="989"/>
    <cellStyle name="Comma 7 4" xfId="108"/>
    <cellStyle name="Comma 7 4 2" xfId="109"/>
    <cellStyle name="Comma 7 4 2 2" xfId="993"/>
    <cellStyle name="Comma 7 5" xfId="442"/>
    <cellStyle name="Comma 7 5 2" xfId="443"/>
    <cellStyle name="Comma 7 5 2 2" xfId="995"/>
    <cellStyle name="Comma 7 5 3" xfId="994"/>
    <cellStyle name="Comma 7 6" xfId="444"/>
    <cellStyle name="Comma 7 6 2" xfId="445"/>
    <cellStyle name="Comma 7 6 2 2" xfId="763"/>
    <cellStyle name="Comma 7 6 2 3" xfId="762"/>
    <cellStyle name="Comma 7 6 3" xfId="446"/>
    <cellStyle name="Comma 7 7" xfId="447"/>
    <cellStyle name="Comma 7 7 2" xfId="996"/>
    <cellStyle name="Comma 7 8" xfId="448"/>
    <cellStyle name="Comma 7 9" xfId="449"/>
    <cellStyle name="Comma 7_Stat211 - 2011 Final (Reserve) v2" xfId="110"/>
    <cellStyle name="Comma 70" xfId="710"/>
    <cellStyle name="Comma 71" xfId="795"/>
    <cellStyle name="Comma 71 2" xfId="824"/>
    <cellStyle name="Comma 72" xfId="798"/>
    <cellStyle name="Comma 72 2" xfId="827"/>
    <cellStyle name="Comma 73" xfId="818"/>
    <cellStyle name="Comma 73 2" xfId="830"/>
    <cellStyle name="Comma 74" xfId="800"/>
    <cellStyle name="Comma 74 2" xfId="828"/>
    <cellStyle name="Comma 75" xfId="819"/>
    <cellStyle name="Comma 76" xfId="832"/>
    <cellStyle name="Comma 77" xfId="821"/>
    <cellStyle name="Comma 78" xfId="811"/>
    <cellStyle name="Comma 79" xfId="814"/>
    <cellStyle name="Comma 8" xfId="111"/>
    <cellStyle name="Comma 8 2" xfId="112"/>
    <cellStyle name="Comma 8 2 2" xfId="113"/>
    <cellStyle name="Comma 8 2 2 2" xfId="450"/>
    <cellStyle name="Comma 8 2 2 2 2" xfId="1000"/>
    <cellStyle name="Comma 8 2 2 3" xfId="999"/>
    <cellStyle name="Comma 8 2 3" xfId="451"/>
    <cellStyle name="Comma 8 2 3 2" xfId="1001"/>
    <cellStyle name="Comma 8 2 4" xfId="998"/>
    <cellStyle name="Comma 8 3" xfId="114"/>
    <cellStyle name="Comma 8 4" xfId="452"/>
    <cellStyle name="Comma 8 4 2" xfId="1002"/>
    <cellStyle name="Comma 8 5" xfId="997"/>
    <cellStyle name="Comma 80" xfId="809"/>
    <cellStyle name="Comma 81" xfId="816"/>
    <cellStyle name="Comma 82" xfId="807"/>
    <cellStyle name="Comma 83" xfId="813"/>
    <cellStyle name="Comma 84" xfId="810"/>
    <cellStyle name="Comma 85" xfId="801"/>
    <cellStyle name="Comma 86" xfId="802"/>
    <cellStyle name="Comma 87" xfId="808"/>
    <cellStyle name="Comma 88" xfId="815"/>
    <cellStyle name="Comma 89" xfId="806"/>
    <cellStyle name="Comma 9" xfId="115"/>
    <cellStyle name="Comma 9 2" xfId="116"/>
    <cellStyle name="Comma 9 2 2" xfId="117"/>
    <cellStyle name="Comma 9 2 2 2" xfId="453"/>
    <cellStyle name="Comma 9 2 2 2 2" xfId="1005"/>
    <cellStyle name="Comma 9 2 2 3" xfId="1004"/>
    <cellStyle name="Comma 9 2 3" xfId="454"/>
    <cellStyle name="Comma 9 2 3 2" xfId="1006"/>
    <cellStyle name="Comma 9 2 4" xfId="1003"/>
    <cellStyle name="Comma 9 3" xfId="118"/>
    <cellStyle name="Comma 9 3 2" xfId="1007"/>
    <cellStyle name="Comma 90" xfId="805"/>
    <cellStyle name="Comma 91" xfId="804"/>
    <cellStyle name="Comma 92" xfId="833"/>
    <cellStyle name="Comma 93" xfId="834"/>
    <cellStyle name="Comma 94" xfId="839"/>
    <cellStyle name="Comma 95" xfId="836"/>
    <cellStyle name="Comma 96" xfId="1391"/>
    <cellStyle name="Comma 97" xfId="1389"/>
    <cellStyle name="Comma 98" xfId="837"/>
    <cellStyle name="Comma 99" xfId="838"/>
    <cellStyle name="Currency" xfId="119" builtinId="4"/>
    <cellStyle name="Currency 10" xfId="120"/>
    <cellStyle name="Currency 10 2" xfId="121"/>
    <cellStyle name="Currency 10 2 2" xfId="455"/>
    <cellStyle name="Currency 10 2 2 2" xfId="1010"/>
    <cellStyle name="Currency 10 2 3" xfId="1009"/>
    <cellStyle name="Currency 10 3" xfId="122"/>
    <cellStyle name="Currency 10 3 2" xfId="1011"/>
    <cellStyle name="Currency 10 4" xfId="1008"/>
    <cellStyle name="Currency 11" xfId="123"/>
    <cellStyle name="Currency 11 2" xfId="124"/>
    <cellStyle name="Currency 11 3" xfId="362"/>
    <cellStyle name="Currency 12" xfId="817"/>
    <cellStyle name="Currency 2" xfId="125"/>
    <cellStyle name="Currency 2 10" xfId="457"/>
    <cellStyle name="Currency 2 10 2" xfId="1012"/>
    <cellStyle name="Currency 2 11" xfId="458"/>
    <cellStyle name="Currency 2 12" xfId="459"/>
    <cellStyle name="Currency 2 13" xfId="456"/>
    <cellStyle name="Currency 2 2" xfId="126"/>
    <cellStyle name="Currency 2 2 2" xfId="127"/>
    <cellStyle name="Currency 2 2 2 2" xfId="460"/>
    <cellStyle name="Currency 2 2 2 2 2" xfId="1015"/>
    <cellStyle name="Currency 2 2 2 3" xfId="1014"/>
    <cellStyle name="Currency 2 2 3" xfId="461"/>
    <cellStyle name="Currency 2 2 3 2" xfId="1016"/>
    <cellStyle name="Currency 2 2 4" xfId="1013"/>
    <cellStyle name="Currency 2 3" xfId="128"/>
    <cellStyle name="Currency 2 3 2" xfId="129"/>
    <cellStyle name="Currency 2 3 2 2" xfId="462"/>
    <cellStyle name="Currency 2 3 2 2 2" xfId="1019"/>
    <cellStyle name="Currency 2 3 2 3" xfId="1018"/>
    <cellStyle name="Currency 2 3 3" xfId="463"/>
    <cellStyle name="Currency 2 3 3 2" xfId="1020"/>
    <cellStyle name="Currency 2 3 4" xfId="1017"/>
    <cellStyle name="Currency 2 4" xfId="130"/>
    <cellStyle name="Currency 2 4 2" xfId="131"/>
    <cellStyle name="Currency 2 4 2 2" xfId="464"/>
    <cellStyle name="Currency 2 4 2 2 2" xfId="1023"/>
    <cellStyle name="Currency 2 4 2 3" xfId="1022"/>
    <cellStyle name="Currency 2 4 3" xfId="465"/>
    <cellStyle name="Currency 2 4 3 2" xfId="1024"/>
    <cellStyle name="Currency 2 4 4" xfId="1021"/>
    <cellStyle name="Currency 2 5" xfId="132"/>
    <cellStyle name="Currency 2 5 2" xfId="133"/>
    <cellStyle name="Currency 2 5 2 2" xfId="466"/>
    <cellStyle name="Currency 2 5 2 2 2" xfId="1027"/>
    <cellStyle name="Currency 2 5 2 3" xfId="1026"/>
    <cellStyle name="Currency 2 5 3" xfId="467"/>
    <cellStyle name="Currency 2 5 3 2" xfId="1028"/>
    <cellStyle name="Currency 2 5 4" xfId="1025"/>
    <cellStyle name="Currency 2 6" xfId="134"/>
    <cellStyle name="Currency 2 6 2" xfId="135"/>
    <cellStyle name="Currency 2 6 2 2" xfId="136"/>
    <cellStyle name="Currency 2 6 2 2 2" xfId="468"/>
    <cellStyle name="Currency 2 6 2 2 2 2" xfId="1032"/>
    <cellStyle name="Currency 2 6 2 2 3" xfId="1031"/>
    <cellStyle name="Currency 2 6 2 3" xfId="469"/>
    <cellStyle name="Currency 2 6 2 3 2" xfId="1033"/>
    <cellStyle name="Currency 2 6 2 4" xfId="1030"/>
    <cellStyle name="Currency 2 6 3" xfId="137"/>
    <cellStyle name="Currency 2 6 3 2" xfId="470"/>
    <cellStyle name="Currency 2 6 3 2 2" xfId="1035"/>
    <cellStyle name="Currency 2 6 3 3" xfId="1034"/>
    <cellStyle name="Currency 2 6 4" xfId="471"/>
    <cellStyle name="Currency 2 6 4 2" xfId="1036"/>
    <cellStyle name="Currency 2 6 5" xfId="1029"/>
    <cellStyle name="Currency 2 7" xfId="138"/>
    <cellStyle name="Currency 2 7 2" xfId="472"/>
    <cellStyle name="Currency 2 7 2 2" xfId="1038"/>
    <cellStyle name="Currency 2 7 3" xfId="1037"/>
    <cellStyle name="Currency 2 8" xfId="473"/>
    <cellStyle name="Currency 2 8 2" xfId="474"/>
    <cellStyle name="Currency 2 8 2 2" xfId="1040"/>
    <cellStyle name="Currency 2 8 3" xfId="1039"/>
    <cellStyle name="Currency 2 9" xfId="475"/>
    <cellStyle name="Currency 2 9 2" xfId="476"/>
    <cellStyle name="Currency 2 9 2 2" xfId="766"/>
    <cellStyle name="Currency 2 9 2 3" xfId="765"/>
    <cellStyle name="Currency 2 9 3" xfId="477"/>
    <cellStyle name="Currency 3" xfId="139"/>
    <cellStyle name="Currency 3 2" xfId="140"/>
    <cellStyle name="Currency 3 2 2" xfId="478"/>
    <cellStyle name="Currency 3 2 2 2" xfId="1043"/>
    <cellStyle name="Currency 3 2 3" xfId="1042"/>
    <cellStyle name="Currency 3 3" xfId="479"/>
    <cellStyle name="Currency 3 3 2" xfId="1044"/>
    <cellStyle name="Currency 3 4" xfId="1041"/>
    <cellStyle name="Currency 4" xfId="141"/>
    <cellStyle name="Currency 4 2" xfId="142"/>
    <cellStyle name="Currency 4 2 2" xfId="481"/>
    <cellStyle name="Currency 4 2 3" xfId="482"/>
    <cellStyle name="Currency 4 2 3 2" xfId="483"/>
    <cellStyle name="Currency 4 2 3 2 2" xfId="1048"/>
    <cellStyle name="Currency 4 2 3 3" xfId="1047"/>
    <cellStyle name="Currency 4 2 4" xfId="484"/>
    <cellStyle name="Currency 4 2 4 2" xfId="1049"/>
    <cellStyle name="Currency 4 2 5" xfId="480"/>
    <cellStyle name="Currency 4 2 5 2" xfId="1050"/>
    <cellStyle name="Currency 4 2 6" xfId="1046"/>
    <cellStyle name="Currency 4 3" xfId="143"/>
    <cellStyle name="Currency 4 3 2" xfId="485"/>
    <cellStyle name="Currency 4 3 2 2" xfId="486"/>
    <cellStyle name="Currency 4 3 2 2 2" xfId="1053"/>
    <cellStyle name="Currency 4 3 2 3" xfId="1052"/>
    <cellStyle name="Currency 4 3 3" xfId="487"/>
    <cellStyle name="Currency 4 3 3 2" xfId="1054"/>
    <cellStyle name="Currency 4 3 4" xfId="488"/>
    <cellStyle name="Currency 4 3 4 2" xfId="1055"/>
    <cellStyle name="Currency 4 3 5" xfId="1051"/>
    <cellStyle name="Currency 4 4" xfId="144"/>
    <cellStyle name="Currency 4 4 2" xfId="489"/>
    <cellStyle name="Currency 4 4 2 2" xfId="1057"/>
    <cellStyle name="Currency 4 4 3" xfId="1056"/>
    <cellStyle name="Currency 4 5" xfId="490"/>
    <cellStyle name="Currency 4 6" xfId="1045"/>
    <cellStyle name="Currency 4_Stat211 - 2011 Final (Reserve) v2" xfId="145"/>
    <cellStyle name="Currency 5" xfId="146"/>
    <cellStyle name="Currency 5 10" xfId="491"/>
    <cellStyle name="Currency 5 2" xfId="147"/>
    <cellStyle name="Currency 5 2 2" xfId="148"/>
    <cellStyle name="Currency 5 2 2 2" xfId="492"/>
    <cellStyle name="Currency 5 2 2 2 2" xfId="1060"/>
    <cellStyle name="Currency 5 2 2 3" xfId="1059"/>
    <cellStyle name="Currency 5 2 3" xfId="493"/>
    <cellStyle name="Currency 5 2 3 2" xfId="1061"/>
    <cellStyle name="Currency 5 2 4" xfId="1058"/>
    <cellStyle name="Currency 5 3" xfId="149"/>
    <cellStyle name="Currency 5 3 2" xfId="150"/>
    <cellStyle name="Currency 5 3 2 2" xfId="494"/>
    <cellStyle name="Currency 5 3 2 2 2" xfId="1064"/>
    <cellStyle name="Currency 5 3 2 3" xfId="1063"/>
    <cellStyle name="Currency 5 3 3" xfId="495"/>
    <cellStyle name="Currency 5 3 3 2" xfId="1065"/>
    <cellStyle name="Currency 5 3 4" xfId="1062"/>
    <cellStyle name="Currency 5 4" xfId="151"/>
    <cellStyle name="Currency 5 4 2" xfId="496"/>
    <cellStyle name="Currency 5 4 2 2" xfId="1067"/>
    <cellStyle name="Currency 5 4 3" xfId="1066"/>
    <cellStyle name="Currency 5 5" xfId="497"/>
    <cellStyle name="Currency 5 5 2" xfId="498"/>
    <cellStyle name="Currency 5 5 2 2" xfId="1069"/>
    <cellStyle name="Currency 5 5 3" xfId="1068"/>
    <cellStyle name="Currency 5 6" xfId="499"/>
    <cellStyle name="Currency 5 6 2" xfId="500"/>
    <cellStyle name="Currency 5 6 2 2" xfId="768"/>
    <cellStyle name="Currency 5 6 2 3" xfId="767"/>
    <cellStyle name="Currency 5 6 3" xfId="501"/>
    <cellStyle name="Currency 5 7" xfId="502"/>
    <cellStyle name="Currency 5 7 2" xfId="1070"/>
    <cellStyle name="Currency 5 8" xfId="503"/>
    <cellStyle name="Currency 5 9" xfId="504"/>
    <cellStyle name="Currency 6" xfId="152"/>
    <cellStyle name="Currency 6 2" xfId="153"/>
    <cellStyle name="Currency 6 2 2" xfId="154"/>
    <cellStyle name="Currency 6 2 2 2" xfId="505"/>
    <cellStyle name="Currency 6 2 2 2 2" xfId="1073"/>
    <cellStyle name="Currency 6 2 2 3" xfId="1072"/>
    <cellStyle name="Currency 6 2 3" xfId="506"/>
    <cellStyle name="Currency 6 2 3 2" xfId="1074"/>
    <cellStyle name="Currency 6 2 4" xfId="1071"/>
    <cellStyle name="Currency 6 3" xfId="155"/>
    <cellStyle name="Currency 6 3 2" xfId="1075"/>
    <cellStyle name="Currency 7" xfId="156"/>
    <cellStyle name="Currency 7 2" xfId="157"/>
    <cellStyle name="Currency 7 2 2" xfId="158"/>
    <cellStyle name="Currency 7 2 2 2" xfId="507"/>
    <cellStyle name="Currency 7 2 2 2 2" xfId="1079"/>
    <cellStyle name="Currency 7 2 2 3" xfId="1078"/>
    <cellStyle name="Currency 7 2 3" xfId="508"/>
    <cellStyle name="Currency 7 2 3 2" xfId="1080"/>
    <cellStyle name="Currency 7 2 4" xfId="1077"/>
    <cellStyle name="Currency 7 3" xfId="159"/>
    <cellStyle name="Currency 7 3 2" xfId="509"/>
    <cellStyle name="Currency 7 3 2 2" xfId="1082"/>
    <cellStyle name="Currency 7 3 3" xfId="1081"/>
    <cellStyle name="Currency 7 4" xfId="510"/>
    <cellStyle name="Currency 7 4 2" xfId="1083"/>
    <cellStyle name="Currency 7 5" xfId="1076"/>
    <cellStyle name="Currency 8" xfId="160"/>
    <cellStyle name="Currency 9" xfId="161"/>
    <cellStyle name="Currency 9 2" xfId="162"/>
    <cellStyle name="Currency 9 2 2" xfId="511"/>
    <cellStyle name="Currency 9 2 2 2" xfId="1086"/>
    <cellStyle name="Currency 9 2 3" xfId="1085"/>
    <cellStyle name="Currency 9 3" xfId="163"/>
    <cellStyle name="Currency 9 3 2" xfId="1087"/>
    <cellStyle name="Currency 9 4" xfId="1084"/>
    <cellStyle name="Explanatory Text 2" xfId="164"/>
    <cellStyle name="Explanatory Text 3" xfId="165"/>
    <cellStyle name="Good 2" xfId="166"/>
    <cellStyle name="Good 3" xfId="167"/>
    <cellStyle name="Heading 1 2" xfId="168"/>
    <cellStyle name="Heading 1 3" xfId="169"/>
    <cellStyle name="Heading 1 3 2" xfId="769"/>
    <cellStyle name="Heading 1 4" xfId="170"/>
    <cellStyle name="Heading 2 2" xfId="171"/>
    <cellStyle name="Heading 2 3" xfId="172"/>
    <cellStyle name="Heading 2 3 2" xfId="770"/>
    <cellStyle name="Heading 2 4" xfId="173"/>
    <cellStyle name="Heading 3 2" xfId="174"/>
    <cellStyle name="Heading 3 3" xfId="175"/>
    <cellStyle name="Heading 3 3 2" xfId="771"/>
    <cellStyle name="Heading 3 4" xfId="176"/>
    <cellStyle name="Heading 4 2" xfId="177"/>
    <cellStyle name="Heading 4 3" xfId="178"/>
    <cellStyle name="Heading 4 3 2" xfId="772"/>
    <cellStyle name="Heading 4 4" xfId="179"/>
    <cellStyle name="Hyperlink 2" xfId="180"/>
    <cellStyle name="Input 2" xfId="181"/>
    <cellStyle name="Input 3" xfId="182"/>
    <cellStyle name="Linked Cell 2" xfId="183"/>
    <cellStyle name="Linked Cell 3" xfId="184"/>
    <cellStyle name="Linked Cell 4" xfId="185"/>
    <cellStyle name="Neutral 2" xfId="186"/>
    <cellStyle name="Neutral 3" xfId="187"/>
    <cellStyle name="Normal" xfId="0" builtinId="0"/>
    <cellStyle name="Normal 10" xfId="188"/>
    <cellStyle name="Normal 10 2" xfId="189"/>
    <cellStyle name="Normal 10 2 2" xfId="512"/>
    <cellStyle name="Normal 10 2 2 2" xfId="1090"/>
    <cellStyle name="Normal 10 2 3" xfId="1089"/>
    <cellStyle name="Normal 10 3" xfId="190"/>
    <cellStyle name="Normal 10 3 2" xfId="1091"/>
    <cellStyle name="Normal 10 4" xfId="1088"/>
    <cellStyle name="Normal 11" xfId="191"/>
    <cellStyle name="Normal 11 2" xfId="192"/>
    <cellStyle name="Normal 11 2 2" xfId="514"/>
    <cellStyle name="Normal 11 2 2 2" xfId="1092"/>
    <cellStyle name="Normal 11 2 3" xfId="513"/>
    <cellStyle name="Normal 11 3" xfId="515"/>
    <cellStyle name="Normal 12" xfId="193"/>
    <cellStyle name="Normal 13" xfId="194"/>
    <cellStyle name="Normal 13 2" xfId="516"/>
    <cellStyle name="Normal 13 3" xfId="517"/>
    <cellStyle name="Normal 13 4" xfId="698"/>
    <cellStyle name="Normal 13 4 2" xfId="1093"/>
    <cellStyle name="Normal 14" xfId="195"/>
    <cellStyle name="Normal 14 2" xfId="196"/>
    <cellStyle name="Normal 14 2 2" xfId="1095"/>
    <cellStyle name="Normal 14 3" xfId="1094"/>
    <cellStyle name="Normal 15" xfId="197"/>
    <cellStyle name="Normal 15 2" xfId="198"/>
    <cellStyle name="Normal 15 2 2" xfId="1096"/>
    <cellStyle name="Normal 16" xfId="360"/>
    <cellStyle name="Normal 16 2" xfId="363"/>
    <cellStyle name="Normal 16 2 2" xfId="1098"/>
    <cellStyle name="Normal 16 3" xfId="1097"/>
    <cellStyle name="Normal 17" xfId="518"/>
    <cellStyle name="Normal 17 2" xfId="697"/>
    <cellStyle name="Normal 17 3" xfId="706"/>
    <cellStyle name="Normal 18" xfId="364"/>
    <cellStyle name="Normal 18 2" xfId="707"/>
    <cellStyle name="Normal 18 2 2" xfId="1100"/>
    <cellStyle name="Normal 18 3" xfId="1099"/>
    <cellStyle name="Normal 19" xfId="700"/>
    <cellStyle name="Normal 19 2" xfId="773"/>
    <cellStyle name="Normal 19 3" xfId="1101"/>
    <cellStyle name="Normal 2" xfId="199"/>
    <cellStyle name="Normal 2 10" xfId="520"/>
    <cellStyle name="Normal 2 10 2" xfId="1102"/>
    <cellStyle name="Normal 2 11" xfId="521"/>
    <cellStyle name="Normal 2 12" xfId="519"/>
    <cellStyle name="Normal 2 2" xfId="200"/>
    <cellStyle name="Normal 2 2 2" xfId="201"/>
    <cellStyle name="Normal 2 2 2 2" xfId="522"/>
    <cellStyle name="Normal 2 2 2 2 2" xfId="1105"/>
    <cellStyle name="Normal 2 2 2 3" xfId="1104"/>
    <cellStyle name="Normal 2 2 3" xfId="523"/>
    <cellStyle name="Normal 2 2 3 2" xfId="1106"/>
    <cellStyle name="Normal 2 2 4" xfId="1103"/>
    <cellStyle name="Normal 2 3" xfId="202"/>
    <cellStyle name="Normal 2 3 2" xfId="203"/>
    <cellStyle name="Normal 2 3 2 2" xfId="524"/>
    <cellStyle name="Normal 2 3 2 2 2" xfId="1109"/>
    <cellStyle name="Normal 2 3 2 3" xfId="1108"/>
    <cellStyle name="Normal 2 3 3" xfId="525"/>
    <cellStyle name="Normal 2 3 3 2" xfId="1110"/>
    <cellStyle name="Normal 2 3 4" xfId="1107"/>
    <cellStyle name="Normal 2 4" xfId="204"/>
    <cellStyle name="Normal 2 4 2" xfId="205"/>
    <cellStyle name="Normal 2 4 2 2" xfId="526"/>
    <cellStyle name="Normal 2 4 2 2 2" xfId="1113"/>
    <cellStyle name="Normal 2 4 2 3" xfId="1112"/>
    <cellStyle name="Normal 2 4 3" xfId="527"/>
    <cellStyle name="Normal 2 4 3 2" xfId="1114"/>
    <cellStyle name="Normal 2 4 4" xfId="1111"/>
    <cellStyle name="Normal 2 5" xfId="206"/>
    <cellStyle name="Normal 2 5 2" xfId="207"/>
    <cellStyle name="Normal 2 5 2 2" xfId="528"/>
    <cellStyle name="Normal 2 5 2 2 2" xfId="1117"/>
    <cellStyle name="Normal 2 5 2 3" xfId="1116"/>
    <cellStyle name="Normal 2 5 3" xfId="529"/>
    <cellStyle name="Normal 2 5 3 2" xfId="1118"/>
    <cellStyle name="Normal 2 5 4" xfId="1115"/>
    <cellStyle name="Normal 2 6" xfId="208"/>
    <cellStyle name="Normal 2 6 2" xfId="209"/>
    <cellStyle name="Normal 2 6 2 2" xfId="210"/>
    <cellStyle name="Normal 2 6 2 2 2" xfId="530"/>
    <cellStyle name="Normal 2 6 2 2 2 2" xfId="1122"/>
    <cellStyle name="Normal 2 6 2 2 3" xfId="1121"/>
    <cellStyle name="Normal 2 6 2 3" xfId="531"/>
    <cellStyle name="Normal 2 6 2 3 2" xfId="1123"/>
    <cellStyle name="Normal 2 6 2 4" xfId="1120"/>
    <cellStyle name="Normal 2 6 3" xfId="211"/>
    <cellStyle name="Normal 2 6 3 2" xfId="532"/>
    <cellStyle name="Normal 2 6 3 2 2" xfId="1125"/>
    <cellStyle name="Normal 2 6 3 3" xfId="1124"/>
    <cellStyle name="Normal 2 6 4" xfId="533"/>
    <cellStyle name="Normal 2 6 4 2" xfId="1126"/>
    <cellStyle name="Normal 2 6 5" xfId="1119"/>
    <cellStyle name="Normal 2 7" xfId="212"/>
    <cellStyle name="Normal 2 7 2" xfId="534"/>
    <cellStyle name="Normal 2 7 2 2" xfId="1128"/>
    <cellStyle name="Normal 2 7 3" xfId="1127"/>
    <cellStyle name="Normal 2 8" xfId="213"/>
    <cellStyle name="Normal 2 8 2" xfId="536"/>
    <cellStyle name="Normal 2 8 2 2" xfId="1130"/>
    <cellStyle name="Normal 2 8 3" xfId="537"/>
    <cellStyle name="Normal 2 8 4" xfId="535"/>
    <cellStyle name="Normal 2 8 4 2" xfId="1131"/>
    <cellStyle name="Normal 2 8 5" xfId="1129"/>
    <cellStyle name="Normal 2 9" xfId="538"/>
    <cellStyle name="Normal 2_Stat211 - 2011 Final (Reserve)" xfId="214"/>
    <cellStyle name="Normal 20" xfId="774"/>
    <cellStyle name="Normal 20 2" xfId="793"/>
    <cellStyle name="Normal 20 3" xfId="764"/>
    <cellStyle name="Normal 21" xfId="709"/>
    <cellStyle name="Normal 21 2" xfId="788"/>
    <cellStyle name="Normal 22" xfId="794"/>
    <cellStyle name="Normal 22 2" xfId="823"/>
    <cellStyle name="Normal 23" xfId="796"/>
    <cellStyle name="Normal 23 2" xfId="825"/>
    <cellStyle name="Normal 24" xfId="822"/>
    <cellStyle name="Normal 24 2" xfId="831"/>
    <cellStyle name="Normal 25" xfId="797"/>
    <cellStyle name="Normal 25 2" xfId="826"/>
    <cellStyle name="Normal 26" xfId="820"/>
    <cellStyle name="Normal 27" xfId="840"/>
    <cellStyle name="Normal 28" xfId="835"/>
    <cellStyle name="Normal 29" xfId="1390"/>
    <cellStyle name="Normal 3" xfId="215"/>
    <cellStyle name="Normal 3 2" xfId="216"/>
    <cellStyle name="Normal 3 2 2" xfId="217"/>
    <cellStyle name="Normal 3 2 2 2" xfId="539"/>
    <cellStyle name="Normal 3 2 2 2 2" xfId="1135"/>
    <cellStyle name="Normal 3 2 2 3" xfId="1134"/>
    <cellStyle name="Normal 3 2 3" xfId="540"/>
    <cellStyle name="Normal 3 2 3 2" xfId="1136"/>
    <cellStyle name="Normal 3 2 4" xfId="1133"/>
    <cellStyle name="Normal 3 3" xfId="218"/>
    <cellStyle name="Normal 3 3 2" xfId="541"/>
    <cellStyle name="Normal 3 3 2 2" xfId="1138"/>
    <cellStyle name="Normal 3 3 3" xfId="1137"/>
    <cellStyle name="Normal 3 4" xfId="542"/>
    <cellStyle name="Normal 3 4 2" xfId="1139"/>
    <cellStyle name="Normal 3 5" xfId="1132"/>
    <cellStyle name="Normal 3 6" xfId="1397"/>
    <cellStyle name="Normal 30" xfId="1392"/>
    <cellStyle name="Normal 30 2" xfId="1398"/>
    <cellStyle name="Normal 31" xfId="1394"/>
    <cellStyle name="Normal 31 2" xfId="1399"/>
    <cellStyle name="Normal 4" xfId="219"/>
    <cellStyle name="Normal 4 2" xfId="220"/>
    <cellStyle name="Normal 4 2 2" xfId="544"/>
    <cellStyle name="Normal 4 2 3" xfId="545"/>
    <cellStyle name="Normal 4 2 3 2" xfId="546"/>
    <cellStyle name="Normal 4 2 3 2 2" xfId="1143"/>
    <cellStyle name="Normal 4 2 3 3" xfId="1142"/>
    <cellStyle name="Normal 4 2 4" xfId="547"/>
    <cellStyle name="Normal 4 2 4 2" xfId="1144"/>
    <cellStyle name="Normal 4 2 5" xfId="543"/>
    <cellStyle name="Normal 4 2 5 2" xfId="1145"/>
    <cellStyle name="Normal 4 2 6" xfId="1141"/>
    <cellStyle name="Normal 4 3" xfId="221"/>
    <cellStyle name="Normal 4 3 2" xfId="548"/>
    <cellStyle name="Normal 4 3 2 2" xfId="549"/>
    <cellStyle name="Normal 4 3 2 2 2" xfId="1148"/>
    <cellStyle name="Normal 4 3 2 3" xfId="1147"/>
    <cellStyle name="Normal 4 3 3" xfId="550"/>
    <cellStyle name="Normal 4 3 3 2" xfId="1149"/>
    <cellStyle name="Normal 4 3 4" xfId="551"/>
    <cellStyle name="Normal 4 3 4 2" xfId="1150"/>
    <cellStyle name="Normal 4 3 5" xfId="1146"/>
    <cellStyle name="Normal 4 4" xfId="222"/>
    <cellStyle name="Normal 4 4 2" xfId="552"/>
    <cellStyle name="Normal 4 4 2 2" xfId="1152"/>
    <cellStyle name="Normal 4 4 3" xfId="1151"/>
    <cellStyle name="Normal 4 5" xfId="553"/>
    <cellStyle name="Normal 4 6" xfId="1140"/>
    <cellStyle name="Normal 4_Stat211 - 2011 Final (Reserve) v2" xfId="223"/>
    <cellStyle name="Normal 5" xfId="224"/>
    <cellStyle name="Normal 5 2" xfId="225"/>
    <cellStyle name="Normal 5 2 2" xfId="226"/>
    <cellStyle name="Normal 5 2 2 2" xfId="554"/>
    <cellStyle name="Normal 5 2 2 2 2" xfId="1156"/>
    <cellStyle name="Normal 5 2 2 3" xfId="1155"/>
    <cellStyle name="Normal 5 2 3" xfId="555"/>
    <cellStyle name="Normal 5 2 3 2" xfId="1157"/>
    <cellStyle name="Normal 5 2 4" xfId="1154"/>
    <cellStyle name="Normal 5 3" xfId="227"/>
    <cellStyle name="Normal 5 4" xfId="228"/>
    <cellStyle name="Normal 5 5" xfId="229"/>
    <cellStyle name="Normal 5 5 2" xfId="556"/>
    <cellStyle name="Normal 5 5 2 2" xfId="1159"/>
    <cellStyle name="Normal 5 5 3" xfId="1158"/>
    <cellStyle name="Normal 5 6" xfId="557"/>
    <cellStyle name="Normal 5 6 2" xfId="1160"/>
    <cellStyle name="Normal 5 7" xfId="1153"/>
    <cellStyle name="Normal 5_Stat211 - 2011 Final (Reserve)" xfId="230"/>
    <cellStyle name="Normal 6" xfId="231"/>
    <cellStyle name="Normal 6 2" xfId="559"/>
    <cellStyle name="Normal 6 3" xfId="560"/>
    <cellStyle name="Normal 6 3 2" xfId="561"/>
    <cellStyle name="Normal 6 3 2 2" xfId="1163"/>
    <cellStyle name="Normal 6 3 3" xfId="1162"/>
    <cellStyle name="Normal 6 4" xfId="562"/>
    <cellStyle name="Normal 6 4 2" xfId="1164"/>
    <cellStyle name="Normal 6 5" xfId="558"/>
    <cellStyle name="Normal 6 5 2" xfId="1165"/>
    <cellStyle name="Normal 6 6" xfId="1161"/>
    <cellStyle name="Normal 7" xfId="232"/>
    <cellStyle name="Normal 7 2" xfId="233"/>
    <cellStyle name="Normal 7 2 2" xfId="234"/>
    <cellStyle name="Normal 7 2 2 2" xfId="564"/>
    <cellStyle name="Normal 7 2 2 2 2" xfId="1168"/>
    <cellStyle name="Normal 7 2 2 3" xfId="1167"/>
    <cellStyle name="Normal 7 2 3" xfId="565"/>
    <cellStyle name="Normal 7 2 3 2" xfId="1169"/>
    <cellStyle name="Normal 7 2 4" xfId="1166"/>
    <cellStyle name="Normal 7 3" xfId="235"/>
    <cellStyle name="Normal 7 3 2" xfId="236"/>
    <cellStyle name="Normal 7 3 2 2" xfId="567"/>
    <cellStyle name="Normal 7 3 2 3" xfId="566"/>
    <cellStyle name="Normal 7 3 2 3 2" xfId="1172"/>
    <cellStyle name="Normal 7 3 2 4" xfId="1171"/>
    <cellStyle name="Normal 7 3 3" xfId="1170"/>
    <cellStyle name="Normal 7 4" xfId="237"/>
    <cellStyle name="Normal 7 4 2" xfId="568"/>
    <cellStyle name="Normal 7 4 2 2" xfId="1174"/>
    <cellStyle name="Normal 7 4 3" xfId="1173"/>
    <cellStyle name="Normal 7 5" xfId="569"/>
    <cellStyle name="Normal 7 6" xfId="570"/>
    <cellStyle name="Normal 7 6 2" xfId="1175"/>
    <cellStyle name="Normal 7 7" xfId="571"/>
    <cellStyle name="Normal 7 8" xfId="563"/>
    <cellStyle name="Normal 7_Stat211 - 2011 Final (Reserve)" xfId="238"/>
    <cellStyle name="Normal 8" xfId="239"/>
    <cellStyle name="Normal 9" xfId="240"/>
    <cellStyle name="Normal_stat104p" xfId="241"/>
    <cellStyle name="Normal_Stat211 - 2011 Final (Reserve) v2" xfId="242"/>
    <cellStyle name="Note 2" xfId="243"/>
    <cellStyle name="Note 2 2" xfId="244"/>
    <cellStyle name="Note 2 2 2" xfId="572"/>
    <cellStyle name="Note 2 2 2 2" xfId="1178"/>
    <cellStyle name="Note 2 2 3" xfId="1177"/>
    <cellStyle name="Note 2 3" xfId="573"/>
    <cellStyle name="Note 2 3 2" xfId="1179"/>
    <cellStyle name="Note 2 4" xfId="1176"/>
    <cellStyle name="Output 2" xfId="245"/>
    <cellStyle name="Output 3" xfId="246"/>
    <cellStyle name="Percent 10" xfId="812"/>
    <cellStyle name="Percent 2" xfId="247"/>
    <cellStyle name="Percent 2 10" xfId="574"/>
    <cellStyle name="Percent 2 2" xfId="248"/>
    <cellStyle name="Percent 2 2 2" xfId="249"/>
    <cellStyle name="Percent 2 2 2 2" xfId="575"/>
    <cellStyle name="Percent 2 2 2 2 2" xfId="1182"/>
    <cellStyle name="Percent 2 2 2 3" xfId="1181"/>
    <cellStyle name="Percent 2 2 3" xfId="576"/>
    <cellStyle name="Percent 2 2 3 2" xfId="1183"/>
    <cellStyle name="Percent 2 2 4" xfId="1180"/>
    <cellStyle name="Percent 2 3" xfId="250"/>
    <cellStyle name="Percent 2 3 2" xfId="251"/>
    <cellStyle name="Percent 2 3 2 2" xfId="577"/>
    <cellStyle name="Percent 2 3 2 2 2" xfId="1186"/>
    <cellStyle name="Percent 2 3 2 3" xfId="1185"/>
    <cellStyle name="Percent 2 3 3" xfId="578"/>
    <cellStyle name="Percent 2 3 3 2" xfId="1187"/>
    <cellStyle name="Percent 2 3 4" xfId="1184"/>
    <cellStyle name="Percent 2 4" xfId="252"/>
    <cellStyle name="Percent 2 4 2" xfId="579"/>
    <cellStyle name="Percent 2 4 2 2" xfId="1189"/>
    <cellStyle name="Percent 2 4 3" xfId="1188"/>
    <cellStyle name="Percent 2 5" xfId="580"/>
    <cellStyle name="Percent 2 5 2" xfId="581"/>
    <cellStyle name="Percent 2 5 2 2" xfId="1191"/>
    <cellStyle name="Percent 2 5 3" xfId="1190"/>
    <cellStyle name="Percent 2 6" xfId="582"/>
    <cellStyle name="Percent 2 6 2" xfId="583"/>
    <cellStyle name="Percent 2 6 2 2" xfId="776"/>
    <cellStyle name="Percent 2 6 2 3" xfId="775"/>
    <cellStyle name="Percent 2 6 3" xfId="584"/>
    <cellStyle name="Percent 2 7" xfId="585"/>
    <cellStyle name="Percent 2 7 2" xfId="1192"/>
    <cellStyle name="Percent 2 8" xfId="586"/>
    <cellStyle name="Percent 2 9" xfId="587"/>
    <cellStyle name="Percent 3" xfId="253"/>
    <cellStyle name="Percent 3 2" xfId="254"/>
    <cellStyle name="Percent 3 2 2" xfId="588"/>
    <cellStyle name="Percent 3 2 2 2" xfId="1195"/>
    <cellStyle name="Percent 3 2 3" xfId="1194"/>
    <cellStyle name="Percent 3 3" xfId="589"/>
    <cellStyle name="Percent 3 3 2" xfId="1196"/>
    <cellStyle name="Percent 3 4" xfId="1193"/>
    <cellStyle name="Percent 4" xfId="255"/>
    <cellStyle name="Percent 4 2" xfId="256"/>
    <cellStyle name="Percent 4 2 2" xfId="591"/>
    <cellStyle name="Percent 4 2 3" xfId="592"/>
    <cellStyle name="Percent 4 2 3 2" xfId="593"/>
    <cellStyle name="Percent 4 2 3 2 2" xfId="1200"/>
    <cellStyle name="Percent 4 2 3 3" xfId="1199"/>
    <cellStyle name="Percent 4 2 4" xfId="594"/>
    <cellStyle name="Percent 4 2 4 2" xfId="1201"/>
    <cellStyle name="Percent 4 2 5" xfId="590"/>
    <cellStyle name="Percent 4 2 5 2" xfId="1202"/>
    <cellStyle name="Percent 4 2 6" xfId="1198"/>
    <cellStyle name="Percent 4 3" xfId="257"/>
    <cellStyle name="Percent 4 3 2" xfId="595"/>
    <cellStyle name="Percent 4 3 2 2" xfId="596"/>
    <cellStyle name="Percent 4 3 2 2 2" xfId="1205"/>
    <cellStyle name="Percent 4 3 2 3" xfId="1204"/>
    <cellStyle name="Percent 4 3 3" xfId="597"/>
    <cellStyle name="Percent 4 3 3 2" xfId="1206"/>
    <cellStyle name="Percent 4 3 4" xfId="598"/>
    <cellStyle name="Percent 4 3 4 2" xfId="1207"/>
    <cellStyle name="Percent 4 3 5" xfId="1203"/>
    <cellStyle name="Percent 4 4" xfId="258"/>
    <cellStyle name="Percent 4 4 2" xfId="599"/>
    <cellStyle name="Percent 4 4 2 2" xfId="1209"/>
    <cellStyle name="Percent 4 4 3" xfId="1208"/>
    <cellStyle name="Percent 4 5" xfId="600"/>
    <cellStyle name="Percent 4 6" xfId="1197"/>
    <cellStyle name="Percent 5" xfId="259"/>
    <cellStyle name="Percent 5 10" xfId="601"/>
    <cellStyle name="Percent 5 2" xfId="260"/>
    <cellStyle name="Percent 5 2 2" xfId="261"/>
    <cellStyle name="Percent 5 2 2 2" xfId="602"/>
    <cellStyle name="Percent 5 2 2 2 2" xfId="1212"/>
    <cellStyle name="Percent 5 2 2 3" xfId="1211"/>
    <cellStyle name="Percent 5 2 3" xfId="603"/>
    <cellStyle name="Percent 5 2 3 2" xfId="1213"/>
    <cellStyle name="Percent 5 2 4" xfId="1210"/>
    <cellStyle name="Percent 5 3" xfId="262"/>
    <cellStyle name="Percent 5 3 2" xfId="263"/>
    <cellStyle name="Percent 5 3 2 2" xfId="604"/>
    <cellStyle name="Percent 5 3 2 2 2" xfId="1216"/>
    <cellStyle name="Percent 5 3 2 3" xfId="1215"/>
    <cellStyle name="Percent 5 3 3" xfId="605"/>
    <cellStyle name="Percent 5 3 3 2" xfId="1217"/>
    <cellStyle name="Percent 5 3 4" xfId="1214"/>
    <cellStyle name="Percent 5 4" xfId="264"/>
    <cellStyle name="Percent 5 4 2" xfId="606"/>
    <cellStyle name="Percent 5 4 2 2" xfId="1219"/>
    <cellStyle name="Percent 5 4 3" xfId="1218"/>
    <cellStyle name="Percent 5 5" xfId="607"/>
    <cellStyle name="Percent 5 5 2" xfId="608"/>
    <cellStyle name="Percent 5 5 2 2" xfId="1221"/>
    <cellStyle name="Percent 5 5 3" xfId="1220"/>
    <cellStyle name="Percent 5 6" xfId="609"/>
    <cellStyle name="Percent 5 6 2" xfId="610"/>
    <cellStyle name="Percent 5 6 2 2" xfId="778"/>
    <cellStyle name="Percent 5 6 2 3" xfId="777"/>
    <cellStyle name="Percent 5 6 3" xfId="611"/>
    <cellStyle name="Percent 5 7" xfId="612"/>
    <cellStyle name="Percent 5 7 2" xfId="1222"/>
    <cellStyle name="Percent 5 8" xfId="613"/>
    <cellStyle name="Percent 5 9" xfId="614"/>
    <cellStyle name="Percent 6" xfId="265"/>
    <cellStyle name="Percent 6 2" xfId="266"/>
    <cellStyle name="Percent 6 2 2" xfId="267"/>
    <cellStyle name="Percent 6 2 2 2" xfId="615"/>
    <cellStyle name="Percent 6 2 2 2 2" xfId="1225"/>
    <cellStyle name="Percent 6 2 2 3" xfId="1224"/>
    <cellStyle name="Percent 6 2 3" xfId="616"/>
    <cellStyle name="Percent 6 2 3 2" xfId="1226"/>
    <cellStyle name="Percent 6 2 4" xfId="1223"/>
    <cellStyle name="Percent 6 3" xfId="268"/>
    <cellStyle name="Percent 6 3 2" xfId="1227"/>
    <cellStyle name="Percent 7" xfId="269"/>
    <cellStyle name="Percent 7 2" xfId="270"/>
    <cellStyle name="Percent 7 2 2" xfId="271"/>
    <cellStyle name="Percent 7 2 2 2" xfId="617"/>
    <cellStyle name="Percent 7 2 2 2 2" xfId="1231"/>
    <cellStyle name="Percent 7 2 2 3" xfId="1230"/>
    <cellStyle name="Percent 7 2 3" xfId="618"/>
    <cellStyle name="Percent 7 2 3 2" xfId="1232"/>
    <cellStyle name="Percent 7 2 4" xfId="1229"/>
    <cellStyle name="Percent 7 3" xfId="272"/>
    <cellStyle name="Percent 7 3 2" xfId="273"/>
    <cellStyle name="Percent 7 3 2 2" xfId="619"/>
    <cellStyle name="Percent 7 3 2 2 2" xfId="1235"/>
    <cellStyle name="Percent 7 3 2 3" xfId="1234"/>
    <cellStyle name="Percent 7 3 3" xfId="620"/>
    <cellStyle name="Percent 7 3 3 2" xfId="1236"/>
    <cellStyle name="Percent 7 3 4" xfId="1233"/>
    <cellStyle name="Percent 7 4" xfId="274"/>
    <cellStyle name="Percent 7 4 2" xfId="621"/>
    <cellStyle name="Percent 7 4 2 2" xfId="1238"/>
    <cellStyle name="Percent 7 4 3" xfId="1237"/>
    <cellStyle name="Percent 7 5" xfId="622"/>
    <cellStyle name="Percent 7 5 2" xfId="1239"/>
    <cellStyle name="Percent 7 6" xfId="1228"/>
    <cellStyle name="Percent 8" xfId="275"/>
    <cellStyle name="Percent 9" xfId="276"/>
    <cellStyle name="Percent 9 2" xfId="277"/>
    <cellStyle name="Percent 9 3" xfId="1240"/>
    <cellStyle name="SAPBEXaggData" xfId="278"/>
    <cellStyle name="SAPBEXaggData 2" xfId="279"/>
    <cellStyle name="SAPBEXaggData 2 2" xfId="623"/>
    <cellStyle name="SAPBEXaggData 2 2 2" xfId="1243"/>
    <cellStyle name="SAPBEXaggData 2 3" xfId="1242"/>
    <cellStyle name="SAPBEXaggData 3" xfId="624"/>
    <cellStyle name="SAPBEXaggData 3 2" xfId="1244"/>
    <cellStyle name="SAPBEXaggData 4" xfId="1241"/>
    <cellStyle name="SAPBEXaggDataEmph" xfId="280"/>
    <cellStyle name="SAPBEXaggDataEmph 2" xfId="281"/>
    <cellStyle name="SAPBEXaggDataEmph 2 2" xfId="625"/>
    <cellStyle name="SAPBEXaggDataEmph 2 2 2" xfId="1247"/>
    <cellStyle name="SAPBEXaggDataEmph 2 3" xfId="1246"/>
    <cellStyle name="SAPBEXaggDataEmph 3" xfId="626"/>
    <cellStyle name="SAPBEXaggDataEmph 3 2" xfId="1248"/>
    <cellStyle name="SAPBEXaggDataEmph 4" xfId="1245"/>
    <cellStyle name="SAPBEXaggItem" xfId="282"/>
    <cellStyle name="SAPBEXaggItemX" xfId="283"/>
    <cellStyle name="SAPBEXaggItemX 2" xfId="284"/>
    <cellStyle name="SAPBEXaggItemX 2 2" xfId="627"/>
    <cellStyle name="SAPBEXaggItemX 2 2 2" xfId="1251"/>
    <cellStyle name="SAPBEXaggItemX 2 3" xfId="1250"/>
    <cellStyle name="SAPBEXaggItemX 3" xfId="628"/>
    <cellStyle name="SAPBEXaggItemX 3 2" xfId="1252"/>
    <cellStyle name="SAPBEXaggItemX 4" xfId="1249"/>
    <cellStyle name="SAPBEXchaText" xfId="285"/>
    <cellStyle name="SAPBEXchaText 2" xfId="286"/>
    <cellStyle name="SAPBEXchaText 2 2" xfId="629"/>
    <cellStyle name="SAPBEXchaText 2 2 2" xfId="1255"/>
    <cellStyle name="SAPBEXchaText 2 3" xfId="1254"/>
    <cellStyle name="SAPBEXchaText 3" xfId="630"/>
    <cellStyle name="SAPBEXchaText 3 2" xfId="1256"/>
    <cellStyle name="SAPBEXchaText 4" xfId="1253"/>
    <cellStyle name="SAPBEXexcBad7" xfId="287"/>
    <cellStyle name="SAPBEXexcBad7 2" xfId="288"/>
    <cellStyle name="SAPBEXexcBad7 2 2" xfId="631"/>
    <cellStyle name="SAPBEXexcBad7 2 2 2" xfId="1259"/>
    <cellStyle name="SAPBEXexcBad7 2 3" xfId="1258"/>
    <cellStyle name="SAPBEXexcBad7 3" xfId="632"/>
    <cellStyle name="SAPBEXexcBad7 3 2" xfId="1260"/>
    <cellStyle name="SAPBEXexcBad7 4" xfId="1257"/>
    <cellStyle name="SAPBEXexcBad8" xfId="289"/>
    <cellStyle name="SAPBEXexcBad8 2" xfId="290"/>
    <cellStyle name="SAPBEXexcBad8 2 2" xfId="633"/>
    <cellStyle name="SAPBEXexcBad8 2 2 2" xfId="1263"/>
    <cellStyle name="SAPBEXexcBad8 2 3" xfId="1262"/>
    <cellStyle name="SAPBEXexcBad8 3" xfId="634"/>
    <cellStyle name="SAPBEXexcBad8 3 2" xfId="1264"/>
    <cellStyle name="SAPBEXexcBad8 4" xfId="1261"/>
    <cellStyle name="SAPBEXexcBad9" xfId="291"/>
    <cellStyle name="SAPBEXexcBad9 2" xfId="292"/>
    <cellStyle name="SAPBEXexcBad9 2 2" xfId="635"/>
    <cellStyle name="SAPBEXexcBad9 2 2 2" xfId="1267"/>
    <cellStyle name="SAPBEXexcBad9 2 3" xfId="1266"/>
    <cellStyle name="SAPBEXexcBad9 3" xfId="636"/>
    <cellStyle name="SAPBEXexcBad9 3 2" xfId="1268"/>
    <cellStyle name="SAPBEXexcBad9 4" xfId="1265"/>
    <cellStyle name="SAPBEXexcCritical4" xfId="293"/>
    <cellStyle name="SAPBEXexcCritical4 2" xfId="294"/>
    <cellStyle name="SAPBEXexcCritical4 2 2" xfId="637"/>
    <cellStyle name="SAPBEXexcCritical4 2 2 2" xfId="1271"/>
    <cellStyle name="SAPBEXexcCritical4 2 3" xfId="1270"/>
    <cellStyle name="SAPBEXexcCritical4 3" xfId="638"/>
    <cellStyle name="SAPBEXexcCritical4 3 2" xfId="1272"/>
    <cellStyle name="SAPBEXexcCritical4 4" xfId="1269"/>
    <cellStyle name="SAPBEXexcCritical5" xfId="295"/>
    <cellStyle name="SAPBEXexcCritical5 2" xfId="296"/>
    <cellStyle name="SAPBEXexcCritical5 2 2" xfId="639"/>
    <cellStyle name="SAPBEXexcCritical5 2 2 2" xfId="1275"/>
    <cellStyle name="SAPBEXexcCritical5 2 3" xfId="1274"/>
    <cellStyle name="SAPBEXexcCritical5 3" xfId="640"/>
    <cellStyle name="SAPBEXexcCritical5 3 2" xfId="1276"/>
    <cellStyle name="SAPBEXexcCritical5 4" xfId="1273"/>
    <cellStyle name="SAPBEXexcCritical6" xfId="297"/>
    <cellStyle name="SAPBEXexcCritical6 2" xfId="298"/>
    <cellStyle name="SAPBEXexcCritical6 2 2" xfId="641"/>
    <cellStyle name="SAPBEXexcCritical6 2 2 2" xfId="1279"/>
    <cellStyle name="SAPBEXexcCritical6 2 3" xfId="1278"/>
    <cellStyle name="SAPBEXexcCritical6 3" xfId="642"/>
    <cellStyle name="SAPBEXexcCritical6 3 2" xfId="1280"/>
    <cellStyle name="SAPBEXexcCritical6 4" xfId="1277"/>
    <cellStyle name="SAPBEXexcGood1" xfId="299"/>
    <cellStyle name="SAPBEXexcGood1 2" xfId="300"/>
    <cellStyle name="SAPBEXexcGood1 2 2" xfId="643"/>
    <cellStyle name="SAPBEXexcGood1 2 2 2" xfId="1283"/>
    <cellStyle name="SAPBEXexcGood1 2 3" xfId="1282"/>
    <cellStyle name="SAPBEXexcGood1 3" xfId="644"/>
    <cellStyle name="SAPBEXexcGood1 3 2" xfId="1284"/>
    <cellStyle name="SAPBEXexcGood1 4" xfId="1281"/>
    <cellStyle name="SAPBEXexcGood2" xfId="301"/>
    <cellStyle name="SAPBEXexcGood2 2" xfId="302"/>
    <cellStyle name="SAPBEXexcGood2 2 2" xfId="645"/>
    <cellStyle name="SAPBEXexcGood2 2 2 2" xfId="1287"/>
    <cellStyle name="SAPBEXexcGood2 2 3" xfId="1286"/>
    <cellStyle name="SAPBEXexcGood2 3" xfId="646"/>
    <cellStyle name="SAPBEXexcGood2 3 2" xfId="1288"/>
    <cellStyle name="SAPBEXexcGood2 4" xfId="1285"/>
    <cellStyle name="SAPBEXexcGood3" xfId="303"/>
    <cellStyle name="SAPBEXexcGood3 2" xfId="304"/>
    <cellStyle name="SAPBEXexcGood3 2 2" xfId="647"/>
    <cellStyle name="SAPBEXexcGood3 2 2 2" xfId="1291"/>
    <cellStyle name="SAPBEXexcGood3 2 3" xfId="1290"/>
    <cellStyle name="SAPBEXexcGood3 3" xfId="648"/>
    <cellStyle name="SAPBEXexcGood3 3 2" xfId="1292"/>
    <cellStyle name="SAPBEXexcGood3 4" xfId="1289"/>
    <cellStyle name="SAPBEXfilterDrill" xfId="305"/>
    <cellStyle name="SAPBEXfilterDrill 2" xfId="306"/>
    <cellStyle name="SAPBEXfilterDrill 2 2" xfId="649"/>
    <cellStyle name="SAPBEXfilterDrill 2 2 2" xfId="1295"/>
    <cellStyle name="SAPBEXfilterDrill 2 3" xfId="1294"/>
    <cellStyle name="SAPBEXfilterDrill 3" xfId="650"/>
    <cellStyle name="SAPBEXfilterDrill 3 2" xfId="1296"/>
    <cellStyle name="SAPBEXfilterDrill 4" xfId="1293"/>
    <cellStyle name="SAPBEXfilterItem" xfId="307"/>
    <cellStyle name="SAPBEXfilterItem 2" xfId="308"/>
    <cellStyle name="SAPBEXfilterItem 2 2" xfId="651"/>
    <cellStyle name="SAPBEXfilterItem 2 2 2" xfId="1299"/>
    <cellStyle name="SAPBEXfilterItem 2 3" xfId="1298"/>
    <cellStyle name="SAPBEXfilterItem 3" xfId="652"/>
    <cellStyle name="SAPBEXfilterItem 3 2" xfId="1300"/>
    <cellStyle name="SAPBEXfilterItem 4" xfId="1297"/>
    <cellStyle name="SAPBEXfilterText" xfId="309"/>
    <cellStyle name="SAPBEXfilterText 2" xfId="310"/>
    <cellStyle name="SAPBEXfilterText 2 2" xfId="653"/>
    <cellStyle name="SAPBEXfilterText 2 2 2" xfId="1303"/>
    <cellStyle name="SAPBEXfilterText 2 3" xfId="1302"/>
    <cellStyle name="SAPBEXfilterText 3" xfId="654"/>
    <cellStyle name="SAPBEXfilterText 3 2" xfId="1304"/>
    <cellStyle name="SAPBEXfilterText 4" xfId="1301"/>
    <cellStyle name="SAPBEXformats" xfId="311"/>
    <cellStyle name="SAPBEXformats 2" xfId="312"/>
    <cellStyle name="SAPBEXformats 2 2" xfId="655"/>
    <cellStyle name="SAPBEXformats 2 2 2" xfId="1307"/>
    <cellStyle name="SAPBEXformats 2 3" xfId="1306"/>
    <cellStyle name="SAPBEXformats 3" xfId="656"/>
    <cellStyle name="SAPBEXformats 3 2" xfId="1308"/>
    <cellStyle name="SAPBEXformats 4" xfId="1305"/>
    <cellStyle name="SAPBEXheaderItem" xfId="313"/>
    <cellStyle name="SAPBEXheaderItem 2" xfId="314"/>
    <cellStyle name="SAPBEXheaderItem 2 2" xfId="657"/>
    <cellStyle name="SAPBEXheaderItem 2 2 2" xfId="1311"/>
    <cellStyle name="SAPBEXheaderItem 2 3" xfId="1310"/>
    <cellStyle name="SAPBEXheaderItem 3" xfId="658"/>
    <cellStyle name="SAPBEXheaderItem 3 2" xfId="1312"/>
    <cellStyle name="SAPBEXheaderItem 4" xfId="1309"/>
    <cellStyle name="SAPBEXheaderText" xfId="315"/>
    <cellStyle name="SAPBEXheaderText 2" xfId="316"/>
    <cellStyle name="SAPBEXheaderText 2 2" xfId="659"/>
    <cellStyle name="SAPBEXheaderText 2 2 2" xfId="1315"/>
    <cellStyle name="SAPBEXheaderText 2 3" xfId="1314"/>
    <cellStyle name="SAPBEXheaderText 3" xfId="660"/>
    <cellStyle name="SAPBEXheaderText 3 2" xfId="1316"/>
    <cellStyle name="SAPBEXheaderText 4" xfId="1313"/>
    <cellStyle name="SAPBEXHLevel0" xfId="317"/>
    <cellStyle name="SAPBEXHLevel0 2" xfId="318"/>
    <cellStyle name="SAPBEXHLevel0 2 2" xfId="661"/>
    <cellStyle name="SAPBEXHLevel0 2 2 2" xfId="1319"/>
    <cellStyle name="SAPBEXHLevel0 2 3" xfId="1318"/>
    <cellStyle name="SAPBEXHLevel0 3" xfId="662"/>
    <cellStyle name="SAPBEXHLevel0 3 2" xfId="1320"/>
    <cellStyle name="SAPBEXHLevel0 4" xfId="1317"/>
    <cellStyle name="SAPBEXHLevel0X" xfId="319"/>
    <cellStyle name="SAPBEXHLevel0X 2" xfId="320"/>
    <cellStyle name="SAPBEXHLevel0X 2 2" xfId="663"/>
    <cellStyle name="SAPBEXHLevel0X 2 2 2" xfId="1323"/>
    <cellStyle name="SAPBEXHLevel0X 2 3" xfId="1322"/>
    <cellStyle name="SAPBEXHLevel0X 3" xfId="664"/>
    <cellStyle name="SAPBEXHLevel0X 3 2" xfId="1324"/>
    <cellStyle name="SAPBEXHLevel0X 4" xfId="1321"/>
    <cellStyle name="SAPBEXHLevel1" xfId="321"/>
    <cellStyle name="SAPBEXHLevel1 2" xfId="322"/>
    <cellStyle name="SAPBEXHLevel1 2 2" xfId="665"/>
    <cellStyle name="SAPBEXHLevel1 2 2 2" xfId="1327"/>
    <cellStyle name="SAPBEXHLevel1 2 3" xfId="1326"/>
    <cellStyle name="SAPBEXHLevel1 3" xfId="666"/>
    <cellStyle name="SAPBEXHLevel1 3 2" xfId="1328"/>
    <cellStyle name="SAPBEXHLevel1 4" xfId="1325"/>
    <cellStyle name="SAPBEXHLevel1X" xfId="323"/>
    <cellStyle name="SAPBEXHLevel1X 2" xfId="324"/>
    <cellStyle name="SAPBEXHLevel1X 2 2" xfId="667"/>
    <cellStyle name="SAPBEXHLevel1X 2 2 2" xfId="1331"/>
    <cellStyle name="SAPBEXHLevel1X 2 3" xfId="1330"/>
    <cellStyle name="SAPBEXHLevel1X 3" xfId="668"/>
    <cellStyle name="SAPBEXHLevel1X 3 2" xfId="1332"/>
    <cellStyle name="SAPBEXHLevel1X 4" xfId="1329"/>
    <cellStyle name="SAPBEXHLevel2" xfId="325"/>
    <cellStyle name="SAPBEXHLevel2 2" xfId="326"/>
    <cellStyle name="SAPBEXHLevel2 2 2" xfId="669"/>
    <cellStyle name="SAPBEXHLevel2 2 2 2" xfId="1335"/>
    <cellStyle name="SAPBEXHLevel2 2 3" xfId="1334"/>
    <cellStyle name="SAPBEXHLevel2 3" xfId="670"/>
    <cellStyle name="SAPBEXHLevel2 3 2" xfId="1336"/>
    <cellStyle name="SAPBEXHLevel2 4" xfId="1333"/>
    <cellStyle name="SAPBEXHLevel2X" xfId="327"/>
    <cellStyle name="SAPBEXHLevel2X 2" xfId="328"/>
    <cellStyle name="SAPBEXHLevel2X 2 2" xfId="671"/>
    <cellStyle name="SAPBEXHLevel2X 2 2 2" xfId="1339"/>
    <cellStyle name="SAPBEXHLevel2X 2 3" xfId="1338"/>
    <cellStyle name="SAPBEXHLevel2X 3" xfId="672"/>
    <cellStyle name="SAPBEXHLevel2X 3 2" xfId="1340"/>
    <cellStyle name="SAPBEXHLevel2X 4" xfId="1337"/>
    <cellStyle name="SAPBEXHLevel3" xfId="329"/>
    <cellStyle name="SAPBEXHLevel3 2" xfId="330"/>
    <cellStyle name="SAPBEXHLevel3 2 2" xfId="673"/>
    <cellStyle name="SAPBEXHLevel3 2 2 2" xfId="1343"/>
    <cellStyle name="SAPBEXHLevel3 2 3" xfId="1342"/>
    <cellStyle name="SAPBEXHLevel3 3" xfId="674"/>
    <cellStyle name="SAPBEXHLevel3 3 2" xfId="1344"/>
    <cellStyle name="SAPBEXHLevel3 4" xfId="1341"/>
    <cellStyle name="SAPBEXHLevel3X" xfId="331"/>
    <cellStyle name="SAPBEXHLevel3X 2" xfId="332"/>
    <cellStyle name="SAPBEXHLevel3X 2 2" xfId="675"/>
    <cellStyle name="SAPBEXHLevel3X 2 2 2" xfId="1347"/>
    <cellStyle name="SAPBEXHLevel3X 2 3" xfId="1346"/>
    <cellStyle name="SAPBEXHLevel3X 3" xfId="676"/>
    <cellStyle name="SAPBEXHLevel3X 3 2" xfId="1348"/>
    <cellStyle name="SAPBEXHLevel3X 4" xfId="1345"/>
    <cellStyle name="SAPBEXinputData" xfId="333"/>
    <cellStyle name="SAPBEXinputData 2" xfId="334"/>
    <cellStyle name="SAPBEXinputData 2 2" xfId="677"/>
    <cellStyle name="SAPBEXinputData 2 2 2" xfId="1351"/>
    <cellStyle name="SAPBEXinputData 2 3" xfId="1350"/>
    <cellStyle name="SAPBEXinputData 3" xfId="678"/>
    <cellStyle name="SAPBEXinputData 3 2" xfId="1352"/>
    <cellStyle name="SAPBEXinputData 4" xfId="1349"/>
    <cellStyle name="SAPBEXresData" xfId="335"/>
    <cellStyle name="SAPBEXresData 2" xfId="336"/>
    <cellStyle name="SAPBEXresData 2 2" xfId="679"/>
    <cellStyle name="SAPBEXresData 2 2 2" xfId="1355"/>
    <cellStyle name="SAPBEXresData 2 3" xfId="1354"/>
    <cellStyle name="SAPBEXresData 3" xfId="680"/>
    <cellStyle name="SAPBEXresData 3 2" xfId="1356"/>
    <cellStyle name="SAPBEXresData 4" xfId="1353"/>
    <cellStyle name="SAPBEXresDataEmph" xfId="337"/>
    <cellStyle name="SAPBEXresDataEmph 2" xfId="338"/>
    <cellStyle name="SAPBEXresDataEmph 2 2" xfId="681"/>
    <cellStyle name="SAPBEXresDataEmph 2 2 2" xfId="1359"/>
    <cellStyle name="SAPBEXresDataEmph 2 3" xfId="1358"/>
    <cellStyle name="SAPBEXresDataEmph 3" xfId="682"/>
    <cellStyle name="SAPBEXresDataEmph 3 2" xfId="1360"/>
    <cellStyle name="SAPBEXresDataEmph 4" xfId="1357"/>
    <cellStyle name="SAPBEXresItem" xfId="339"/>
    <cellStyle name="SAPBEXresItem 2" xfId="340"/>
    <cellStyle name="SAPBEXresItem 2 2" xfId="683"/>
    <cellStyle name="SAPBEXresItem 2 2 2" xfId="1363"/>
    <cellStyle name="SAPBEXresItem 2 3" xfId="1362"/>
    <cellStyle name="SAPBEXresItem 3" xfId="684"/>
    <cellStyle name="SAPBEXresItem 3 2" xfId="1364"/>
    <cellStyle name="SAPBEXresItem 4" xfId="1361"/>
    <cellStyle name="SAPBEXresItemX" xfId="341"/>
    <cellStyle name="SAPBEXresItemX 2" xfId="342"/>
    <cellStyle name="SAPBEXresItemX 2 2" xfId="685"/>
    <cellStyle name="SAPBEXresItemX 2 2 2" xfId="1367"/>
    <cellStyle name="SAPBEXresItemX 2 3" xfId="1366"/>
    <cellStyle name="SAPBEXresItemX 3" xfId="686"/>
    <cellStyle name="SAPBEXresItemX 3 2" xfId="1368"/>
    <cellStyle name="SAPBEXresItemX 4" xfId="1365"/>
    <cellStyle name="SAPBEXstdData" xfId="343"/>
    <cellStyle name="SAPBEXstdData 2" xfId="344"/>
    <cellStyle name="SAPBEXstdData 2 2" xfId="687"/>
    <cellStyle name="SAPBEXstdData 2 2 2" xfId="1371"/>
    <cellStyle name="SAPBEXstdData 2 3" xfId="1370"/>
    <cellStyle name="SAPBEXstdData 3" xfId="688"/>
    <cellStyle name="SAPBEXstdData 3 2" xfId="1372"/>
    <cellStyle name="SAPBEXstdData 4" xfId="1369"/>
    <cellStyle name="SAPBEXstdDataEmph" xfId="345"/>
    <cellStyle name="SAPBEXstdDataEmph 2" xfId="346"/>
    <cellStyle name="SAPBEXstdDataEmph 2 2" xfId="689"/>
    <cellStyle name="SAPBEXstdDataEmph 2 2 2" xfId="1375"/>
    <cellStyle name="SAPBEXstdDataEmph 2 3" xfId="1374"/>
    <cellStyle name="SAPBEXstdDataEmph 3" xfId="690"/>
    <cellStyle name="SAPBEXstdDataEmph 3 2" xfId="1376"/>
    <cellStyle name="SAPBEXstdDataEmph 4" xfId="1373"/>
    <cellStyle name="SAPBEXstdItem" xfId="347"/>
    <cellStyle name="SAPBEXstdItemX" xfId="348"/>
    <cellStyle name="SAPBEXstdItemX 2" xfId="349"/>
    <cellStyle name="SAPBEXstdItemX 2 2" xfId="691"/>
    <cellStyle name="SAPBEXstdItemX 2 2 2" xfId="1379"/>
    <cellStyle name="SAPBEXstdItemX 2 3" xfId="1378"/>
    <cellStyle name="SAPBEXstdItemX 3" xfId="692"/>
    <cellStyle name="SAPBEXstdItemX 3 2" xfId="1380"/>
    <cellStyle name="SAPBEXstdItemX 4" xfId="1377"/>
    <cellStyle name="SAPBEXtitle" xfId="350"/>
    <cellStyle name="SAPBEXtitle 2" xfId="351"/>
    <cellStyle name="SAPBEXtitle 2 2" xfId="693"/>
    <cellStyle name="SAPBEXtitle 2 2 2" xfId="1383"/>
    <cellStyle name="SAPBEXtitle 2 3" xfId="1382"/>
    <cellStyle name="SAPBEXtitle 3" xfId="694"/>
    <cellStyle name="SAPBEXtitle 3 2" xfId="1384"/>
    <cellStyle name="SAPBEXtitle 4" xfId="1381"/>
    <cellStyle name="SAPBEXundefined" xfId="352"/>
    <cellStyle name="SAPBEXundefined 2" xfId="353"/>
    <cellStyle name="SAPBEXundefined 2 2" xfId="695"/>
    <cellStyle name="SAPBEXundefined 2 2 2" xfId="1387"/>
    <cellStyle name="SAPBEXundefined 2 3" xfId="1386"/>
    <cellStyle name="SAPBEXundefined 3" xfId="696"/>
    <cellStyle name="SAPBEXundefined 3 2" xfId="1388"/>
    <cellStyle name="SAPBEXundefined 4" xfId="1385"/>
    <cellStyle name="Title 2" xfId="354"/>
    <cellStyle name="Title 2 2" xfId="784"/>
    <cellStyle name="Title 3" xfId="355"/>
    <cellStyle name="Title 3 2" xfId="785"/>
    <cellStyle name="Total 2" xfId="356"/>
    <cellStyle name="Total 3" xfId="357"/>
    <cellStyle name="Warning Text 2" xfId="358"/>
    <cellStyle name="Warning Text 3" xfId="35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M0OL8\AppData\Local\Microsoft\Windows\Temporary%20Internet%20Files\Content.Outlook\392KCADM\mxa011h\Desktop\MES%20Maping%20Files\Natural%20ac,%20FERC%20ac%20mapping%20table%20-%20future%20state%20-%20f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N/A</v>
          </cell>
          <cell r="K2" t="str">
            <v>Yes</v>
          </cell>
        </row>
        <row r="3">
          <cell r="I3" t="str">
            <v>Various</v>
          </cell>
          <cell r="K3" t="str">
            <v>No</v>
          </cell>
        </row>
        <row r="4">
          <cell r="I4" t="str">
            <v>Statistical</v>
          </cell>
          <cell r="K4" t="str">
            <v>Add Mult. Accts</v>
          </cell>
        </row>
        <row r="5">
          <cell r="I5" t="str">
            <v>To Be Assigned</v>
          </cell>
        </row>
        <row r="6">
          <cell r="I6" t="str">
            <v>Deferrals</v>
          </cell>
        </row>
        <row r="7">
          <cell r="I7" t="str">
            <v>CC27-Customer Service Capital</v>
          </cell>
        </row>
        <row r="8"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793"/>
  <sheetViews>
    <sheetView tabSelected="1" zoomScaleNormal="100" zoomScaleSheetLayoutView="100" zoomScalePageLayoutView="70" workbookViewId="0">
      <pane ySplit="8" topLeftCell="A9" activePane="bottomLeft" state="frozen"/>
      <selection activeCell="C1" sqref="C1"/>
      <selection pane="bottomLeft" activeCell="B1" sqref="B1"/>
    </sheetView>
  </sheetViews>
  <sheetFormatPr defaultColWidth="9.140625" defaultRowHeight="10.5" customHeight="1" x14ac:dyDescent="0.2"/>
  <cols>
    <col min="1" max="1" width="2.7109375" style="1" customWidth="1"/>
    <col min="2" max="2" width="14" style="43" customWidth="1"/>
    <col min="3" max="3" width="32.140625" style="4" customWidth="1"/>
    <col min="4" max="4" width="16.28515625" style="6" customWidth="1"/>
    <col min="5" max="5" width="17.5703125" style="6" customWidth="1"/>
    <col min="6" max="6" width="14.85546875" style="6" customWidth="1"/>
    <col min="7" max="7" width="14.42578125" style="6" customWidth="1"/>
    <col min="8" max="8" width="13.140625" style="6" customWidth="1"/>
    <col min="9" max="9" width="15.28515625" style="6" customWidth="1"/>
    <col min="10" max="10" width="12.5703125" style="6" bestFit="1" customWidth="1"/>
    <col min="11" max="11" width="16.28515625" style="6" customWidth="1"/>
    <col min="12" max="12" width="14.85546875" style="6" customWidth="1"/>
    <col min="13" max="13" width="2.7109375" style="148" customWidth="1"/>
    <col min="14" max="14" width="16.28515625" style="6" customWidth="1"/>
    <col min="15" max="16384" width="9.140625" style="6"/>
  </cols>
  <sheetData>
    <row r="1" spans="1:14" ht="15.75" x14ac:dyDescent="0.25">
      <c r="B1" s="229" t="s">
        <v>428</v>
      </c>
    </row>
    <row r="2" spans="1:14" ht="15.75" x14ac:dyDescent="0.25">
      <c r="B2" s="229" t="s">
        <v>427</v>
      </c>
    </row>
    <row r="3" spans="1:14" s="7" customFormat="1" ht="15.75" x14ac:dyDescent="0.25">
      <c r="A3" s="87" t="s">
        <v>12</v>
      </c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147"/>
      <c r="N3" s="89"/>
    </row>
    <row r="4" spans="1:14" s="7" customFormat="1" ht="15.75" x14ac:dyDescent="0.25">
      <c r="A4" s="87" t="s">
        <v>307</v>
      </c>
      <c r="B4" s="88"/>
      <c r="C4" s="90"/>
      <c r="D4" s="89"/>
      <c r="E4" s="89"/>
      <c r="F4" s="89"/>
      <c r="G4" s="89"/>
      <c r="H4" s="89"/>
      <c r="I4" s="89"/>
      <c r="J4" s="89"/>
      <c r="K4" s="89"/>
      <c r="L4" s="89"/>
      <c r="M4" s="147"/>
      <c r="N4" s="89"/>
    </row>
    <row r="5" spans="1:14" ht="10.5" customHeight="1" thickBot="1" x14ac:dyDescent="0.25"/>
    <row r="6" spans="1:14" ht="10.5" customHeight="1" x14ac:dyDescent="0.2">
      <c r="A6" s="91" t="s">
        <v>13</v>
      </c>
      <c r="B6" s="92"/>
      <c r="C6" s="93"/>
      <c r="D6" s="94" t="s">
        <v>14</v>
      </c>
      <c r="E6" s="94" t="s">
        <v>15</v>
      </c>
      <c r="F6" s="94" t="s">
        <v>16</v>
      </c>
      <c r="G6" s="94" t="s">
        <v>17</v>
      </c>
      <c r="H6" s="94" t="s">
        <v>18</v>
      </c>
      <c r="I6" s="95" t="s">
        <v>19</v>
      </c>
      <c r="J6" s="94" t="s">
        <v>20</v>
      </c>
      <c r="K6" s="94" t="s">
        <v>21</v>
      </c>
      <c r="L6" s="96"/>
      <c r="M6" s="149"/>
      <c r="N6" s="97" t="s">
        <v>22</v>
      </c>
    </row>
    <row r="7" spans="1:14" ht="10.5" customHeight="1" thickBot="1" x14ac:dyDescent="0.25">
      <c r="A7" s="98" t="s">
        <v>23</v>
      </c>
      <c r="B7" s="99"/>
      <c r="C7" s="100" t="s">
        <v>24</v>
      </c>
      <c r="D7" s="101" t="s">
        <v>25</v>
      </c>
      <c r="E7" s="102"/>
      <c r="F7" s="101"/>
      <c r="G7" s="102" t="s">
        <v>26</v>
      </c>
      <c r="H7" s="101"/>
      <c r="I7" s="102" t="s">
        <v>27</v>
      </c>
      <c r="J7" s="101"/>
      <c r="K7" s="101" t="s">
        <v>25</v>
      </c>
      <c r="L7" s="103" t="s">
        <v>28</v>
      </c>
      <c r="M7" s="150"/>
      <c r="N7" s="104" t="s">
        <v>29</v>
      </c>
    </row>
    <row r="8" spans="1:14" s="190" customFormat="1" ht="12.75" customHeight="1" x14ac:dyDescent="0.2">
      <c r="A8" s="189"/>
      <c r="B8" s="188"/>
      <c r="C8" s="187"/>
      <c r="D8" s="186" t="s">
        <v>30</v>
      </c>
      <c r="E8" s="186" t="s">
        <v>31</v>
      </c>
      <c r="F8" s="186" t="s">
        <v>32</v>
      </c>
      <c r="G8" s="186" t="s">
        <v>33</v>
      </c>
      <c r="H8" s="186" t="s">
        <v>34</v>
      </c>
      <c r="I8" s="186" t="s">
        <v>35</v>
      </c>
      <c r="J8" s="186" t="s">
        <v>36</v>
      </c>
      <c r="K8" s="186" t="s">
        <v>37</v>
      </c>
      <c r="L8" s="185" t="s">
        <v>38</v>
      </c>
      <c r="M8" s="184"/>
      <c r="N8" s="186" t="s">
        <v>39</v>
      </c>
    </row>
    <row r="9" spans="1:14" ht="10.5" customHeight="1" x14ac:dyDescent="0.2">
      <c r="A9" s="137" t="s">
        <v>50</v>
      </c>
      <c r="B9" s="105"/>
      <c r="D9" s="33"/>
      <c r="E9" s="33"/>
      <c r="F9" s="33"/>
      <c r="G9" s="33"/>
      <c r="H9" s="33"/>
      <c r="I9" s="33"/>
      <c r="J9" s="33"/>
      <c r="K9" s="33"/>
      <c r="L9" s="33"/>
      <c r="M9" s="155" t="s">
        <v>308</v>
      </c>
      <c r="N9" s="33"/>
    </row>
    <row r="10" spans="1:14" s="9" customFormat="1" ht="10.5" customHeight="1" x14ac:dyDescent="0.2">
      <c r="A10" s="5"/>
      <c r="B10" s="2">
        <v>311</v>
      </c>
      <c r="C10" s="13" t="s">
        <v>40</v>
      </c>
      <c r="D10" s="12">
        <v>-274668.09000000003</v>
      </c>
      <c r="E10" s="12">
        <v>135216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>D10+E10-F10-G10+H10+I10+J10</f>
        <v>-139452.09000000003</v>
      </c>
      <c r="L10" s="12">
        <v>0</v>
      </c>
      <c r="M10" s="155" t="s">
        <v>308</v>
      </c>
      <c r="N10" s="12">
        <f>K10-L10</f>
        <v>-139452.09000000003</v>
      </c>
    </row>
    <row r="11" spans="1:14" ht="10.5" customHeight="1" x14ac:dyDescent="0.2">
      <c r="A11" s="4"/>
      <c r="B11" s="2">
        <v>312</v>
      </c>
      <c r="C11" s="4" t="s">
        <v>41</v>
      </c>
      <c r="D11" s="12">
        <v>-200472.51</v>
      </c>
      <c r="E11" s="12">
        <v>99684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 t="shared" ref="K11:K15" si="0">D11+E11-F11-G11+H11+I11+J11</f>
        <v>-100788.51000000001</v>
      </c>
      <c r="L11" s="12">
        <v>0</v>
      </c>
      <c r="M11" s="155" t="s">
        <v>308</v>
      </c>
      <c r="N11" s="12">
        <f t="shared" ref="N11:N14" si="1">K11-L11</f>
        <v>-100788.51000000001</v>
      </c>
    </row>
    <row r="12" spans="1:14" ht="10.5" customHeight="1" x14ac:dyDescent="0.2">
      <c r="A12" s="4"/>
      <c r="B12" s="2">
        <v>314</v>
      </c>
      <c r="C12" s="4" t="s">
        <v>42</v>
      </c>
      <c r="D12" s="12">
        <v>-77867.400000000009</v>
      </c>
      <c r="E12" s="12">
        <v>38388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f t="shared" si="0"/>
        <v>-39479.400000000009</v>
      </c>
      <c r="L12" s="12">
        <v>0</v>
      </c>
      <c r="M12" s="155" t="s">
        <v>308</v>
      </c>
      <c r="N12" s="12">
        <f t="shared" si="1"/>
        <v>-39479.400000000009</v>
      </c>
    </row>
    <row r="13" spans="1:14" ht="10.5" customHeight="1" x14ac:dyDescent="0.2">
      <c r="A13" s="4"/>
      <c r="B13" s="2">
        <v>315</v>
      </c>
      <c r="C13" s="4" t="s">
        <v>43</v>
      </c>
      <c r="D13" s="12">
        <v>-34047.279999999999</v>
      </c>
      <c r="E13" s="12">
        <v>16620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f t="shared" si="0"/>
        <v>-17427.28</v>
      </c>
      <c r="L13" s="12">
        <v>0</v>
      </c>
      <c r="M13" s="155" t="s">
        <v>308</v>
      </c>
      <c r="N13" s="12">
        <f t="shared" si="1"/>
        <v>-17427.28</v>
      </c>
    </row>
    <row r="14" spans="1:14" ht="10.5" customHeight="1" x14ac:dyDescent="0.2">
      <c r="A14" s="4"/>
      <c r="B14" s="2">
        <v>316</v>
      </c>
      <c r="C14" s="4" t="s">
        <v>44</v>
      </c>
      <c r="D14" s="12">
        <v>-34911.1</v>
      </c>
      <c r="E14" s="12">
        <v>17256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f t="shared" si="0"/>
        <v>-17655.099999999999</v>
      </c>
      <c r="L14" s="12">
        <v>0</v>
      </c>
      <c r="M14" s="155" t="s">
        <v>308</v>
      </c>
      <c r="N14" s="12">
        <f t="shared" si="1"/>
        <v>-17655.099999999999</v>
      </c>
    </row>
    <row r="15" spans="1:14" s="67" customFormat="1" ht="10.5" customHeight="1" x14ac:dyDescent="0.2">
      <c r="A15" s="66"/>
      <c r="B15" s="72"/>
      <c r="C15" s="73" t="s">
        <v>45</v>
      </c>
      <c r="D15" s="63">
        <f>SUM(D10:D14)</f>
        <v>-621966.38</v>
      </c>
      <c r="E15" s="63">
        <f t="shared" ref="E15:I15" si="2">SUM(E10:E14)</f>
        <v>307164</v>
      </c>
      <c r="F15" s="63">
        <f t="shared" si="2"/>
        <v>0</v>
      </c>
      <c r="G15" s="63">
        <f t="shared" si="2"/>
        <v>0</v>
      </c>
      <c r="H15" s="63">
        <f t="shared" si="2"/>
        <v>0</v>
      </c>
      <c r="I15" s="63">
        <f t="shared" si="2"/>
        <v>0</v>
      </c>
      <c r="J15" s="63">
        <f>SUM(J10:J14)</f>
        <v>0</v>
      </c>
      <c r="K15" s="63">
        <f t="shared" si="0"/>
        <v>-314802.38</v>
      </c>
      <c r="L15" s="63">
        <f>SUM(L10:L14)</f>
        <v>0</v>
      </c>
      <c r="M15" s="155" t="s">
        <v>308</v>
      </c>
      <c r="N15" s="63">
        <f>K15-L15</f>
        <v>-314802.38</v>
      </c>
    </row>
    <row r="16" spans="1:14" ht="10.5" customHeight="1" x14ac:dyDescent="0.2">
      <c r="A16" s="4"/>
      <c r="B16" s="17"/>
      <c r="C16" s="18"/>
      <c r="D16" s="33"/>
      <c r="E16" s="33"/>
      <c r="F16" s="33"/>
      <c r="G16" s="33"/>
      <c r="H16" s="33"/>
      <c r="I16" s="33"/>
      <c r="J16" s="33"/>
      <c r="K16" s="33"/>
      <c r="L16" s="33"/>
      <c r="M16" s="155" t="s">
        <v>308</v>
      </c>
      <c r="N16" s="33"/>
    </row>
    <row r="17" spans="1:14" s="9" customFormat="1" ht="10.5" customHeight="1" x14ac:dyDescent="0.2">
      <c r="A17" s="5"/>
      <c r="B17" s="2">
        <v>316.3</v>
      </c>
      <c r="C17" s="13" t="s">
        <v>46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f t="shared" ref="K17:K20" si="3">D17+E17-F17-G17+H17+I17+J17</f>
        <v>0</v>
      </c>
      <c r="L17" s="12">
        <v>0</v>
      </c>
      <c r="M17" s="155" t="s">
        <v>308</v>
      </c>
      <c r="N17" s="12">
        <f t="shared" ref="N17:N19" si="4">K17-L17</f>
        <v>0</v>
      </c>
    </row>
    <row r="18" spans="1:14" s="9" customFormat="1" ht="10.5" customHeight="1" x14ac:dyDescent="0.2">
      <c r="A18" s="5"/>
      <c r="B18" s="2">
        <v>316.5</v>
      </c>
      <c r="C18" s="5" t="s">
        <v>47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f t="shared" si="3"/>
        <v>0</v>
      </c>
      <c r="L18" s="12">
        <v>0</v>
      </c>
      <c r="M18" s="155" t="s">
        <v>308</v>
      </c>
      <c r="N18" s="12">
        <f t="shared" si="4"/>
        <v>0</v>
      </c>
    </row>
    <row r="19" spans="1:14" ht="10.5" customHeight="1" x14ac:dyDescent="0.2">
      <c r="A19" s="4"/>
      <c r="B19" s="2">
        <v>316.7</v>
      </c>
      <c r="C19" s="3" t="s">
        <v>48</v>
      </c>
      <c r="D19" s="12">
        <v>-13593.210000000001</v>
      </c>
      <c r="E19" s="12">
        <v>8172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f t="shared" si="3"/>
        <v>-5421.2100000000009</v>
      </c>
      <c r="L19" s="12">
        <v>0</v>
      </c>
      <c r="M19" s="155" t="s">
        <v>308</v>
      </c>
      <c r="N19" s="12">
        <f t="shared" si="4"/>
        <v>-5421.2100000000009</v>
      </c>
    </row>
    <row r="20" spans="1:14" s="67" customFormat="1" ht="10.5" customHeight="1" x14ac:dyDescent="0.2">
      <c r="A20" s="66"/>
      <c r="B20" s="72"/>
      <c r="C20" s="73" t="s">
        <v>49</v>
      </c>
      <c r="D20" s="63">
        <f>SUM(D17:D19)</f>
        <v>-13593.210000000001</v>
      </c>
      <c r="E20" s="63">
        <f t="shared" ref="E20" si="5">SUM(E17:E19)</f>
        <v>8172</v>
      </c>
      <c r="F20" s="63">
        <f t="shared" ref="F20" si="6">SUM(F17:F19)</f>
        <v>0</v>
      </c>
      <c r="G20" s="63">
        <f t="shared" ref="G20" si="7">SUM(G17:G19)</f>
        <v>0</v>
      </c>
      <c r="H20" s="63">
        <f t="shared" ref="H20" si="8">SUM(H17:H19)</f>
        <v>0</v>
      </c>
      <c r="I20" s="63">
        <f t="shared" ref="I20" si="9">SUM(I17:I19)</f>
        <v>0</v>
      </c>
      <c r="J20" s="63">
        <f t="shared" ref="J20" si="10">SUM(J17:J19)</f>
        <v>0</v>
      </c>
      <c r="K20" s="63">
        <f t="shared" si="3"/>
        <v>-5421.2100000000009</v>
      </c>
      <c r="L20" s="63">
        <f>SUM(L17:L19)</f>
        <v>0</v>
      </c>
      <c r="M20" s="155" t="s">
        <v>308</v>
      </c>
      <c r="N20" s="63">
        <f>K20-L20</f>
        <v>-5421.2100000000009</v>
      </c>
    </row>
    <row r="21" spans="1:14" ht="10.5" customHeight="1" thickBot="1" x14ac:dyDescent="0.25">
      <c r="A21" s="4"/>
      <c r="B21" s="17"/>
      <c r="D21" s="33"/>
      <c r="E21" s="33"/>
      <c r="F21" s="33"/>
      <c r="G21" s="33"/>
      <c r="H21" s="33"/>
      <c r="I21" s="33"/>
      <c r="J21" s="33"/>
      <c r="K21" s="33"/>
      <c r="L21" s="33"/>
      <c r="M21" s="159" t="s">
        <v>308</v>
      </c>
      <c r="N21" s="160"/>
    </row>
    <row r="22" spans="1:14" s="67" customFormat="1" ht="10.5" customHeight="1" thickTop="1" x14ac:dyDescent="0.2">
      <c r="A22" s="66"/>
      <c r="B22" s="72"/>
      <c r="C22" s="85" t="s">
        <v>309</v>
      </c>
      <c r="D22" s="161">
        <f>D15+D20</f>
        <v>-635559.59</v>
      </c>
      <c r="E22" s="161">
        <f t="shared" ref="E22:J22" si="11">E15+E20</f>
        <v>315336</v>
      </c>
      <c r="F22" s="161">
        <f t="shared" si="11"/>
        <v>0</v>
      </c>
      <c r="G22" s="161">
        <f t="shared" si="11"/>
        <v>0</v>
      </c>
      <c r="H22" s="161">
        <f t="shared" si="11"/>
        <v>0</v>
      </c>
      <c r="I22" s="161">
        <f t="shared" si="11"/>
        <v>0</v>
      </c>
      <c r="J22" s="161">
        <f t="shared" si="11"/>
        <v>0</v>
      </c>
      <c r="K22" s="161">
        <f t="shared" ref="K22" si="12">D22+E22-F22-G22+H22+I22+J22</f>
        <v>-320223.58999999997</v>
      </c>
      <c r="L22" s="161">
        <f>L15+L20</f>
        <v>0</v>
      </c>
      <c r="M22" s="204"/>
      <c r="N22" s="161">
        <f>K22-L22</f>
        <v>-320223.58999999997</v>
      </c>
    </row>
    <row r="23" spans="1:14" ht="10.5" customHeight="1" x14ac:dyDescent="0.2">
      <c r="A23" s="137" t="s">
        <v>51</v>
      </c>
      <c r="B23" s="2"/>
      <c r="D23" s="12"/>
      <c r="E23" s="12"/>
      <c r="F23" s="12"/>
      <c r="G23" s="12"/>
      <c r="H23" s="12"/>
      <c r="I23" s="12"/>
      <c r="J23" s="12"/>
      <c r="K23" s="12"/>
      <c r="L23" s="12"/>
      <c r="M23" s="155" t="s">
        <v>308</v>
      </c>
      <c r="N23" s="12"/>
    </row>
    <row r="24" spans="1:14" s="9" customFormat="1" ht="10.5" customHeight="1" x14ac:dyDescent="0.2">
      <c r="A24" s="5"/>
      <c r="B24" s="47">
        <v>311</v>
      </c>
      <c r="C24" s="13" t="s">
        <v>40</v>
      </c>
      <c r="D24" s="12">
        <v>-18416.23</v>
      </c>
      <c r="E24" s="12">
        <v>9060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f>D24+E24-F24-G24+H24+I24+J24</f>
        <v>-9356.23</v>
      </c>
      <c r="L24" s="12">
        <v>0</v>
      </c>
      <c r="M24" s="155" t="s">
        <v>308</v>
      </c>
      <c r="N24" s="12">
        <f>K24-L24</f>
        <v>-9356.23</v>
      </c>
    </row>
    <row r="25" spans="1:14" ht="10.5" customHeight="1" x14ac:dyDescent="0.2">
      <c r="A25" s="4"/>
      <c r="B25" s="2">
        <v>312</v>
      </c>
      <c r="C25" s="4" t="s">
        <v>41</v>
      </c>
      <c r="D25" s="12">
        <v>-138493.48000000001</v>
      </c>
      <c r="E25" s="12">
        <v>66744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f t="shared" ref="K25:K29" si="13">D25+E25-F25-G25+H25+I25+J25</f>
        <v>-71749.48000000001</v>
      </c>
      <c r="L25" s="12">
        <v>0</v>
      </c>
      <c r="M25" s="155" t="s">
        <v>308</v>
      </c>
      <c r="N25" s="12">
        <f t="shared" ref="N25:N28" si="14">K25-L25</f>
        <v>-71749.48000000001</v>
      </c>
    </row>
    <row r="26" spans="1:14" ht="10.5" customHeight="1" x14ac:dyDescent="0.2">
      <c r="A26" s="4"/>
      <c r="B26" s="2">
        <v>314</v>
      </c>
      <c r="C26" s="4" t="s">
        <v>42</v>
      </c>
      <c r="D26" s="12">
        <v>-373827.81</v>
      </c>
      <c r="E26" s="12">
        <v>184212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f t="shared" si="13"/>
        <v>-189615.81</v>
      </c>
      <c r="L26" s="12">
        <v>0</v>
      </c>
      <c r="M26" s="155" t="s">
        <v>308</v>
      </c>
      <c r="N26" s="12">
        <f t="shared" si="14"/>
        <v>-189615.81</v>
      </c>
    </row>
    <row r="27" spans="1:14" ht="10.5" customHeight="1" x14ac:dyDescent="0.2">
      <c r="A27" s="4"/>
      <c r="B27" s="2">
        <v>315</v>
      </c>
      <c r="C27" s="4" t="s">
        <v>43</v>
      </c>
      <c r="D27" s="12">
        <v>-56997.340000000004</v>
      </c>
      <c r="E27" s="12">
        <v>27588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f t="shared" si="13"/>
        <v>-29409.340000000004</v>
      </c>
      <c r="L27" s="12">
        <v>0</v>
      </c>
      <c r="M27" s="155" t="s">
        <v>308</v>
      </c>
      <c r="N27" s="12">
        <f t="shared" si="14"/>
        <v>-29409.340000000004</v>
      </c>
    </row>
    <row r="28" spans="1:14" ht="10.5" customHeight="1" x14ac:dyDescent="0.2">
      <c r="A28" s="4"/>
      <c r="B28" s="2">
        <v>316</v>
      </c>
      <c r="C28" s="4" t="s">
        <v>44</v>
      </c>
      <c r="D28" s="12">
        <v>-13355.45</v>
      </c>
      <c r="E28" s="12">
        <v>6576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f t="shared" si="13"/>
        <v>-6779.4500000000007</v>
      </c>
      <c r="L28" s="12">
        <v>0</v>
      </c>
      <c r="M28" s="155" t="s">
        <v>308</v>
      </c>
      <c r="N28" s="12">
        <f t="shared" si="14"/>
        <v>-6779.4500000000007</v>
      </c>
    </row>
    <row r="29" spans="1:14" s="67" customFormat="1" ht="10.5" customHeight="1" x14ac:dyDescent="0.2">
      <c r="A29" s="66"/>
      <c r="B29" s="72"/>
      <c r="C29" s="73" t="s">
        <v>45</v>
      </c>
      <c r="D29" s="63">
        <f>SUM(D24:D28)</f>
        <v>-601090.30999999994</v>
      </c>
      <c r="E29" s="63">
        <f t="shared" ref="E29" si="15">SUM(E24:E28)</f>
        <v>294180</v>
      </c>
      <c r="F29" s="63">
        <f t="shared" ref="F29" si="16">SUM(F24:F28)</f>
        <v>0</v>
      </c>
      <c r="G29" s="63">
        <f t="shared" ref="G29" si="17">SUM(G24:G28)</f>
        <v>0</v>
      </c>
      <c r="H29" s="63">
        <f t="shared" ref="H29" si="18">SUM(H24:H28)</f>
        <v>0</v>
      </c>
      <c r="I29" s="63">
        <f t="shared" ref="I29" si="19">SUM(I24:I28)</f>
        <v>0</v>
      </c>
      <c r="J29" s="63">
        <f>SUM(J24:J28)</f>
        <v>0</v>
      </c>
      <c r="K29" s="63">
        <f t="shared" si="13"/>
        <v>-306910.30999999994</v>
      </c>
      <c r="L29" s="63">
        <f>SUM(L24:L28)</f>
        <v>0</v>
      </c>
      <c r="M29" s="155" t="s">
        <v>308</v>
      </c>
      <c r="N29" s="63">
        <f>K29-L29</f>
        <v>-306910.30999999994</v>
      </c>
    </row>
    <row r="30" spans="1:14" ht="10.5" customHeight="1" x14ac:dyDescent="0.2">
      <c r="A30" s="4"/>
      <c r="B30" s="17"/>
      <c r="C30" s="18"/>
      <c r="D30" s="33"/>
      <c r="E30" s="33"/>
      <c r="F30" s="33"/>
      <c r="G30" s="33"/>
      <c r="H30" s="33"/>
      <c r="I30" s="33"/>
      <c r="J30" s="33"/>
      <c r="K30" s="33"/>
      <c r="L30" s="33"/>
      <c r="M30" s="155" t="s">
        <v>308</v>
      </c>
      <c r="N30" s="33"/>
    </row>
    <row r="31" spans="1:14" s="9" customFormat="1" ht="10.5" customHeight="1" x14ac:dyDescent="0.2">
      <c r="A31" s="5"/>
      <c r="B31" s="2">
        <v>316.3</v>
      </c>
      <c r="C31" s="13" t="s">
        <v>46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ref="K31:K34" si="20">D31+E31-F31-G31+H31+I31+J31</f>
        <v>0</v>
      </c>
      <c r="L31" s="12">
        <v>0</v>
      </c>
      <c r="M31" s="155" t="s">
        <v>308</v>
      </c>
      <c r="N31" s="12">
        <f t="shared" ref="N31:N33" si="21">K31-L31</f>
        <v>0</v>
      </c>
    </row>
    <row r="32" spans="1:14" s="9" customFormat="1" ht="10.5" customHeight="1" x14ac:dyDescent="0.2">
      <c r="A32" s="5"/>
      <c r="B32" s="2">
        <v>316.5</v>
      </c>
      <c r="C32" s="5" t="s">
        <v>47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f t="shared" si="20"/>
        <v>0</v>
      </c>
      <c r="L32" s="12">
        <v>0</v>
      </c>
      <c r="M32" s="155" t="s">
        <v>308</v>
      </c>
      <c r="N32" s="12">
        <f t="shared" si="21"/>
        <v>0</v>
      </c>
    </row>
    <row r="33" spans="1:14" ht="10.5" customHeight="1" x14ac:dyDescent="0.2">
      <c r="A33" s="4"/>
      <c r="B33" s="2">
        <v>316.7</v>
      </c>
      <c r="C33" s="3" t="s">
        <v>48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f t="shared" si="20"/>
        <v>0</v>
      </c>
      <c r="L33" s="12">
        <v>0</v>
      </c>
      <c r="M33" s="155" t="s">
        <v>308</v>
      </c>
      <c r="N33" s="12">
        <f t="shared" si="21"/>
        <v>0</v>
      </c>
    </row>
    <row r="34" spans="1:14" s="67" customFormat="1" ht="10.5" customHeight="1" x14ac:dyDescent="0.2">
      <c r="A34" s="66"/>
      <c r="B34" s="72"/>
      <c r="C34" s="73" t="s">
        <v>49</v>
      </c>
      <c r="D34" s="63">
        <f>SUM(D31:D33)</f>
        <v>0</v>
      </c>
      <c r="E34" s="63">
        <f t="shared" ref="E34" si="22">SUM(E31:E33)</f>
        <v>0</v>
      </c>
      <c r="F34" s="63">
        <f t="shared" ref="F34" si="23">SUM(F31:F33)</f>
        <v>0</v>
      </c>
      <c r="G34" s="63">
        <f t="shared" ref="G34" si="24">SUM(G31:G33)</f>
        <v>0</v>
      </c>
      <c r="H34" s="63">
        <f t="shared" ref="H34" si="25">SUM(H31:H33)</f>
        <v>0</v>
      </c>
      <c r="I34" s="63">
        <f t="shared" ref="I34" si="26">SUM(I31:I33)</f>
        <v>0</v>
      </c>
      <c r="J34" s="63">
        <f t="shared" ref="J34" si="27">SUM(J31:J33)</f>
        <v>0</v>
      </c>
      <c r="K34" s="63">
        <f t="shared" si="20"/>
        <v>0</v>
      </c>
      <c r="L34" s="63">
        <f>SUM(L31:L33)</f>
        <v>0</v>
      </c>
      <c r="M34" s="155" t="s">
        <v>308</v>
      </c>
      <c r="N34" s="63">
        <f>K34-L34</f>
        <v>0</v>
      </c>
    </row>
    <row r="35" spans="1:14" ht="10.5" customHeight="1" thickBot="1" x14ac:dyDescent="0.25">
      <c r="A35" s="4"/>
      <c r="B35" s="17"/>
      <c r="D35" s="33"/>
      <c r="E35" s="33"/>
      <c r="F35" s="33"/>
      <c r="G35" s="33"/>
      <c r="H35" s="33"/>
      <c r="I35" s="33"/>
      <c r="J35" s="33"/>
      <c r="K35" s="33"/>
      <c r="L35" s="33"/>
      <c r="M35" s="159" t="s">
        <v>308</v>
      </c>
      <c r="N35" s="160"/>
    </row>
    <row r="36" spans="1:14" s="67" customFormat="1" ht="10.5" customHeight="1" thickTop="1" x14ac:dyDescent="0.2">
      <c r="A36" s="66"/>
      <c r="B36" s="72"/>
      <c r="C36" s="85" t="s">
        <v>310</v>
      </c>
      <c r="D36" s="161">
        <f>D29+D34</f>
        <v>-601090.30999999994</v>
      </c>
      <c r="E36" s="161">
        <f t="shared" ref="E36:J36" si="28">E29+E34</f>
        <v>294180</v>
      </c>
      <c r="F36" s="161">
        <f t="shared" si="28"/>
        <v>0</v>
      </c>
      <c r="G36" s="161">
        <f t="shared" si="28"/>
        <v>0</v>
      </c>
      <c r="H36" s="161">
        <f t="shared" si="28"/>
        <v>0</v>
      </c>
      <c r="I36" s="161">
        <f t="shared" si="28"/>
        <v>0</v>
      </c>
      <c r="J36" s="161">
        <f t="shared" si="28"/>
        <v>0</v>
      </c>
      <c r="K36" s="161">
        <f t="shared" ref="K36" si="29">D36+E36-F36-G36+H36+I36+J36</f>
        <v>-306910.30999999994</v>
      </c>
      <c r="L36" s="161">
        <f>L29+L34</f>
        <v>0</v>
      </c>
      <c r="M36" s="204"/>
      <c r="N36" s="161">
        <f>K36-L36</f>
        <v>-306910.30999999994</v>
      </c>
    </row>
    <row r="37" spans="1:14" ht="10.5" customHeight="1" x14ac:dyDescent="0.2">
      <c r="A37" s="137" t="s">
        <v>52</v>
      </c>
      <c r="B37" s="2"/>
      <c r="D37" s="12"/>
      <c r="E37" s="12"/>
      <c r="F37" s="12"/>
      <c r="G37" s="12"/>
      <c r="H37" s="12"/>
      <c r="I37" s="12"/>
      <c r="J37" s="12"/>
      <c r="K37" s="12"/>
      <c r="L37" s="12"/>
      <c r="M37" s="155" t="s">
        <v>308</v>
      </c>
      <c r="N37" s="12"/>
    </row>
    <row r="38" spans="1:14" s="9" customFormat="1" ht="10.5" customHeight="1" x14ac:dyDescent="0.2">
      <c r="A38" s="5"/>
      <c r="B38" s="2">
        <v>311</v>
      </c>
      <c r="C38" s="13" t="s">
        <v>40</v>
      </c>
      <c r="D38" s="12">
        <v>-18723.14</v>
      </c>
      <c r="E38" s="12">
        <v>9228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>D38+E38-F38-G38+H38+I38+J38</f>
        <v>-9495.14</v>
      </c>
      <c r="L38" s="12">
        <v>0</v>
      </c>
      <c r="M38" s="155" t="s">
        <v>308</v>
      </c>
      <c r="N38" s="12">
        <f>K38-L38</f>
        <v>-9495.14</v>
      </c>
    </row>
    <row r="39" spans="1:14" ht="10.5" customHeight="1" x14ac:dyDescent="0.2">
      <c r="A39" s="4"/>
      <c r="B39" s="2">
        <v>312</v>
      </c>
      <c r="C39" s="4" t="s">
        <v>41</v>
      </c>
      <c r="D39" s="12">
        <v>-596710.38</v>
      </c>
      <c r="E39" s="12">
        <v>290364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ref="K39:K43" si="30">D39+E39-F39-G39+H39+I39+J39</f>
        <v>-306346.38</v>
      </c>
      <c r="L39" s="12">
        <v>0</v>
      </c>
      <c r="M39" s="155" t="s">
        <v>308</v>
      </c>
      <c r="N39" s="12">
        <f t="shared" ref="N39:N42" si="31">K39-L39</f>
        <v>-306346.38</v>
      </c>
    </row>
    <row r="40" spans="1:14" ht="10.5" customHeight="1" x14ac:dyDescent="0.2">
      <c r="A40" s="4"/>
      <c r="B40" s="2">
        <v>314</v>
      </c>
      <c r="C40" s="4" t="s">
        <v>42</v>
      </c>
      <c r="D40" s="12">
        <v>-566117.20000000007</v>
      </c>
      <c r="E40" s="12">
        <v>279180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30"/>
        <v>-286937.20000000007</v>
      </c>
      <c r="L40" s="12">
        <v>0</v>
      </c>
      <c r="M40" s="155" t="s">
        <v>308</v>
      </c>
      <c r="N40" s="12">
        <f t="shared" si="31"/>
        <v>-286937.20000000007</v>
      </c>
    </row>
    <row r="41" spans="1:14" ht="10.5" customHeight="1" x14ac:dyDescent="0.2">
      <c r="A41" s="4"/>
      <c r="B41" s="2">
        <v>315</v>
      </c>
      <c r="C41" s="4" t="s">
        <v>43</v>
      </c>
      <c r="D41" s="12">
        <v>-84506.17</v>
      </c>
      <c r="E41" s="12">
        <v>41040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30"/>
        <v>-43466.17</v>
      </c>
      <c r="L41" s="12">
        <v>0</v>
      </c>
      <c r="M41" s="155" t="s">
        <v>308</v>
      </c>
      <c r="N41" s="12">
        <f t="shared" si="31"/>
        <v>-43466.17</v>
      </c>
    </row>
    <row r="42" spans="1:14" ht="10.5" customHeight="1" x14ac:dyDescent="0.2">
      <c r="A42" s="4"/>
      <c r="B42" s="2">
        <v>316</v>
      </c>
      <c r="C42" s="4" t="s">
        <v>44</v>
      </c>
      <c r="D42" s="12">
        <v>-125240.74</v>
      </c>
      <c r="E42" s="12">
        <v>62508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f t="shared" si="30"/>
        <v>-62732.740000000005</v>
      </c>
      <c r="L42" s="12">
        <v>0</v>
      </c>
      <c r="M42" s="155" t="s">
        <v>308</v>
      </c>
      <c r="N42" s="12">
        <f t="shared" si="31"/>
        <v>-62732.740000000005</v>
      </c>
    </row>
    <row r="43" spans="1:14" s="67" customFormat="1" ht="10.5" customHeight="1" x14ac:dyDescent="0.2">
      <c r="A43" s="66"/>
      <c r="B43" s="72"/>
      <c r="C43" s="73" t="s">
        <v>45</v>
      </c>
      <c r="D43" s="63">
        <f>SUM(D38:D42)</f>
        <v>-1391297.6300000001</v>
      </c>
      <c r="E43" s="63">
        <f t="shared" ref="E43" si="32">SUM(E38:E42)</f>
        <v>682320</v>
      </c>
      <c r="F43" s="63">
        <f t="shared" ref="F43" si="33">SUM(F38:F42)</f>
        <v>0</v>
      </c>
      <c r="G43" s="63">
        <f t="shared" ref="G43" si="34">SUM(G38:G42)</f>
        <v>0</v>
      </c>
      <c r="H43" s="63">
        <f t="shared" ref="H43" si="35">SUM(H38:H42)</f>
        <v>0</v>
      </c>
      <c r="I43" s="63">
        <f t="shared" ref="I43" si="36">SUM(I38:I42)</f>
        <v>0</v>
      </c>
      <c r="J43" s="63">
        <f>SUM(J38:J42)</f>
        <v>0</v>
      </c>
      <c r="K43" s="63">
        <f t="shared" si="30"/>
        <v>-708977.63000000012</v>
      </c>
      <c r="L43" s="63">
        <f>SUM(L38:L42)</f>
        <v>0</v>
      </c>
      <c r="M43" s="155" t="s">
        <v>308</v>
      </c>
      <c r="N43" s="63">
        <f>K43-L43</f>
        <v>-708977.63000000012</v>
      </c>
    </row>
    <row r="44" spans="1:14" ht="10.5" customHeight="1" x14ac:dyDescent="0.2">
      <c r="A44" s="4"/>
      <c r="B44" s="17"/>
      <c r="C44" s="18"/>
      <c r="D44" s="33"/>
      <c r="E44" s="33"/>
      <c r="F44" s="33"/>
      <c r="G44" s="33"/>
      <c r="H44" s="33"/>
      <c r="I44" s="33"/>
      <c r="J44" s="33"/>
      <c r="K44" s="33"/>
      <c r="L44" s="33"/>
      <c r="M44" s="155" t="s">
        <v>308</v>
      </c>
      <c r="N44" s="33"/>
    </row>
    <row r="45" spans="1:14" s="9" customFormat="1" ht="10.5" customHeight="1" x14ac:dyDescent="0.2">
      <c r="A45" s="5"/>
      <c r="B45" s="2">
        <v>316.3</v>
      </c>
      <c r="C45" s="13" t="s">
        <v>46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ref="K45:K48" si="37">D45+E45-F45-G45+H45+I45+J45</f>
        <v>0</v>
      </c>
      <c r="L45" s="12">
        <v>0</v>
      </c>
      <c r="M45" s="155" t="s">
        <v>308</v>
      </c>
      <c r="N45" s="12">
        <f t="shared" ref="N45:N47" si="38">K45-L45</f>
        <v>0</v>
      </c>
    </row>
    <row r="46" spans="1:14" s="9" customFormat="1" ht="10.5" customHeight="1" x14ac:dyDescent="0.2">
      <c r="A46" s="5"/>
      <c r="B46" s="2">
        <v>316.5</v>
      </c>
      <c r="C46" s="5" t="s">
        <v>47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37"/>
        <v>0</v>
      </c>
      <c r="L46" s="12">
        <v>0</v>
      </c>
      <c r="M46" s="155" t="s">
        <v>308</v>
      </c>
      <c r="N46" s="12">
        <f t="shared" si="38"/>
        <v>0</v>
      </c>
    </row>
    <row r="47" spans="1:14" ht="10.5" customHeight="1" x14ac:dyDescent="0.2">
      <c r="A47" s="4"/>
      <c r="B47" s="2">
        <v>316.7</v>
      </c>
      <c r="C47" s="3" t="s">
        <v>48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37"/>
        <v>0</v>
      </c>
      <c r="L47" s="12">
        <v>0</v>
      </c>
      <c r="M47" s="155" t="s">
        <v>308</v>
      </c>
      <c r="N47" s="12">
        <f t="shared" si="38"/>
        <v>0</v>
      </c>
    </row>
    <row r="48" spans="1:14" s="67" customFormat="1" ht="10.5" customHeight="1" x14ac:dyDescent="0.2">
      <c r="A48" s="66"/>
      <c r="B48" s="72"/>
      <c r="C48" s="73" t="s">
        <v>49</v>
      </c>
      <c r="D48" s="63">
        <f>SUM(D45:D47)</f>
        <v>0</v>
      </c>
      <c r="E48" s="63">
        <f t="shared" ref="E48" si="39">SUM(E45:E47)</f>
        <v>0</v>
      </c>
      <c r="F48" s="63">
        <f t="shared" ref="F48" si="40">SUM(F45:F47)</f>
        <v>0</v>
      </c>
      <c r="G48" s="63">
        <f t="shared" ref="G48" si="41">SUM(G45:G47)</f>
        <v>0</v>
      </c>
      <c r="H48" s="63">
        <f t="shared" ref="H48" si="42">SUM(H45:H47)</f>
        <v>0</v>
      </c>
      <c r="I48" s="63">
        <f t="shared" ref="I48" si="43">SUM(I45:I47)</f>
        <v>0</v>
      </c>
      <c r="J48" s="63">
        <f t="shared" ref="J48" si="44">SUM(J45:J47)</f>
        <v>0</v>
      </c>
      <c r="K48" s="63">
        <f t="shared" si="37"/>
        <v>0</v>
      </c>
      <c r="L48" s="63">
        <f>SUM(L45:L47)</f>
        <v>0</v>
      </c>
      <c r="M48" s="155" t="s">
        <v>308</v>
      </c>
      <c r="N48" s="63">
        <f>K48-L48</f>
        <v>0</v>
      </c>
    </row>
    <row r="49" spans="1:14" ht="10.5" customHeight="1" thickBot="1" x14ac:dyDescent="0.25">
      <c r="A49" s="4"/>
      <c r="B49" s="17"/>
      <c r="D49" s="33"/>
      <c r="E49" s="33"/>
      <c r="F49" s="33"/>
      <c r="G49" s="33"/>
      <c r="H49" s="33"/>
      <c r="I49" s="33"/>
      <c r="J49" s="33"/>
      <c r="K49" s="33"/>
      <c r="L49" s="33"/>
      <c r="M49" s="159" t="s">
        <v>308</v>
      </c>
      <c r="N49" s="160"/>
    </row>
    <row r="50" spans="1:14" s="67" customFormat="1" ht="10.5" customHeight="1" thickTop="1" x14ac:dyDescent="0.2">
      <c r="A50" s="66"/>
      <c r="B50" s="72"/>
      <c r="C50" s="85" t="s">
        <v>311</v>
      </c>
      <c r="D50" s="161">
        <f>D43+D48</f>
        <v>-1391297.6300000001</v>
      </c>
      <c r="E50" s="161">
        <f t="shared" ref="E50:J50" si="45">E43+E48</f>
        <v>682320</v>
      </c>
      <c r="F50" s="161">
        <f t="shared" si="45"/>
        <v>0</v>
      </c>
      <c r="G50" s="161">
        <f t="shared" si="45"/>
        <v>0</v>
      </c>
      <c r="H50" s="161">
        <f t="shared" si="45"/>
        <v>0</v>
      </c>
      <c r="I50" s="161">
        <f t="shared" si="45"/>
        <v>0</v>
      </c>
      <c r="J50" s="161">
        <f t="shared" si="45"/>
        <v>0</v>
      </c>
      <c r="K50" s="161">
        <f t="shared" ref="K50" si="46">D50+E50-F50-G50+H50+I50+J50</f>
        <v>-708977.63000000012</v>
      </c>
      <c r="L50" s="161">
        <f>L43+L48</f>
        <v>0</v>
      </c>
      <c r="M50" s="204"/>
      <c r="N50" s="161">
        <f>K50-L50</f>
        <v>-708977.63000000012</v>
      </c>
    </row>
    <row r="51" spans="1:14" ht="10.5" customHeight="1" x14ac:dyDescent="0.2">
      <c r="A51" s="135" t="s">
        <v>53</v>
      </c>
      <c r="B51" s="28"/>
      <c r="C51" s="29"/>
      <c r="D51" s="156"/>
      <c r="E51" s="156"/>
      <c r="F51" s="156"/>
      <c r="G51" s="156"/>
      <c r="H51" s="156"/>
      <c r="I51" s="156"/>
      <c r="J51" s="156"/>
      <c r="K51" s="156"/>
      <c r="L51" s="156"/>
      <c r="M51" s="157" t="s">
        <v>308</v>
      </c>
      <c r="N51" s="158"/>
    </row>
    <row r="52" spans="1:14" s="9" customFormat="1" ht="10.5" customHeight="1" x14ac:dyDescent="0.2">
      <c r="A52" s="136"/>
      <c r="B52" s="31">
        <v>311</v>
      </c>
      <c r="C52" s="32" t="s">
        <v>40</v>
      </c>
      <c r="D52" s="33">
        <f>D10+D24+D38</f>
        <v>-311807.46000000002</v>
      </c>
      <c r="E52" s="33">
        <f t="shared" ref="E52:J52" si="47">E10+E24+E38</f>
        <v>153504</v>
      </c>
      <c r="F52" s="33">
        <f t="shared" si="47"/>
        <v>0</v>
      </c>
      <c r="G52" s="33">
        <f t="shared" si="47"/>
        <v>0</v>
      </c>
      <c r="H52" s="33">
        <f t="shared" si="47"/>
        <v>0</v>
      </c>
      <c r="I52" s="33">
        <f t="shared" si="47"/>
        <v>0</v>
      </c>
      <c r="J52" s="33">
        <f t="shared" si="47"/>
        <v>0</v>
      </c>
      <c r="K52" s="12">
        <f>D52+E52-F52-G52+H52+I52+J52</f>
        <v>-158303.46000000002</v>
      </c>
      <c r="L52" s="12">
        <v>0</v>
      </c>
      <c r="M52" s="155" t="s">
        <v>308</v>
      </c>
      <c r="N52" s="12">
        <f>K52-L52</f>
        <v>-158303.46000000002</v>
      </c>
    </row>
    <row r="53" spans="1:14" ht="10.5" customHeight="1" x14ac:dyDescent="0.2">
      <c r="A53" s="49"/>
      <c r="B53" s="31">
        <v>312</v>
      </c>
      <c r="C53" s="19" t="s">
        <v>41</v>
      </c>
      <c r="D53" s="33">
        <f t="shared" ref="D53:J56" si="48">D11+D25+D39</f>
        <v>-935676.37</v>
      </c>
      <c r="E53" s="33">
        <f t="shared" si="48"/>
        <v>456792</v>
      </c>
      <c r="F53" s="33">
        <f t="shared" si="48"/>
        <v>0</v>
      </c>
      <c r="G53" s="33">
        <f t="shared" si="48"/>
        <v>0</v>
      </c>
      <c r="H53" s="33">
        <f t="shared" si="48"/>
        <v>0</v>
      </c>
      <c r="I53" s="33">
        <f t="shared" si="48"/>
        <v>0</v>
      </c>
      <c r="J53" s="33">
        <f t="shared" si="48"/>
        <v>0</v>
      </c>
      <c r="K53" s="12">
        <f t="shared" ref="K53:K57" si="49">D53+E53-F53-G53+H53+I53+J53</f>
        <v>-478884.37</v>
      </c>
      <c r="L53" s="12">
        <v>0</v>
      </c>
      <c r="M53" s="155" t="s">
        <v>308</v>
      </c>
      <c r="N53" s="12">
        <f t="shared" ref="N53:N56" si="50">K53-L53</f>
        <v>-478884.37</v>
      </c>
    </row>
    <row r="54" spans="1:14" ht="10.5" customHeight="1" x14ac:dyDescent="0.2">
      <c r="A54" s="49"/>
      <c r="B54" s="31">
        <v>314</v>
      </c>
      <c r="C54" s="19" t="s">
        <v>42</v>
      </c>
      <c r="D54" s="33">
        <f t="shared" si="48"/>
        <v>-1017812.4100000001</v>
      </c>
      <c r="E54" s="33">
        <f t="shared" si="48"/>
        <v>501780</v>
      </c>
      <c r="F54" s="33">
        <f t="shared" si="48"/>
        <v>0</v>
      </c>
      <c r="G54" s="33">
        <f t="shared" si="48"/>
        <v>0</v>
      </c>
      <c r="H54" s="33">
        <f t="shared" si="48"/>
        <v>0</v>
      </c>
      <c r="I54" s="33">
        <f t="shared" si="48"/>
        <v>0</v>
      </c>
      <c r="J54" s="33">
        <f t="shared" si="48"/>
        <v>0</v>
      </c>
      <c r="K54" s="12">
        <f t="shared" si="49"/>
        <v>-516032.41000000015</v>
      </c>
      <c r="L54" s="12">
        <v>0</v>
      </c>
      <c r="M54" s="155" t="s">
        <v>308</v>
      </c>
      <c r="N54" s="12">
        <f t="shared" si="50"/>
        <v>-516032.41000000015</v>
      </c>
    </row>
    <row r="55" spans="1:14" ht="10.5" customHeight="1" x14ac:dyDescent="0.2">
      <c r="A55" s="49"/>
      <c r="B55" s="31">
        <v>315</v>
      </c>
      <c r="C55" s="19" t="s">
        <v>43</v>
      </c>
      <c r="D55" s="33">
        <f t="shared" si="48"/>
        <v>-175550.78999999998</v>
      </c>
      <c r="E55" s="33">
        <f t="shared" si="48"/>
        <v>85248</v>
      </c>
      <c r="F55" s="33">
        <f t="shared" si="48"/>
        <v>0</v>
      </c>
      <c r="G55" s="33">
        <f t="shared" si="48"/>
        <v>0</v>
      </c>
      <c r="H55" s="33">
        <f t="shared" si="48"/>
        <v>0</v>
      </c>
      <c r="I55" s="33">
        <f t="shared" si="48"/>
        <v>0</v>
      </c>
      <c r="J55" s="33">
        <f t="shared" si="48"/>
        <v>0</v>
      </c>
      <c r="K55" s="12">
        <f t="shared" si="49"/>
        <v>-90302.789999999979</v>
      </c>
      <c r="L55" s="12">
        <v>0</v>
      </c>
      <c r="M55" s="155" t="s">
        <v>308</v>
      </c>
      <c r="N55" s="12">
        <f t="shared" si="50"/>
        <v>-90302.789999999979</v>
      </c>
    </row>
    <row r="56" spans="1:14" ht="10.5" customHeight="1" x14ac:dyDescent="0.2">
      <c r="A56" s="49"/>
      <c r="B56" s="31">
        <v>316</v>
      </c>
      <c r="C56" s="19" t="s">
        <v>44</v>
      </c>
      <c r="D56" s="33">
        <f t="shared" si="48"/>
        <v>-173507.29</v>
      </c>
      <c r="E56" s="33">
        <f t="shared" si="48"/>
        <v>86340</v>
      </c>
      <c r="F56" s="33">
        <f t="shared" si="48"/>
        <v>0</v>
      </c>
      <c r="G56" s="33">
        <f t="shared" si="48"/>
        <v>0</v>
      </c>
      <c r="H56" s="33">
        <f t="shared" si="48"/>
        <v>0</v>
      </c>
      <c r="I56" s="33">
        <f t="shared" si="48"/>
        <v>0</v>
      </c>
      <c r="J56" s="33">
        <f t="shared" si="48"/>
        <v>0</v>
      </c>
      <c r="K56" s="12">
        <f t="shared" si="49"/>
        <v>-87167.290000000008</v>
      </c>
      <c r="L56" s="12">
        <v>0</v>
      </c>
      <c r="M56" s="155" t="s">
        <v>308</v>
      </c>
      <c r="N56" s="12">
        <f t="shared" si="50"/>
        <v>-87167.290000000008</v>
      </c>
    </row>
    <row r="57" spans="1:14" s="67" customFormat="1" ht="10.5" customHeight="1" x14ac:dyDescent="0.2">
      <c r="A57" s="138"/>
      <c r="B57" s="61"/>
      <c r="C57" s="62" t="s">
        <v>45</v>
      </c>
      <c r="D57" s="63">
        <f>SUM(D52:D56)</f>
        <v>-2614354.3200000003</v>
      </c>
      <c r="E57" s="63">
        <f t="shared" ref="E57" si="51">SUM(E52:E56)</f>
        <v>1283664</v>
      </c>
      <c r="F57" s="63">
        <f t="shared" ref="F57" si="52">SUM(F52:F56)</f>
        <v>0</v>
      </c>
      <c r="G57" s="63">
        <f t="shared" ref="G57" si="53">SUM(G52:G56)</f>
        <v>0</v>
      </c>
      <c r="H57" s="63">
        <f t="shared" ref="H57" si="54">SUM(H52:H56)</f>
        <v>0</v>
      </c>
      <c r="I57" s="63">
        <f t="shared" ref="I57" si="55">SUM(I52:I56)</f>
        <v>0</v>
      </c>
      <c r="J57" s="63">
        <f>SUM(J52:J56)</f>
        <v>0</v>
      </c>
      <c r="K57" s="63">
        <f t="shared" si="49"/>
        <v>-1330690.3200000003</v>
      </c>
      <c r="L57" s="63">
        <f>SUM(L52:L56)</f>
        <v>0</v>
      </c>
      <c r="M57" s="155" t="s">
        <v>308</v>
      </c>
      <c r="N57" s="63">
        <f>K57-L57</f>
        <v>-1330690.3200000003</v>
      </c>
    </row>
    <row r="58" spans="1:14" ht="10.5" customHeight="1" x14ac:dyDescent="0.2">
      <c r="A58" s="49"/>
      <c r="B58" s="36"/>
      <c r="C58" s="37"/>
      <c r="D58" s="33"/>
      <c r="E58" s="33"/>
      <c r="F58" s="33"/>
      <c r="G58" s="33"/>
      <c r="H58" s="33"/>
      <c r="I58" s="33"/>
      <c r="J58" s="33"/>
      <c r="K58" s="33"/>
      <c r="L58" s="33"/>
      <c r="M58" s="155" t="s">
        <v>308</v>
      </c>
      <c r="N58" s="33"/>
    </row>
    <row r="59" spans="1:14" s="9" customFormat="1" ht="10.5" customHeight="1" x14ac:dyDescent="0.2">
      <c r="A59" s="30"/>
      <c r="B59" s="31">
        <v>316.3</v>
      </c>
      <c r="C59" s="32" t="s">
        <v>46</v>
      </c>
      <c r="D59" s="33">
        <f t="shared" ref="D59:J59" si="56">D17+D31+D45</f>
        <v>0</v>
      </c>
      <c r="E59" s="33">
        <f t="shared" si="56"/>
        <v>0</v>
      </c>
      <c r="F59" s="33">
        <f t="shared" si="56"/>
        <v>0</v>
      </c>
      <c r="G59" s="33">
        <f t="shared" si="56"/>
        <v>0</v>
      </c>
      <c r="H59" s="33">
        <f t="shared" si="56"/>
        <v>0</v>
      </c>
      <c r="I59" s="33">
        <f t="shared" si="56"/>
        <v>0</v>
      </c>
      <c r="J59" s="33">
        <f t="shared" si="56"/>
        <v>0</v>
      </c>
      <c r="K59" s="12">
        <f t="shared" ref="K59:K62" si="57">D59+E59-F59-G59+H59+I59+J59</f>
        <v>0</v>
      </c>
      <c r="L59" s="12">
        <v>0</v>
      </c>
      <c r="M59" s="155" t="s">
        <v>308</v>
      </c>
      <c r="N59" s="12">
        <f t="shared" ref="N59:N61" si="58">K59-L59</f>
        <v>0</v>
      </c>
    </row>
    <row r="60" spans="1:14" s="9" customFormat="1" ht="10.5" customHeight="1" x14ac:dyDescent="0.2">
      <c r="A60" s="30"/>
      <c r="B60" s="31">
        <v>316.5</v>
      </c>
      <c r="C60" s="16" t="s">
        <v>47</v>
      </c>
      <c r="D60" s="33">
        <f t="shared" ref="D60:J60" si="59">D18+D32+D46</f>
        <v>0</v>
      </c>
      <c r="E60" s="33">
        <f t="shared" si="59"/>
        <v>0</v>
      </c>
      <c r="F60" s="33">
        <f t="shared" si="59"/>
        <v>0</v>
      </c>
      <c r="G60" s="33">
        <f t="shared" si="59"/>
        <v>0</v>
      </c>
      <c r="H60" s="33">
        <f t="shared" si="59"/>
        <v>0</v>
      </c>
      <c r="I60" s="33">
        <f t="shared" si="59"/>
        <v>0</v>
      </c>
      <c r="J60" s="33">
        <f t="shared" si="59"/>
        <v>0</v>
      </c>
      <c r="K60" s="12">
        <f t="shared" si="57"/>
        <v>0</v>
      </c>
      <c r="L60" s="12">
        <v>0</v>
      </c>
      <c r="M60" s="155" t="s">
        <v>308</v>
      </c>
      <c r="N60" s="12">
        <f t="shared" si="58"/>
        <v>0</v>
      </c>
    </row>
    <row r="61" spans="1:14" ht="10.5" customHeight="1" x14ac:dyDescent="0.2">
      <c r="A61" s="34"/>
      <c r="B61" s="31">
        <v>316.7</v>
      </c>
      <c r="C61" s="38" t="s">
        <v>48</v>
      </c>
      <c r="D61" s="33">
        <f t="shared" ref="D61:J61" si="60">D19+D33+D47</f>
        <v>-13593.210000000001</v>
      </c>
      <c r="E61" s="33">
        <f t="shared" si="60"/>
        <v>8172</v>
      </c>
      <c r="F61" s="33">
        <f t="shared" si="60"/>
        <v>0</v>
      </c>
      <c r="G61" s="33">
        <f t="shared" si="60"/>
        <v>0</v>
      </c>
      <c r="H61" s="33">
        <f t="shared" si="60"/>
        <v>0</v>
      </c>
      <c r="I61" s="33">
        <f t="shared" si="60"/>
        <v>0</v>
      </c>
      <c r="J61" s="33">
        <f t="shared" si="60"/>
        <v>0</v>
      </c>
      <c r="K61" s="12">
        <f t="shared" si="57"/>
        <v>-5421.2100000000009</v>
      </c>
      <c r="L61" s="12">
        <v>0</v>
      </c>
      <c r="M61" s="155" t="s">
        <v>308</v>
      </c>
      <c r="N61" s="12">
        <f t="shared" si="58"/>
        <v>-5421.2100000000009</v>
      </c>
    </row>
    <row r="62" spans="1:14" s="67" customFormat="1" ht="10.5" customHeight="1" x14ac:dyDescent="0.2">
      <c r="A62" s="60"/>
      <c r="B62" s="61"/>
      <c r="C62" s="62" t="s">
        <v>49</v>
      </c>
      <c r="D62" s="63">
        <f>SUM(D59:D61)</f>
        <v>-13593.210000000001</v>
      </c>
      <c r="E62" s="63">
        <f t="shared" ref="E62" si="61">SUM(E59:E61)</f>
        <v>8172</v>
      </c>
      <c r="F62" s="63">
        <f t="shared" ref="F62" si="62">SUM(F59:F61)</f>
        <v>0</v>
      </c>
      <c r="G62" s="63">
        <f t="shared" ref="G62" si="63">SUM(G59:G61)</f>
        <v>0</v>
      </c>
      <c r="H62" s="63">
        <f t="shared" ref="H62" si="64">SUM(H59:H61)</f>
        <v>0</v>
      </c>
      <c r="I62" s="63">
        <f t="shared" ref="I62" si="65">SUM(I59:I61)</f>
        <v>0</v>
      </c>
      <c r="J62" s="63">
        <f t="shared" ref="J62" si="66">SUM(J59:J61)</f>
        <v>0</v>
      </c>
      <c r="K62" s="63">
        <f t="shared" si="57"/>
        <v>-5421.2100000000009</v>
      </c>
      <c r="L62" s="63">
        <f>SUM(L59:L61)</f>
        <v>0</v>
      </c>
      <c r="M62" s="155" t="s">
        <v>308</v>
      </c>
      <c r="N62" s="63">
        <f>K62-L62</f>
        <v>-5421.2100000000009</v>
      </c>
    </row>
    <row r="63" spans="1:14" ht="10.5" customHeight="1" thickBot="1" x14ac:dyDescent="0.25">
      <c r="A63" s="34"/>
      <c r="B63" s="36"/>
      <c r="C63" s="19"/>
      <c r="D63" s="33"/>
      <c r="E63" s="33"/>
      <c r="F63" s="33"/>
      <c r="G63" s="33"/>
      <c r="H63" s="33"/>
      <c r="I63" s="33"/>
      <c r="J63" s="33"/>
      <c r="K63" s="33"/>
      <c r="L63" s="33"/>
      <c r="M63" s="159" t="s">
        <v>308</v>
      </c>
      <c r="N63" s="160"/>
    </row>
    <row r="64" spans="1:14" s="67" customFormat="1" ht="10.5" customHeight="1" thickTop="1" x14ac:dyDescent="0.2">
      <c r="A64" s="68"/>
      <c r="B64" s="69"/>
      <c r="C64" s="84" t="s">
        <v>312</v>
      </c>
      <c r="D64" s="161">
        <f>D57+D62</f>
        <v>-2627947.5300000003</v>
      </c>
      <c r="E64" s="161">
        <f t="shared" ref="E64:J64" si="67">E57+E62</f>
        <v>1291836</v>
      </c>
      <c r="F64" s="161">
        <f t="shared" si="67"/>
        <v>0</v>
      </c>
      <c r="G64" s="161">
        <f t="shared" si="67"/>
        <v>0</v>
      </c>
      <c r="H64" s="161">
        <f t="shared" si="67"/>
        <v>0</v>
      </c>
      <c r="I64" s="161">
        <f t="shared" si="67"/>
        <v>0</v>
      </c>
      <c r="J64" s="161">
        <f t="shared" si="67"/>
        <v>0</v>
      </c>
      <c r="K64" s="161">
        <f t="shared" ref="K64" si="68">D64+E64-F64-G64+H64+I64+J64</f>
        <v>-1336111.5300000003</v>
      </c>
      <c r="L64" s="161">
        <f>L57+L62</f>
        <v>0</v>
      </c>
      <c r="M64" s="204"/>
      <c r="N64" s="161">
        <f>K64-L64</f>
        <v>-1336111.5300000003</v>
      </c>
    </row>
    <row r="65" spans="1:14" ht="10.5" customHeight="1" x14ac:dyDescent="0.2">
      <c r="A65" s="137" t="s">
        <v>58</v>
      </c>
      <c r="B65" s="2"/>
      <c r="D65" s="12"/>
      <c r="E65" s="12"/>
      <c r="F65" s="12"/>
      <c r="G65" s="12"/>
      <c r="H65" s="12"/>
      <c r="I65" s="12"/>
      <c r="J65" s="12"/>
      <c r="K65" s="12"/>
      <c r="L65" s="12"/>
      <c r="M65" s="155" t="s">
        <v>308</v>
      </c>
      <c r="N65" s="12"/>
    </row>
    <row r="66" spans="1:14" s="9" customFormat="1" ht="10.5" customHeight="1" x14ac:dyDescent="0.2">
      <c r="A66" s="5"/>
      <c r="B66" s="2">
        <v>311</v>
      </c>
      <c r="C66" s="13" t="s">
        <v>40</v>
      </c>
      <c r="D66" s="12">
        <v>70150127.870000005</v>
      </c>
      <c r="E66" s="12">
        <v>2119851.5499999998</v>
      </c>
      <c r="F66" s="12">
        <v>1108589.4099999999</v>
      </c>
      <c r="G66" s="12">
        <v>165961.17000000001</v>
      </c>
      <c r="H66" s="12">
        <v>0</v>
      </c>
      <c r="I66" s="12">
        <v>33581</v>
      </c>
      <c r="J66" s="12">
        <v>-8287.14</v>
      </c>
      <c r="K66" s="12">
        <f>D66+E66-F66-G66+H66+I66+J66</f>
        <v>71020722.700000003</v>
      </c>
      <c r="L66" s="12">
        <v>0</v>
      </c>
      <c r="M66" s="155" t="s">
        <v>308</v>
      </c>
      <c r="N66" s="12">
        <f>K66-L66</f>
        <v>71020722.700000003</v>
      </c>
    </row>
    <row r="67" spans="1:14" ht="10.5" customHeight="1" x14ac:dyDescent="0.2">
      <c r="A67" s="4"/>
      <c r="B67" s="2">
        <v>312</v>
      </c>
      <c r="C67" s="4" t="s">
        <v>41</v>
      </c>
      <c r="D67" s="12">
        <v>1102188.08</v>
      </c>
      <c r="E67" s="12">
        <v>125400.38</v>
      </c>
      <c r="F67" s="12">
        <v>0</v>
      </c>
      <c r="G67" s="12">
        <v>72680.5</v>
      </c>
      <c r="H67" s="12">
        <v>0</v>
      </c>
      <c r="I67" s="12">
        <v>0</v>
      </c>
      <c r="J67" s="12">
        <v>-14934.15</v>
      </c>
      <c r="K67" s="12">
        <f t="shared" ref="K67:K71" si="69">D67+E67-F67-G67+H67+I67+J67</f>
        <v>1139973.81</v>
      </c>
      <c r="L67" s="12">
        <v>0</v>
      </c>
      <c r="M67" s="155" t="s">
        <v>308</v>
      </c>
      <c r="N67" s="12">
        <f t="shared" ref="N67:N70" si="70">K67-L67</f>
        <v>1139973.81</v>
      </c>
    </row>
    <row r="68" spans="1:14" ht="10.5" customHeight="1" x14ac:dyDescent="0.2">
      <c r="A68" s="4"/>
      <c r="B68" s="2">
        <v>314</v>
      </c>
      <c r="C68" s="4" t="s">
        <v>42</v>
      </c>
      <c r="D68" s="12">
        <v>7488243.29</v>
      </c>
      <c r="E68" s="12">
        <v>284976.27</v>
      </c>
      <c r="F68" s="12">
        <v>0</v>
      </c>
      <c r="G68" s="12">
        <v>20.54</v>
      </c>
      <c r="H68" s="12">
        <v>0</v>
      </c>
      <c r="I68" s="12">
        <v>0</v>
      </c>
      <c r="J68" s="12">
        <v>-257725.44</v>
      </c>
      <c r="K68" s="12">
        <f t="shared" si="69"/>
        <v>7515473.5800000001</v>
      </c>
      <c r="L68" s="12">
        <v>0</v>
      </c>
      <c r="M68" s="155" t="s">
        <v>308</v>
      </c>
      <c r="N68" s="12">
        <f t="shared" si="70"/>
        <v>7515473.5800000001</v>
      </c>
    </row>
    <row r="69" spans="1:14" ht="10.5" customHeight="1" x14ac:dyDescent="0.2">
      <c r="A69" s="4"/>
      <c r="B69" s="2">
        <v>315</v>
      </c>
      <c r="C69" s="4" t="s">
        <v>43</v>
      </c>
      <c r="D69" s="12">
        <v>7063515.7999999998</v>
      </c>
      <c r="E69" s="12">
        <v>227122.74</v>
      </c>
      <c r="F69" s="12">
        <v>318821.3</v>
      </c>
      <c r="G69" s="12">
        <v>84047.92</v>
      </c>
      <c r="H69" s="12">
        <v>0</v>
      </c>
      <c r="I69" s="12">
        <v>0</v>
      </c>
      <c r="J69" s="12">
        <v>0</v>
      </c>
      <c r="K69" s="12">
        <f t="shared" si="69"/>
        <v>6887769.3200000003</v>
      </c>
      <c r="L69" s="12">
        <v>0</v>
      </c>
      <c r="M69" s="155" t="s">
        <v>308</v>
      </c>
      <c r="N69" s="12">
        <f t="shared" si="70"/>
        <v>6887769.3200000003</v>
      </c>
    </row>
    <row r="70" spans="1:14" ht="10.5" customHeight="1" x14ac:dyDescent="0.2">
      <c r="A70" s="4"/>
      <c r="B70" s="2">
        <v>316</v>
      </c>
      <c r="C70" s="4" t="s">
        <v>44</v>
      </c>
      <c r="D70" s="12">
        <v>1825895.24</v>
      </c>
      <c r="E70" s="12">
        <v>57484.68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f t="shared" si="69"/>
        <v>1883379.92</v>
      </c>
      <c r="L70" s="12">
        <v>0</v>
      </c>
      <c r="M70" s="155" t="s">
        <v>308</v>
      </c>
      <c r="N70" s="12">
        <f t="shared" si="70"/>
        <v>1883379.92</v>
      </c>
    </row>
    <row r="71" spans="1:14" s="67" customFormat="1" ht="10.5" customHeight="1" x14ac:dyDescent="0.2">
      <c r="A71" s="66"/>
      <c r="B71" s="72"/>
      <c r="C71" s="73" t="s">
        <v>45</v>
      </c>
      <c r="D71" s="63">
        <f>SUM(D66:D70)</f>
        <v>87629970.280000001</v>
      </c>
      <c r="E71" s="63">
        <f t="shared" ref="E71" si="71">SUM(E66:E70)</f>
        <v>2814835.6199999996</v>
      </c>
      <c r="F71" s="63">
        <f t="shared" ref="F71" si="72">SUM(F66:F70)</f>
        <v>1427410.71</v>
      </c>
      <c r="G71" s="63">
        <f t="shared" ref="G71" si="73">SUM(G66:G70)</f>
        <v>322710.13</v>
      </c>
      <c r="H71" s="63">
        <f t="shared" ref="H71" si="74">SUM(H66:H70)</f>
        <v>0</v>
      </c>
      <c r="I71" s="63">
        <f t="shared" ref="I71" si="75">SUM(I66:I70)</f>
        <v>33581</v>
      </c>
      <c r="J71" s="63">
        <f>SUM(J66:J70)</f>
        <v>-280946.73</v>
      </c>
      <c r="K71" s="63">
        <f t="shared" si="69"/>
        <v>88447319.330000013</v>
      </c>
      <c r="L71" s="63">
        <f>SUM(L66:L70)</f>
        <v>0</v>
      </c>
      <c r="M71" s="155" t="s">
        <v>308</v>
      </c>
      <c r="N71" s="63">
        <f>K71-L71</f>
        <v>88447319.330000013</v>
      </c>
    </row>
    <row r="72" spans="1:14" ht="10.5" customHeight="1" x14ac:dyDescent="0.2">
      <c r="A72" s="4"/>
      <c r="B72" s="17"/>
      <c r="C72" s="18"/>
      <c r="D72" s="33"/>
      <c r="E72" s="33"/>
      <c r="F72" s="33"/>
      <c r="G72" s="33"/>
      <c r="H72" s="33"/>
      <c r="I72" s="33"/>
      <c r="J72" s="33"/>
      <c r="K72" s="33"/>
      <c r="L72" s="33"/>
      <c r="M72" s="155" t="s">
        <v>308</v>
      </c>
      <c r="N72" s="33"/>
    </row>
    <row r="73" spans="1:14" s="9" customFormat="1" ht="10.5" customHeight="1" x14ac:dyDescent="0.2">
      <c r="A73" s="5"/>
      <c r="B73" s="2">
        <v>316.3</v>
      </c>
      <c r="C73" s="13" t="s">
        <v>46</v>
      </c>
      <c r="D73" s="12">
        <v>139723.9</v>
      </c>
      <c r="E73" s="12">
        <v>80476.100000000006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f t="shared" ref="K73:K76" si="76">D73+E73-F73-G73+H73+I73+J73</f>
        <v>220200</v>
      </c>
      <c r="L73" s="12">
        <v>0</v>
      </c>
      <c r="M73" s="155" t="s">
        <v>308</v>
      </c>
      <c r="N73" s="12">
        <f t="shared" ref="N73:N75" si="77">K73-L73</f>
        <v>220200</v>
      </c>
    </row>
    <row r="74" spans="1:14" s="9" customFormat="1" ht="10.5" customHeight="1" x14ac:dyDescent="0.2">
      <c r="A74" s="5"/>
      <c r="B74" s="2">
        <v>316.5</v>
      </c>
      <c r="C74" s="5" t="s">
        <v>47</v>
      </c>
      <c r="D74" s="12">
        <v>21463.760000000002</v>
      </c>
      <c r="E74" s="12">
        <v>28509.33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f t="shared" si="76"/>
        <v>49973.090000000004</v>
      </c>
      <c r="L74" s="12">
        <v>0</v>
      </c>
      <c r="M74" s="155" t="s">
        <v>308</v>
      </c>
      <c r="N74" s="12">
        <f t="shared" si="77"/>
        <v>49973.090000000004</v>
      </c>
    </row>
    <row r="75" spans="1:14" ht="10.5" customHeight="1" x14ac:dyDescent="0.2">
      <c r="A75" s="4"/>
      <c r="B75" s="2">
        <v>316.7</v>
      </c>
      <c r="C75" s="3" t="s">
        <v>48</v>
      </c>
      <c r="D75" s="12">
        <v>511974.95</v>
      </c>
      <c r="E75" s="12">
        <v>255828.57</v>
      </c>
      <c r="F75" s="12">
        <v>197320.26</v>
      </c>
      <c r="G75" s="12">
        <v>0</v>
      </c>
      <c r="H75" s="12">
        <v>0</v>
      </c>
      <c r="I75" s="12">
        <v>0</v>
      </c>
      <c r="J75" s="12">
        <v>-31.87</v>
      </c>
      <c r="K75" s="12">
        <f t="shared" si="76"/>
        <v>570451.39</v>
      </c>
      <c r="L75" s="12">
        <v>0</v>
      </c>
      <c r="M75" s="155" t="s">
        <v>308</v>
      </c>
      <c r="N75" s="12">
        <f t="shared" si="77"/>
        <v>570451.39</v>
      </c>
    </row>
    <row r="76" spans="1:14" s="67" customFormat="1" ht="10.5" customHeight="1" x14ac:dyDescent="0.2">
      <c r="A76" s="66"/>
      <c r="B76" s="72"/>
      <c r="C76" s="73" t="s">
        <v>49</v>
      </c>
      <c r="D76" s="63">
        <f>SUM(D73:D75)</f>
        <v>673162.61</v>
      </c>
      <c r="E76" s="63">
        <f t="shared" ref="E76" si="78">SUM(E73:E75)</f>
        <v>364814</v>
      </c>
      <c r="F76" s="63">
        <f t="shared" ref="F76" si="79">SUM(F73:F75)</f>
        <v>197320.26</v>
      </c>
      <c r="G76" s="63">
        <f t="shared" ref="G76" si="80">SUM(G73:G75)</f>
        <v>0</v>
      </c>
      <c r="H76" s="63">
        <f t="shared" ref="H76" si="81">SUM(H73:H75)</f>
        <v>0</v>
      </c>
      <c r="I76" s="63">
        <f t="shared" ref="I76" si="82">SUM(I73:I75)</f>
        <v>0</v>
      </c>
      <c r="J76" s="63">
        <f t="shared" ref="J76" si="83">SUM(J73:J75)</f>
        <v>-31.87</v>
      </c>
      <c r="K76" s="63">
        <f t="shared" si="76"/>
        <v>840624.48</v>
      </c>
      <c r="L76" s="63">
        <f>SUM(L73:L75)</f>
        <v>0</v>
      </c>
      <c r="M76" s="155" t="s">
        <v>308</v>
      </c>
      <c r="N76" s="63">
        <f>K76-L76</f>
        <v>840624.48</v>
      </c>
    </row>
    <row r="77" spans="1:14" ht="10.5" customHeight="1" thickBot="1" x14ac:dyDescent="0.25">
      <c r="A77" s="4"/>
      <c r="B77" s="17"/>
      <c r="D77" s="33"/>
      <c r="E77" s="33"/>
      <c r="F77" s="33"/>
      <c r="G77" s="33"/>
      <c r="H77" s="33"/>
      <c r="I77" s="33"/>
      <c r="J77" s="33"/>
      <c r="K77" s="33"/>
      <c r="L77" s="33"/>
      <c r="M77" s="159" t="s">
        <v>308</v>
      </c>
      <c r="N77" s="160"/>
    </row>
    <row r="78" spans="1:14" s="67" customFormat="1" ht="10.5" customHeight="1" thickTop="1" x14ac:dyDescent="0.2">
      <c r="A78" s="66"/>
      <c r="B78" s="72"/>
      <c r="C78" s="85" t="s">
        <v>313</v>
      </c>
      <c r="D78" s="161">
        <f>D71+D76</f>
        <v>88303132.890000001</v>
      </c>
      <c r="E78" s="161">
        <f t="shared" ref="E78:J78" si="84">E71+E76</f>
        <v>3179649.6199999996</v>
      </c>
      <c r="F78" s="161">
        <f t="shared" si="84"/>
        <v>1624730.97</v>
      </c>
      <c r="G78" s="161">
        <f t="shared" si="84"/>
        <v>322710.13</v>
      </c>
      <c r="H78" s="161">
        <f t="shared" si="84"/>
        <v>0</v>
      </c>
      <c r="I78" s="161">
        <f t="shared" si="84"/>
        <v>33581</v>
      </c>
      <c r="J78" s="161">
        <f t="shared" si="84"/>
        <v>-280978.59999999998</v>
      </c>
      <c r="K78" s="161">
        <f t="shared" ref="K78" si="85">D78+E78-F78-G78+H78+I78+J78</f>
        <v>89287943.810000017</v>
      </c>
      <c r="L78" s="161">
        <f>L71+L76</f>
        <v>0</v>
      </c>
      <c r="M78" s="204"/>
      <c r="N78" s="161">
        <f>K78-L78</f>
        <v>89287943.810000017</v>
      </c>
    </row>
    <row r="79" spans="1:14" ht="10.5" customHeight="1" x14ac:dyDescent="0.2">
      <c r="A79" s="137" t="s">
        <v>59</v>
      </c>
      <c r="B79" s="2"/>
      <c r="D79" s="12"/>
      <c r="E79" s="12"/>
      <c r="F79" s="12"/>
      <c r="G79" s="12"/>
      <c r="H79" s="12"/>
      <c r="I79" s="12"/>
      <c r="J79" s="12"/>
      <c r="K79" s="12"/>
      <c r="L79" s="12"/>
      <c r="M79" s="155" t="s">
        <v>308</v>
      </c>
      <c r="N79" s="12"/>
    </row>
    <row r="80" spans="1:14" s="9" customFormat="1" ht="10.5" customHeight="1" x14ac:dyDescent="0.2">
      <c r="A80" s="5"/>
      <c r="B80" s="2">
        <v>311</v>
      </c>
      <c r="C80" s="13" t="s">
        <v>40</v>
      </c>
      <c r="D80" s="12">
        <v>5449169.04</v>
      </c>
      <c r="E80" s="12">
        <v>140796.35</v>
      </c>
      <c r="F80" s="12">
        <v>673821.22</v>
      </c>
      <c r="G80" s="12">
        <v>123992.6</v>
      </c>
      <c r="H80" s="12">
        <v>0</v>
      </c>
      <c r="I80" s="12">
        <v>0</v>
      </c>
      <c r="J80" s="12">
        <v>0</v>
      </c>
      <c r="K80" s="12">
        <f>D80+E80-F80-G80+H80+I80+J80</f>
        <v>4792151.57</v>
      </c>
      <c r="L80" s="12">
        <v>0</v>
      </c>
      <c r="M80" s="155" t="s">
        <v>308</v>
      </c>
      <c r="N80" s="12">
        <f>K80-L80</f>
        <v>4792151.57</v>
      </c>
    </row>
    <row r="81" spans="1:14" ht="10.5" customHeight="1" x14ac:dyDescent="0.2">
      <c r="A81" s="4"/>
      <c r="B81" s="2">
        <v>312</v>
      </c>
      <c r="C81" s="4" t="s">
        <v>41</v>
      </c>
      <c r="D81" s="12">
        <v>86142460.870000005</v>
      </c>
      <c r="E81" s="12">
        <v>4614203.62</v>
      </c>
      <c r="F81" s="12">
        <v>2422629.7999999998</v>
      </c>
      <c r="G81" s="12">
        <v>382668.28</v>
      </c>
      <c r="H81" s="12">
        <v>0</v>
      </c>
      <c r="I81" s="12">
        <v>193644.97</v>
      </c>
      <c r="J81" s="12">
        <v>11243.130000000001</v>
      </c>
      <c r="K81" s="12">
        <f t="shared" ref="K81:K85" si="86">D81+E81-F81-G81+H81+I81+J81</f>
        <v>88156254.510000005</v>
      </c>
      <c r="L81" s="12">
        <v>0</v>
      </c>
      <c r="M81" s="155" t="s">
        <v>308</v>
      </c>
      <c r="N81" s="12">
        <f t="shared" ref="N81:N84" si="87">K81-L81</f>
        <v>88156254.510000005</v>
      </c>
    </row>
    <row r="82" spans="1:14" ht="10.5" customHeight="1" x14ac:dyDescent="0.2">
      <c r="A82" s="4"/>
      <c r="B82" s="2">
        <v>314</v>
      </c>
      <c r="C82" s="4" t="s">
        <v>42</v>
      </c>
      <c r="D82" s="12">
        <v>38349249.75</v>
      </c>
      <c r="E82" s="12">
        <v>1847033.19</v>
      </c>
      <c r="F82" s="12">
        <v>308385.62</v>
      </c>
      <c r="G82" s="12">
        <v>130728.96000000001</v>
      </c>
      <c r="H82" s="12">
        <v>0</v>
      </c>
      <c r="I82" s="12">
        <v>190368.81</v>
      </c>
      <c r="J82" s="12">
        <v>-10229.65</v>
      </c>
      <c r="K82" s="12">
        <f t="shared" si="86"/>
        <v>39937307.520000003</v>
      </c>
      <c r="L82" s="12">
        <v>0</v>
      </c>
      <c r="M82" s="155" t="s">
        <v>308</v>
      </c>
      <c r="N82" s="12">
        <f t="shared" si="87"/>
        <v>39937307.520000003</v>
      </c>
    </row>
    <row r="83" spans="1:14" ht="10.5" customHeight="1" x14ac:dyDescent="0.2">
      <c r="A83" s="4"/>
      <c r="B83" s="2">
        <v>315</v>
      </c>
      <c r="C83" s="4" t="s">
        <v>43</v>
      </c>
      <c r="D83" s="12">
        <v>7654188.3700000001</v>
      </c>
      <c r="E83" s="12">
        <v>334010.13</v>
      </c>
      <c r="F83" s="12">
        <v>172369.22</v>
      </c>
      <c r="G83" s="12">
        <v>14958.93</v>
      </c>
      <c r="H83" s="12">
        <v>0</v>
      </c>
      <c r="I83" s="12">
        <v>0</v>
      </c>
      <c r="J83" s="12">
        <v>0</v>
      </c>
      <c r="K83" s="12">
        <f t="shared" si="86"/>
        <v>7800870.3500000006</v>
      </c>
      <c r="L83" s="12">
        <v>0</v>
      </c>
      <c r="M83" s="155" t="s">
        <v>308</v>
      </c>
      <c r="N83" s="12">
        <f t="shared" si="87"/>
        <v>7800870.3500000006</v>
      </c>
    </row>
    <row r="84" spans="1:14" ht="10.5" customHeight="1" x14ac:dyDescent="0.2">
      <c r="A84" s="4"/>
      <c r="B84" s="2">
        <v>316</v>
      </c>
      <c r="C84" s="4" t="s">
        <v>44</v>
      </c>
      <c r="D84" s="12">
        <v>2128981.14</v>
      </c>
      <c r="E84" s="12">
        <v>92052.42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f t="shared" si="86"/>
        <v>2221033.56</v>
      </c>
      <c r="L84" s="12">
        <v>0</v>
      </c>
      <c r="M84" s="155" t="s">
        <v>308</v>
      </c>
      <c r="N84" s="12">
        <f t="shared" si="87"/>
        <v>2221033.56</v>
      </c>
    </row>
    <row r="85" spans="1:14" s="67" customFormat="1" ht="10.5" customHeight="1" x14ac:dyDescent="0.2">
      <c r="A85" s="66"/>
      <c r="B85" s="72"/>
      <c r="C85" s="73" t="s">
        <v>45</v>
      </c>
      <c r="D85" s="63">
        <f>SUM(D80:D84)</f>
        <v>139724049.16999999</v>
      </c>
      <c r="E85" s="63">
        <f t="shared" ref="E85" si="88">SUM(E80:E84)</f>
        <v>7028095.71</v>
      </c>
      <c r="F85" s="63">
        <f t="shared" ref="F85" si="89">SUM(F80:F84)</f>
        <v>3577205.86</v>
      </c>
      <c r="G85" s="63">
        <f t="shared" ref="G85" si="90">SUM(G80:G84)</f>
        <v>652348.77</v>
      </c>
      <c r="H85" s="63">
        <f t="shared" ref="H85" si="91">SUM(H80:H84)</f>
        <v>0</v>
      </c>
      <c r="I85" s="63">
        <f t="shared" ref="I85" si="92">SUM(I80:I84)</f>
        <v>384013.78</v>
      </c>
      <c r="J85" s="63">
        <f>SUM(J80:J84)</f>
        <v>1013.4800000000014</v>
      </c>
      <c r="K85" s="63">
        <f t="shared" si="86"/>
        <v>142907617.50999996</v>
      </c>
      <c r="L85" s="63">
        <f>SUM(L80:L84)</f>
        <v>0</v>
      </c>
      <c r="M85" s="155" t="s">
        <v>308</v>
      </c>
      <c r="N85" s="63">
        <f>K85-L85</f>
        <v>142907617.50999996</v>
      </c>
    </row>
    <row r="86" spans="1:14" ht="10.5" customHeight="1" x14ac:dyDescent="0.2">
      <c r="A86" s="4"/>
      <c r="B86" s="17"/>
      <c r="C86" s="18"/>
      <c r="D86" s="33"/>
      <c r="E86" s="33"/>
      <c r="F86" s="33"/>
      <c r="G86" s="33"/>
      <c r="H86" s="33"/>
      <c r="I86" s="33"/>
      <c r="J86" s="33"/>
      <c r="K86" s="33"/>
      <c r="L86" s="33"/>
      <c r="M86" s="155" t="s">
        <v>308</v>
      </c>
      <c r="N86" s="33"/>
    </row>
    <row r="87" spans="1:14" s="9" customFormat="1" ht="10.5" customHeight="1" x14ac:dyDescent="0.2">
      <c r="A87" s="5"/>
      <c r="B87" s="2">
        <v>316.3</v>
      </c>
      <c r="C87" s="13" t="s">
        <v>46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f t="shared" ref="K87:K90" si="93">D87+E87-F87-G87+H87+I87+J87</f>
        <v>0</v>
      </c>
      <c r="L87" s="12">
        <v>0</v>
      </c>
      <c r="M87" s="155" t="s">
        <v>308</v>
      </c>
      <c r="N87" s="12">
        <f t="shared" ref="N87:N89" si="94">K87-L87</f>
        <v>0</v>
      </c>
    </row>
    <row r="88" spans="1:14" s="9" customFormat="1" ht="10.5" customHeight="1" x14ac:dyDescent="0.2">
      <c r="A88" s="5"/>
      <c r="B88" s="2">
        <v>316.5</v>
      </c>
      <c r="C88" s="5" t="s">
        <v>47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f t="shared" si="93"/>
        <v>0</v>
      </c>
      <c r="L88" s="12">
        <v>0</v>
      </c>
      <c r="M88" s="155" t="s">
        <v>308</v>
      </c>
      <c r="N88" s="12">
        <f t="shared" si="94"/>
        <v>0</v>
      </c>
    </row>
    <row r="89" spans="1:14" ht="10.5" customHeight="1" x14ac:dyDescent="0.2">
      <c r="A89" s="4"/>
      <c r="B89" s="2">
        <v>316.7</v>
      </c>
      <c r="C89" s="3" t="s">
        <v>48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f t="shared" si="93"/>
        <v>0</v>
      </c>
      <c r="L89" s="12">
        <v>0</v>
      </c>
      <c r="M89" s="155" t="s">
        <v>308</v>
      </c>
      <c r="N89" s="12">
        <f t="shared" si="94"/>
        <v>0</v>
      </c>
    </row>
    <row r="90" spans="1:14" s="67" customFormat="1" ht="10.5" customHeight="1" x14ac:dyDescent="0.2">
      <c r="A90" s="66"/>
      <c r="B90" s="72"/>
      <c r="C90" s="73" t="s">
        <v>49</v>
      </c>
      <c r="D90" s="63">
        <f>SUM(D87:D89)</f>
        <v>0</v>
      </c>
      <c r="E90" s="63">
        <f t="shared" ref="E90" si="95">SUM(E87:E89)</f>
        <v>0</v>
      </c>
      <c r="F90" s="63">
        <f t="shared" ref="F90" si="96">SUM(F87:F89)</f>
        <v>0</v>
      </c>
      <c r="G90" s="63">
        <f t="shared" ref="G90" si="97">SUM(G87:G89)</f>
        <v>0</v>
      </c>
      <c r="H90" s="63">
        <f t="shared" ref="H90" si="98">SUM(H87:H89)</f>
        <v>0</v>
      </c>
      <c r="I90" s="63">
        <f t="shared" ref="I90" si="99">SUM(I87:I89)</f>
        <v>0</v>
      </c>
      <c r="J90" s="63">
        <f t="shared" ref="J90" si="100">SUM(J87:J89)</f>
        <v>0</v>
      </c>
      <c r="K90" s="63">
        <f t="shared" si="93"/>
        <v>0</v>
      </c>
      <c r="L90" s="63">
        <f>SUM(L87:L89)</f>
        <v>0</v>
      </c>
      <c r="M90" s="155" t="s">
        <v>308</v>
      </c>
      <c r="N90" s="63">
        <f>K90-L90</f>
        <v>0</v>
      </c>
    </row>
    <row r="91" spans="1:14" ht="10.5" customHeight="1" thickBot="1" x14ac:dyDescent="0.25">
      <c r="A91" s="4"/>
      <c r="B91" s="17"/>
      <c r="D91" s="33"/>
      <c r="E91" s="33"/>
      <c r="F91" s="33"/>
      <c r="G91" s="33"/>
      <c r="H91" s="33"/>
      <c r="I91" s="33"/>
      <c r="J91" s="33"/>
      <c r="K91" s="33"/>
      <c r="L91" s="33"/>
      <c r="M91" s="159" t="s">
        <v>308</v>
      </c>
      <c r="N91" s="160"/>
    </row>
    <row r="92" spans="1:14" s="67" customFormat="1" ht="10.5" customHeight="1" thickTop="1" x14ac:dyDescent="0.2">
      <c r="A92" s="66"/>
      <c r="B92" s="72"/>
      <c r="C92" s="85" t="s">
        <v>314</v>
      </c>
      <c r="D92" s="161">
        <f>D85+D90</f>
        <v>139724049.16999999</v>
      </c>
      <c r="E92" s="161">
        <f t="shared" ref="E92:J92" si="101">E85+E90</f>
        <v>7028095.71</v>
      </c>
      <c r="F92" s="161">
        <f t="shared" si="101"/>
        <v>3577205.86</v>
      </c>
      <c r="G92" s="161">
        <f t="shared" si="101"/>
        <v>652348.77</v>
      </c>
      <c r="H92" s="161">
        <f t="shared" si="101"/>
        <v>0</v>
      </c>
      <c r="I92" s="161">
        <f t="shared" si="101"/>
        <v>384013.78</v>
      </c>
      <c r="J92" s="161">
        <f t="shared" si="101"/>
        <v>1013.4800000000014</v>
      </c>
      <c r="K92" s="161">
        <f t="shared" ref="K92" si="102">D92+E92-F92-G92+H92+I92+J92</f>
        <v>142907617.50999996</v>
      </c>
      <c r="L92" s="161">
        <f>L85+L90</f>
        <v>0</v>
      </c>
      <c r="M92" s="204"/>
      <c r="N92" s="161">
        <f>K92-L92</f>
        <v>142907617.50999996</v>
      </c>
    </row>
    <row r="93" spans="1:14" ht="10.5" customHeight="1" x14ac:dyDescent="0.2">
      <c r="A93" s="137" t="s">
        <v>60</v>
      </c>
      <c r="B93" s="2"/>
      <c r="D93" s="12"/>
      <c r="E93" s="12"/>
      <c r="F93" s="12"/>
      <c r="G93" s="12"/>
      <c r="H93" s="12"/>
      <c r="I93" s="12"/>
      <c r="J93" s="12"/>
      <c r="K93" s="12"/>
      <c r="L93" s="12"/>
      <c r="M93" s="155" t="s">
        <v>308</v>
      </c>
      <c r="N93" s="12"/>
    </row>
    <row r="94" spans="1:14" s="9" customFormat="1" ht="10.5" customHeight="1" x14ac:dyDescent="0.2">
      <c r="A94" s="5"/>
      <c r="B94" s="2">
        <v>311</v>
      </c>
      <c r="C94" s="13" t="s">
        <v>40</v>
      </c>
      <c r="D94" s="12">
        <v>3935389.2</v>
      </c>
      <c r="E94" s="12">
        <v>103020.51000000001</v>
      </c>
      <c r="F94" s="12">
        <v>431733.89</v>
      </c>
      <c r="G94" s="12">
        <v>121143.87</v>
      </c>
      <c r="H94" s="12">
        <v>0</v>
      </c>
      <c r="I94" s="12">
        <v>0</v>
      </c>
      <c r="J94" s="12">
        <v>0</v>
      </c>
      <c r="K94" s="12">
        <f>D94+E94-F94-G94+H94+I94+J94</f>
        <v>3485531.9499999997</v>
      </c>
      <c r="L94" s="12">
        <v>0</v>
      </c>
      <c r="M94" s="155" t="s">
        <v>308</v>
      </c>
      <c r="N94" s="12">
        <f>K94-L94</f>
        <v>3485531.9499999997</v>
      </c>
    </row>
    <row r="95" spans="1:14" ht="10.5" customHeight="1" x14ac:dyDescent="0.2">
      <c r="A95" s="4"/>
      <c r="B95" s="2">
        <v>312</v>
      </c>
      <c r="C95" s="4" t="s">
        <v>41</v>
      </c>
      <c r="D95" s="12">
        <v>80258165.700000003</v>
      </c>
      <c r="E95" s="12">
        <v>4679680.42</v>
      </c>
      <c r="F95" s="12">
        <v>530160.72</v>
      </c>
      <c r="G95" s="12">
        <v>69653.56</v>
      </c>
      <c r="H95" s="12">
        <v>0</v>
      </c>
      <c r="I95" s="12">
        <v>331512</v>
      </c>
      <c r="J95" s="12">
        <v>6500.16</v>
      </c>
      <c r="K95" s="12">
        <f t="shared" ref="K95:K99" si="103">D95+E95-F95-G95+H95+I95+J95</f>
        <v>84676044</v>
      </c>
      <c r="L95" s="12">
        <v>0</v>
      </c>
      <c r="M95" s="155" t="s">
        <v>308</v>
      </c>
      <c r="N95" s="12">
        <f t="shared" ref="N95:N98" si="104">K95-L95</f>
        <v>84676044</v>
      </c>
    </row>
    <row r="96" spans="1:14" ht="10.5" customHeight="1" x14ac:dyDescent="0.2">
      <c r="A96" s="4"/>
      <c r="B96" s="2">
        <v>314</v>
      </c>
      <c r="C96" s="4" t="s">
        <v>42</v>
      </c>
      <c r="D96" s="12">
        <v>39887370.950000003</v>
      </c>
      <c r="E96" s="12">
        <v>1800517.79</v>
      </c>
      <c r="F96" s="12">
        <v>200020.05000000002</v>
      </c>
      <c r="G96" s="12">
        <v>43171.78</v>
      </c>
      <c r="H96" s="12">
        <v>0</v>
      </c>
      <c r="I96" s="12">
        <v>78504.95</v>
      </c>
      <c r="J96" s="12">
        <v>20156.82</v>
      </c>
      <c r="K96" s="12">
        <f t="shared" si="103"/>
        <v>41543358.680000007</v>
      </c>
      <c r="L96" s="12">
        <v>0</v>
      </c>
      <c r="M96" s="155" t="s">
        <v>308</v>
      </c>
      <c r="N96" s="12">
        <f t="shared" si="104"/>
        <v>41543358.680000007</v>
      </c>
    </row>
    <row r="97" spans="1:14" ht="10.5" customHeight="1" x14ac:dyDescent="0.2">
      <c r="A97" s="4"/>
      <c r="B97" s="2">
        <v>315</v>
      </c>
      <c r="C97" s="4" t="s">
        <v>43</v>
      </c>
      <c r="D97" s="12">
        <v>5968889.8499999996</v>
      </c>
      <c r="E97" s="12">
        <v>287958</v>
      </c>
      <c r="F97" s="12">
        <v>72118</v>
      </c>
      <c r="G97" s="12">
        <v>6555.2</v>
      </c>
      <c r="H97" s="12">
        <v>0</v>
      </c>
      <c r="I97" s="12">
        <v>0</v>
      </c>
      <c r="J97" s="12">
        <v>0</v>
      </c>
      <c r="K97" s="12">
        <f t="shared" si="103"/>
        <v>6178174.6499999994</v>
      </c>
      <c r="L97" s="12">
        <v>0</v>
      </c>
      <c r="M97" s="155" t="s">
        <v>308</v>
      </c>
      <c r="N97" s="12">
        <f t="shared" si="104"/>
        <v>6178174.6499999994</v>
      </c>
    </row>
    <row r="98" spans="1:14" ht="10.5" customHeight="1" x14ac:dyDescent="0.2">
      <c r="A98" s="4"/>
      <c r="B98" s="2">
        <v>316</v>
      </c>
      <c r="C98" s="4" t="s">
        <v>44</v>
      </c>
      <c r="D98" s="12">
        <v>1536574.1099999999</v>
      </c>
      <c r="E98" s="12">
        <v>81032.960000000006</v>
      </c>
      <c r="F98" s="12">
        <v>47634</v>
      </c>
      <c r="G98" s="12">
        <v>70.53</v>
      </c>
      <c r="H98" s="12">
        <v>0</v>
      </c>
      <c r="I98" s="12">
        <v>0</v>
      </c>
      <c r="J98" s="12">
        <v>0</v>
      </c>
      <c r="K98" s="12">
        <f t="shared" si="103"/>
        <v>1569902.5399999998</v>
      </c>
      <c r="L98" s="12">
        <v>0</v>
      </c>
      <c r="M98" s="155" t="s">
        <v>308</v>
      </c>
      <c r="N98" s="12">
        <f t="shared" si="104"/>
        <v>1569902.5399999998</v>
      </c>
    </row>
    <row r="99" spans="1:14" s="67" customFormat="1" ht="10.5" customHeight="1" x14ac:dyDescent="0.2">
      <c r="A99" s="66"/>
      <c r="B99" s="72"/>
      <c r="C99" s="73" t="s">
        <v>45</v>
      </c>
      <c r="D99" s="63">
        <f>SUM(D94:D98)</f>
        <v>131586389.81</v>
      </c>
      <c r="E99" s="63">
        <f t="shared" ref="E99" si="105">SUM(E94:E98)</f>
        <v>6952209.6799999997</v>
      </c>
      <c r="F99" s="63">
        <f t="shared" ref="F99" si="106">SUM(F94:F98)</f>
        <v>1281666.6599999999</v>
      </c>
      <c r="G99" s="63">
        <f t="shared" ref="G99" si="107">SUM(G94:G98)</f>
        <v>240594.94</v>
      </c>
      <c r="H99" s="63">
        <f t="shared" ref="H99" si="108">SUM(H94:H98)</f>
        <v>0</v>
      </c>
      <c r="I99" s="63">
        <f t="shared" ref="I99" si="109">SUM(I94:I98)</f>
        <v>410016.95</v>
      </c>
      <c r="J99" s="63">
        <f>SUM(J94:J98)</f>
        <v>26656.98</v>
      </c>
      <c r="K99" s="63">
        <f t="shared" si="103"/>
        <v>137453011.81999999</v>
      </c>
      <c r="L99" s="63">
        <f>SUM(L94:L98)</f>
        <v>0</v>
      </c>
      <c r="M99" s="155" t="s">
        <v>308</v>
      </c>
      <c r="N99" s="63">
        <f>K99-L99</f>
        <v>137453011.81999999</v>
      </c>
    </row>
    <row r="100" spans="1:14" ht="10.5" customHeight="1" x14ac:dyDescent="0.2">
      <c r="A100" s="4"/>
      <c r="B100" s="17"/>
      <c r="C100" s="18"/>
      <c r="D100" s="33"/>
      <c r="E100" s="33"/>
      <c r="F100" s="33"/>
      <c r="G100" s="33"/>
      <c r="H100" s="33"/>
      <c r="I100" s="33"/>
      <c r="J100" s="33"/>
      <c r="K100" s="33"/>
      <c r="L100" s="33"/>
      <c r="M100" s="155" t="s">
        <v>308</v>
      </c>
      <c r="N100" s="33"/>
    </row>
    <row r="101" spans="1:14" s="9" customFormat="1" ht="10.5" customHeight="1" x14ac:dyDescent="0.2">
      <c r="A101" s="5"/>
      <c r="B101" s="2">
        <v>316.3</v>
      </c>
      <c r="C101" s="13" t="s">
        <v>46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f t="shared" ref="K101:K104" si="110">D101+E101-F101-G101+H101+I101+J101</f>
        <v>0</v>
      </c>
      <c r="L101" s="12">
        <v>0</v>
      </c>
      <c r="M101" s="155" t="s">
        <v>308</v>
      </c>
      <c r="N101" s="12">
        <f t="shared" ref="N101:N103" si="111">K101-L101</f>
        <v>0</v>
      </c>
    </row>
    <row r="102" spans="1:14" s="9" customFormat="1" ht="10.5" customHeight="1" x14ac:dyDescent="0.2">
      <c r="A102" s="5"/>
      <c r="B102" s="2">
        <v>316.5</v>
      </c>
      <c r="C102" s="5" t="s">
        <v>47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f t="shared" si="110"/>
        <v>0</v>
      </c>
      <c r="L102" s="12">
        <v>0</v>
      </c>
      <c r="M102" s="155" t="s">
        <v>308</v>
      </c>
      <c r="N102" s="12">
        <f t="shared" si="111"/>
        <v>0</v>
      </c>
    </row>
    <row r="103" spans="1:14" ht="10.5" customHeight="1" x14ac:dyDescent="0.2">
      <c r="A103" s="4"/>
      <c r="B103" s="2">
        <v>316.7</v>
      </c>
      <c r="C103" s="3" t="s">
        <v>48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f t="shared" si="110"/>
        <v>0</v>
      </c>
      <c r="L103" s="12">
        <v>0</v>
      </c>
      <c r="M103" s="155" t="s">
        <v>308</v>
      </c>
      <c r="N103" s="12">
        <f t="shared" si="111"/>
        <v>0</v>
      </c>
    </row>
    <row r="104" spans="1:14" s="67" customFormat="1" ht="10.5" customHeight="1" x14ac:dyDescent="0.2">
      <c r="A104" s="66"/>
      <c r="B104" s="72"/>
      <c r="C104" s="73" t="s">
        <v>49</v>
      </c>
      <c r="D104" s="63">
        <f>SUM(D101:D103)</f>
        <v>0</v>
      </c>
      <c r="E104" s="63">
        <f t="shared" ref="E104" si="112">SUM(E101:E103)</f>
        <v>0</v>
      </c>
      <c r="F104" s="63">
        <f t="shared" ref="F104" si="113">SUM(F101:F103)</f>
        <v>0</v>
      </c>
      <c r="G104" s="63">
        <f t="shared" ref="G104" si="114">SUM(G101:G103)</f>
        <v>0</v>
      </c>
      <c r="H104" s="63">
        <f t="shared" ref="H104" si="115">SUM(H101:H103)</f>
        <v>0</v>
      </c>
      <c r="I104" s="63">
        <f t="shared" ref="I104" si="116">SUM(I101:I103)</f>
        <v>0</v>
      </c>
      <c r="J104" s="63">
        <f t="shared" ref="J104" si="117">SUM(J101:J103)</f>
        <v>0</v>
      </c>
      <c r="K104" s="63">
        <f t="shared" si="110"/>
        <v>0</v>
      </c>
      <c r="L104" s="63">
        <f>SUM(L101:L103)</f>
        <v>0</v>
      </c>
      <c r="M104" s="155" t="s">
        <v>308</v>
      </c>
      <c r="N104" s="63">
        <f>K104-L104</f>
        <v>0</v>
      </c>
    </row>
    <row r="105" spans="1:14" ht="10.5" customHeight="1" thickBot="1" x14ac:dyDescent="0.25">
      <c r="A105" s="4"/>
      <c r="B105" s="17"/>
      <c r="D105" s="33"/>
      <c r="E105" s="33"/>
      <c r="F105" s="33"/>
      <c r="G105" s="33"/>
      <c r="H105" s="33"/>
      <c r="I105" s="33"/>
      <c r="J105" s="33"/>
      <c r="K105" s="33"/>
      <c r="L105" s="33"/>
      <c r="M105" s="159" t="s">
        <v>308</v>
      </c>
      <c r="N105" s="160"/>
    </row>
    <row r="106" spans="1:14" s="67" customFormat="1" ht="10.5" customHeight="1" thickTop="1" x14ac:dyDescent="0.2">
      <c r="A106" s="66"/>
      <c r="B106" s="72"/>
      <c r="C106" s="85" t="s">
        <v>315</v>
      </c>
      <c r="D106" s="161">
        <f>D99+D104</f>
        <v>131586389.81</v>
      </c>
      <c r="E106" s="161">
        <f t="shared" ref="E106:J106" si="118">E99+E104</f>
        <v>6952209.6799999997</v>
      </c>
      <c r="F106" s="161">
        <f t="shared" si="118"/>
        <v>1281666.6599999999</v>
      </c>
      <c r="G106" s="161">
        <f t="shared" si="118"/>
        <v>240594.94</v>
      </c>
      <c r="H106" s="161">
        <f t="shared" si="118"/>
        <v>0</v>
      </c>
      <c r="I106" s="161">
        <f t="shared" si="118"/>
        <v>410016.95</v>
      </c>
      <c r="J106" s="161">
        <f t="shared" si="118"/>
        <v>26656.98</v>
      </c>
      <c r="K106" s="161">
        <f t="shared" ref="K106" si="119">D106+E106-F106-G106+H106+I106+J106</f>
        <v>137453011.81999999</v>
      </c>
      <c r="L106" s="161">
        <f>L99+L104</f>
        <v>0</v>
      </c>
      <c r="M106" s="204"/>
      <c r="N106" s="161">
        <f>K106-L106</f>
        <v>137453011.81999999</v>
      </c>
    </row>
    <row r="107" spans="1:14" ht="10.5" customHeight="1" x14ac:dyDescent="0.2">
      <c r="A107" s="135" t="s">
        <v>61</v>
      </c>
      <c r="B107" s="39"/>
      <c r="C107" s="29"/>
      <c r="D107" s="156"/>
      <c r="E107" s="156"/>
      <c r="F107" s="156"/>
      <c r="G107" s="156"/>
      <c r="H107" s="156"/>
      <c r="I107" s="156"/>
      <c r="J107" s="156"/>
      <c r="K107" s="156"/>
      <c r="L107" s="156"/>
      <c r="M107" s="157" t="s">
        <v>308</v>
      </c>
      <c r="N107" s="158"/>
    </row>
    <row r="108" spans="1:14" s="9" customFormat="1" ht="10.5" customHeight="1" x14ac:dyDescent="0.2">
      <c r="A108" s="136"/>
      <c r="B108" s="31">
        <v>311</v>
      </c>
      <c r="C108" s="32" t="s">
        <v>40</v>
      </c>
      <c r="D108" s="33">
        <f>D66+D80+D94</f>
        <v>79534686.110000014</v>
      </c>
      <c r="E108" s="33">
        <f t="shared" ref="E108:J108" si="120">E66+E80+E94</f>
        <v>2363668.41</v>
      </c>
      <c r="F108" s="33">
        <f t="shared" si="120"/>
        <v>2214144.52</v>
      </c>
      <c r="G108" s="33">
        <f t="shared" si="120"/>
        <v>411097.64</v>
      </c>
      <c r="H108" s="33">
        <f t="shared" si="120"/>
        <v>0</v>
      </c>
      <c r="I108" s="33">
        <f t="shared" si="120"/>
        <v>33581</v>
      </c>
      <c r="J108" s="33">
        <f t="shared" si="120"/>
        <v>-8287.14</v>
      </c>
      <c r="K108" s="12">
        <f>D108+E108-F108-G108+H108+I108+J108</f>
        <v>79298406.220000014</v>
      </c>
      <c r="L108" s="12">
        <v>0</v>
      </c>
      <c r="M108" s="155" t="s">
        <v>308</v>
      </c>
      <c r="N108" s="12">
        <f>K108-L108</f>
        <v>79298406.220000014</v>
      </c>
    </row>
    <row r="109" spans="1:14" ht="10.5" customHeight="1" x14ac:dyDescent="0.2">
      <c r="A109" s="49"/>
      <c r="B109" s="31">
        <v>312</v>
      </c>
      <c r="C109" s="19" t="s">
        <v>41</v>
      </c>
      <c r="D109" s="33">
        <f t="shared" ref="D109:J109" si="121">D67+D81+D95</f>
        <v>167502814.65000001</v>
      </c>
      <c r="E109" s="33">
        <f t="shared" si="121"/>
        <v>9419284.4199999999</v>
      </c>
      <c r="F109" s="33">
        <f t="shared" si="121"/>
        <v>2952790.5199999996</v>
      </c>
      <c r="G109" s="33">
        <f t="shared" si="121"/>
        <v>525002.34000000008</v>
      </c>
      <c r="H109" s="33">
        <f t="shared" si="121"/>
        <v>0</v>
      </c>
      <c r="I109" s="33">
        <f t="shared" si="121"/>
        <v>525156.97</v>
      </c>
      <c r="J109" s="33">
        <f t="shared" si="121"/>
        <v>2809.1400000000012</v>
      </c>
      <c r="K109" s="12">
        <f t="shared" ref="K109:K113" si="122">D109+E109-F109-G109+H109+I109+J109</f>
        <v>173972272.31999996</v>
      </c>
      <c r="L109" s="12">
        <v>0</v>
      </c>
      <c r="M109" s="155" t="s">
        <v>308</v>
      </c>
      <c r="N109" s="12">
        <f t="shared" ref="N109:N112" si="123">K109-L109</f>
        <v>173972272.31999996</v>
      </c>
    </row>
    <row r="110" spans="1:14" ht="10.5" customHeight="1" x14ac:dyDescent="0.2">
      <c r="A110" s="49"/>
      <c r="B110" s="31">
        <v>314</v>
      </c>
      <c r="C110" s="19" t="s">
        <v>42</v>
      </c>
      <c r="D110" s="33">
        <f t="shared" ref="D110:J110" si="124">D68+D82+D96</f>
        <v>85724863.99000001</v>
      </c>
      <c r="E110" s="33">
        <f t="shared" si="124"/>
        <v>3932527.25</v>
      </c>
      <c r="F110" s="33">
        <f t="shared" si="124"/>
        <v>508405.67000000004</v>
      </c>
      <c r="G110" s="33">
        <f t="shared" si="124"/>
        <v>173921.28</v>
      </c>
      <c r="H110" s="33">
        <f t="shared" si="124"/>
        <v>0</v>
      </c>
      <c r="I110" s="33">
        <f t="shared" si="124"/>
        <v>268873.76</v>
      </c>
      <c r="J110" s="33">
        <f t="shared" si="124"/>
        <v>-247798.27000000002</v>
      </c>
      <c r="K110" s="12">
        <f t="shared" si="122"/>
        <v>88996139.780000016</v>
      </c>
      <c r="L110" s="12">
        <v>0</v>
      </c>
      <c r="M110" s="155" t="s">
        <v>308</v>
      </c>
      <c r="N110" s="12">
        <f t="shared" si="123"/>
        <v>88996139.780000016</v>
      </c>
    </row>
    <row r="111" spans="1:14" ht="10.5" customHeight="1" x14ac:dyDescent="0.2">
      <c r="A111" s="49"/>
      <c r="B111" s="31">
        <v>315</v>
      </c>
      <c r="C111" s="19" t="s">
        <v>43</v>
      </c>
      <c r="D111" s="33">
        <f t="shared" ref="D111:J111" si="125">D69+D83+D97</f>
        <v>20686594.02</v>
      </c>
      <c r="E111" s="33">
        <f t="shared" si="125"/>
        <v>849090.87</v>
      </c>
      <c r="F111" s="33">
        <f t="shared" si="125"/>
        <v>563308.52</v>
      </c>
      <c r="G111" s="33">
        <f t="shared" si="125"/>
        <v>105562.05</v>
      </c>
      <c r="H111" s="33">
        <f t="shared" si="125"/>
        <v>0</v>
      </c>
      <c r="I111" s="33">
        <f t="shared" si="125"/>
        <v>0</v>
      </c>
      <c r="J111" s="33">
        <f t="shared" si="125"/>
        <v>0</v>
      </c>
      <c r="K111" s="12">
        <f t="shared" si="122"/>
        <v>20866814.32</v>
      </c>
      <c r="L111" s="12">
        <v>0</v>
      </c>
      <c r="M111" s="155" t="s">
        <v>308</v>
      </c>
      <c r="N111" s="12">
        <f t="shared" si="123"/>
        <v>20866814.32</v>
      </c>
    </row>
    <row r="112" spans="1:14" ht="10.5" customHeight="1" x14ac:dyDescent="0.2">
      <c r="A112" s="49"/>
      <c r="B112" s="31">
        <v>316</v>
      </c>
      <c r="C112" s="19" t="s">
        <v>44</v>
      </c>
      <c r="D112" s="33">
        <f t="shared" ref="D112:J112" si="126">D70+D84+D98</f>
        <v>5491450.4900000002</v>
      </c>
      <c r="E112" s="33">
        <f t="shared" si="126"/>
        <v>230570.06</v>
      </c>
      <c r="F112" s="33">
        <f t="shared" si="126"/>
        <v>47634</v>
      </c>
      <c r="G112" s="33">
        <f t="shared" si="126"/>
        <v>70.53</v>
      </c>
      <c r="H112" s="33">
        <f t="shared" si="126"/>
        <v>0</v>
      </c>
      <c r="I112" s="33">
        <f t="shared" si="126"/>
        <v>0</v>
      </c>
      <c r="J112" s="33">
        <f t="shared" si="126"/>
        <v>0</v>
      </c>
      <c r="K112" s="12">
        <f t="shared" si="122"/>
        <v>5674316.0199999996</v>
      </c>
      <c r="L112" s="12">
        <v>0</v>
      </c>
      <c r="M112" s="155" t="s">
        <v>308</v>
      </c>
      <c r="N112" s="12">
        <f t="shared" si="123"/>
        <v>5674316.0199999996</v>
      </c>
    </row>
    <row r="113" spans="1:14" s="67" customFormat="1" ht="10.5" customHeight="1" x14ac:dyDescent="0.2">
      <c r="A113" s="138"/>
      <c r="B113" s="61"/>
      <c r="C113" s="62" t="s">
        <v>45</v>
      </c>
      <c r="D113" s="63">
        <f>SUM(D108:D112)</f>
        <v>358940409.25999999</v>
      </c>
      <c r="E113" s="63">
        <f t="shared" ref="E113:I113" si="127">SUM(E108:E112)</f>
        <v>16795141.009999998</v>
      </c>
      <c r="F113" s="63">
        <f t="shared" si="127"/>
        <v>6286283.2299999986</v>
      </c>
      <c r="G113" s="63">
        <f t="shared" si="127"/>
        <v>1215653.8400000001</v>
      </c>
      <c r="H113" s="63">
        <f t="shared" si="127"/>
        <v>0</v>
      </c>
      <c r="I113" s="63">
        <f t="shared" si="127"/>
        <v>827611.73</v>
      </c>
      <c r="J113" s="63">
        <f>SUM(J108:J112)</f>
        <v>-253276.27000000002</v>
      </c>
      <c r="K113" s="63">
        <f t="shared" si="122"/>
        <v>368807948.66000003</v>
      </c>
      <c r="L113" s="63">
        <f>SUM(L108:L112)</f>
        <v>0</v>
      </c>
      <c r="M113" s="155" t="s">
        <v>308</v>
      </c>
      <c r="N113" s="63">
        <f>K113-L113</f>
        <v>368807948.66000003</v>
      </c>
    </row>
    <row r="114" spans="1:14" ht="10.5" customHeight="1" x14ac:dyDescent="0.2">
      <c r="A114" s="49"/>
      <c r="B114" s="36"/>
      <c r="C114" s="37"/>
      <c r="D114" s="33"/>
      <c r="E114" s="33"/>
      <c r="F114" s="33"/>
      <c r="G114" s="33"/>
      <c r="H114" s="33"/>
      <c r="I114" s="33"/>
      <c r="J114" s="33"/>
      <c r="K114" s="33"/>
      <c r="L114" s="33"/>
      <c r="M114" s="155" t="s">
        <v>308</v>
      </c>
      <c r="N114" s="33"/>
    </row>
    <row r="115" spans="1:14" s="9" customFormat="1" ht="10.5" customHeight="1" x14ac:dyDescent="0.2">
      <c r="A115" s="136"/>
      <c r="B115" s="31">
        <v>316.3</v>
      </c>
      <c r="C115" s="32" t="s">
        <v>46</v>
      </c>
      <c r="D115" s="33">
        <f t="shared" ref="D115:J115" si="128">D73+D87+D101</f>
        <v>139723.9</v>
      </c>
      <c r="E115" s="33">
        <f t="shared" si="128"/>
        <v>80476.100000000006</v>
      </c>
      <c r="F115" s="33">
        <f t="shared" si="128"/>
        <v>0</v>
      </c>
      <c r="G115" s="33">
        <f t="shared" si="128"/>
        <v>0</v>
      </c>
      <c r="H115" s="33">
        <f t="shared" si="128"/>
        <v>0</v>
      </c>
      <c r="I115" s="33">
        <f t="shared" si="128"/>
        <v>0</v>
      </c>
      <c r="J115" s="33">
        <f t="shared" si="128"/>
        <v>0</v>
      </c>
      <c r="K115" s="12">
        <f t="shared" ref="K115:K118" si="129">D115+E115-F115-G115+H115+I115+J115</f>
        <v>220200</v>
      </c>
      <c r="L115" s="12">
        <v>0</v>
      </c>
      <c r="M115" s="155" t="s">
        <v>308</v>
      </c>
      <c r="N115" s="12">
        <f t="shared" ref="N115:N117" si="130">K115-L115</f>
        <v>220200</v>
      </c>
    </row>
    <row r="116" spans="1:14" s="9" customFormat="1" ht="10.5" customHeight="1" x14ac:dyDescent="0.2">
      <c r="A116" s="136"/>
      <c r="B116" s="31">
        <v>316.5</v>
      </c>
      <c r="C116" s="16" t="s">
        <v>47</v>
      </c>
      <c r="D116" s="33">
        <f t="shared" ref="D116:J116" si="131">D74+D88+D102</f>
        <v>21463.760000000002</v>
      </c>
      <c r="E116" s="33">
        <f t="shared" si="131"/>
        <v>28509.33</v>
      </c>
      <c r="F116" s="33">
        <f t="shared" si="131"/>
        <v>0</v>
      </c>
      <c r="G116" s="33">
        <f t="shared" si="131"/>
        <v>0</v>
      </c>
      <c r="H116" s="33">
        <f t="shared" si="131"/>
        <v>0</v>
      </c>
      <c r="I116" s="33">
        <f t="shared" si="131"/>
        <v>0</v>
      </c>
      <c r="J116" s="33">
        <f t="shared" si="131"/>
        <v>0</v>
      </c>
      <c r="K116" s="12">
        <f t="shared" si="129"/>
        <v>49973.090000000004</v>
      </c>
      <c r="L116" s="12">
        <v>0</v>
      </c>
      <c r="M116" s="155" t="s">
        <v>308</v>
      </c>
      <c r="N116" s="12">
        <f t="shared" si="130"/>
        <v>49973.090000000004</v>
      </c>
    </row>
    <row r="117" spans="1:14" s="8" customFormat="1" ht="10.5" customHeight="1" x14ac:dyDescent="0.2">
      <c r="A117" s="49"/>
      <c r="B117" s="31">
        <v>316.7</v>
      </c>
      <c r="C117" s="38" t="s">
        <v>48</v>
      </c>
      <c r="D117" s="33">
        <f t="shared" ref="D117:J117" si="132">D75+D89+D103</f>
        <v>511974.95</v>
      </c>
      <c r="E117" s="33">
        <f t="shared" si="132"/>
        <v>255828.57</v>
      </c>
      <c r="F117" s="33">
        <f t="shared" si="132"/>
        <v>197320.26</v>
      </c>
      <c r="G117" s="33">
        <f t="shared" si="132"/>
        <v>0</v>
      </c>
      <c r="H117" s="33">
        <f t="shared" si="132"/>
        <v>0</v>
      </c>
      <c r="I117" s="33">
        <f t="shared" si="132"/>
        <v>0</v>
      </c>
      <c r="J117" s="33">
        <f t="shared" si="132"/>
        <v>-31.87</v>
      </c>
      <c r="K117" s="12">
        <f t="shared" si="129"/>
        <v>570451.39</v>
      </c>
      <c r="L117" s="12">
        <v>0</v>
      </c>
      <c r="M117" s="155" t="s">
        <v>308</v>
      </c>
      <c r="N117" s="12">
        <f t="shared" si="130"/>
        <v>570451.39</v>
      </c>
    </row>
    <row r="118" spans="1:14" s="67" customFormat="1" ht="10.5" customHeight="1" x14ac:dyDescent="0.2">
      <c r="A118" s="138"/>
      <c r="B118" s="61"/>
      <c r="C118" s="62" t="s">
        <v>49</v>
      </c>
      <c r="D118" s="63">
        <f>SUM(D115:D117)</f>
        <v>673162.61</v>
      </c>
      <c r="E118" s="63">
        <f t="shared" ref="E118:J118" si="133">SUM(E115:E117)</f>
        <v>364814</v>
      </c>
      <c r="F118" s="63">
        <f t="shared" si="133"/>
        <v>197320.26</v>
      </c>
      <c r="G118" s="63">
        <f t="shared" si="133"/>
        <v>0</v>
      </c>
      <c r="H118" s="63">
        <f t="shared" si="133"/>
        <v>0</v>
      </c>
      <c r="I118" s="63">
        <f t="shared" si="133"/>
        <v>0</v>
      </c>
      <c r="J118" s="63">
        <f t="shared" si="133"/>
        <v>-31.87</v>
      </c>
      <c r="K118" s="63">
        <f t="shared" si="129"/>
        <v>840624.48</v>
      </c>
      <c r="L118" s="63">
        <f>SUM(L115:L117)</f>
        <v>0</v>
      </c>
      <c r="M118" s="155" t="s">
        <v>308</v>
      </c>
      <c r="N118" s="63">
        <f>K118-L118</f>
        <v>840624.48</v>
      </c>
    </row>
    <row r="119" spans="1:14" ht="10.5" customHeight="1" thickBot="1" x14ac:dyDescent="0.25">
      <c r="A119" s="49"/>
      <c r="B119" s="36"/>
      <c r="C119" s="19"/>
      <c r="D119" s="33"/>
      <c r="E119" s="33"/>
      <c r="F119" s="33"/>
      <c r="G119" s="33"/>
      <c r="H119" s="33"/>
      <c r="I119" s="33"/>
      <c r="J119" s="33"/>
      <c r="K119" s="33"/>
      <c r="L119" s="33"/>
      <c r="M119" s="159" t="s">
        <v>308</v>
      </c>
      <c r="N119" s="160"/>
    </row>
    <row r="120" spans="1:14" s="67" customFormat="1" ht="10.5" customHeight="1" thickTop="1" x14ac:dyDescent="0.2">
      <c r="A120" s="140"/>
      <c r="B120" s="69"/>
      <c r="C120" s="84" t="s">
        <v>316</v>
      </c>
      <c r="D120" s="161">
        <f>D113+D118</f>
        <v>359613571.87</v>
      </c>
      <c r="E120" s="161">
        <f t="shared" ref="E120:J120" si="134">E113+E118</f>
        <v>17159955.009999998</v>
      </c>
      <c r="F120" s="161">
        <f t="shared" si="134"/>
        <v>6483603.4899999984</v>
      </c>
      <c r="G120" s="161">
        <f t="shared" si="134"/>
        <v>1215653.8400000001</v>
      </c>
      <c r="H120" s="161">
        <f t="shared" si="134"/>
        <v>0</v>
      </c>
      <c r="I120" s="161">
        <f t="shared" si="134"/>
        <v>827611.73</v>
      </c>
      <c r="J120" s="161">
        <f t="shared" si="134"/>
        <v>-253308.14</v>
      </c>
      <c r="K120" s="161">
        <f t="shared" ref="K120" si="135">D120+E120-F120-G120+H120+I120+J120</f>
        <v>369648573.14000005</v>
      </c>
      <c r="L120" s="161">
        <f>L113+L118</f>
        <v>0</v>
      </c>
      <c r="M120" s="204"/>
      <c r="N120" s="161">
        <f>K120-L120</f>
        <v>369648573.14000005</v>
      </c>
    </row>
    <row r="121" spans="1:14" ht="10.5" customHeight="1" x14ac:dyDescent="0.2">
      <c r="A121" s="4"/>
      <c r="B121" s="11"/>
      <c r="C121" s="18"/>
      <c r="D121" s="33"/>
      <c r="E121" s="33"/>
      <c r="F121" s="33"/>
      <c r="G121" s="33"/>
      <c r="H121" s="33"/>
      <c r="I121" s="33"/>
      <c r="J121" s="33"/>
      <c r="K121" s="33"/>
      <c r="L121" s="33"/>
      <c r="M121" s="155" t="s">
        <v>308</v>
      </c>
      <c r="N121" s="33"/>
    </row>
    <row r="122" spans="1:14" ht="10.5" customHeight="1" x14ac:dyDescent="0.2">
      <c r="A122" s="137" t="s">
        <v>62</v>
      </c>
      <c r="B122" s="2"/>
      <c r="D122" s="12"/>
      <c r="E122" s="12"/>
      <c r="F122" s="12"/>
      <c r="G122" s="12"/>
      <c r="H122" s="12"/>
      <c r="I122" s="12"/>
      <c r="J122" s="12"/>
      <c r="K122" s="12"/>
      <c r="L122" s="12"/>
      <c r="M122" s="155" t="s">
        <v>308</v>
      </c>
      <c r="N122" s="12"/>
    </row>
    <row r="123" spans="1:14" s="9" customFormat="1" ht="10.5" customHeight="1" x14ac:dyDescent="0.2">
      <c r="A123" s="5"/>
      <c r="B123" s="2">
        <v>311</v>
      </c>
      <c r="C123" s="13" t="s">
        <v>40</v>
      </c>
      <c r="D123" s="12">
        <v>152912139.41</v>
      </c>
      <c r="E123" s="12">
        <v>4960096.4800000004</v>
      </c>
      <c r="F123" s="12">
        <v>979565.29</v>
      </c>
      <c r="G123" s="12">
        <v>194235.56</v>
      </c>
      <c r="H123" s="12">
        <v>0</v>
      </c>
      <c r="I123" s="12">
        <v>36476</v>
      </c>
      <c r="J123" s="12">
        <v>0</v>
      </c>
      <c r="K123" s="12">
        <f>D123+E123-F123-G123+H123+I123+J123</f>
        <v>156734911.03999999</v>
      </c>
      <c r="L123" s="12">
        <v>0</v>
      </c>
      <c r="M123" s="155" t="s">
        <v>308</v>
      </c>
      <c r="N123" s="12">
        <f>K123-L123</f>
        <v>156734911.03999999</v>
      </c>
    </row>
    <row r="124" spans="1:14" ht="10.5" customHeight="1" x14ac:dyDescent="0.2">
      <c r="A124" s="4"/>
      <c r="B124" s="2">
        <v>312</v>
      </c>
      <c r="C124" s="4" t="s">
        <v>41</v>
      </c>
      <c r="D124" s="12">
        <v>2756649.98</v>
      </c>
      <c r="E124" s="12">
        <v>178056.95999999999</v>
      </c>
      <c r="F124" s="12">
        <v>35866</v>
      </c>
      <c r="G124" s="12">
        <v>79.510000000000005</v>
      </c>
      <c r="H124" s="12">
        <v>0</v>
      </c>
      <c r="I124" s="12">
        <v>0</v>
      </c>
      <c r="J124" s="12">
        <v>-32701.06</v>
      </c>
      <c r="K124" s="12">
        <f t="shared" ref="K124:K128" si="136">D124+E124-F124-G124+H124+I124+J124</f>
        <v>2866060.37</v>
      </c>
      <c r="L124" s="12">
        <v>0</v>
      </c>
      <c r="M124" s="155" t="s">
        <v>308</v>
      </c>
      <c r="N124" s="12">
        <f t="shared" ref="N124:N127" si="137">K124-L124</f>
        <v>2866060.37</v>
      </c>
    </row>
    <row r="125" spans="1:14" ht="10.5" customHeight="1" x14ac:dyDescent="0.2">
      <c r="A125" s="4"/>
      <c r="B125" s="2">
        <v>314</v>
      </c>
      <c r="C125" s="4" t="s">
        <v>42</v>
      </c>
      <c r="D125" s="12">
        <v>13871860.76</v>
      </c>
      <c r="E125" s="12">
        <v>704592.27</v>
      </c>
      <c r="F125" s="12">
        <v>0</v>
      </c>
      <c r="G125" s="12">
        <v>0</v>
      </c>
      <c r="H125" s="12">
        <v>0</v>
      </c>
      <c r="I125" s="12">
        <v>0</v>
      </c>
      <c r="J125" s="12">
        <v>-44188.590000000004</v>
      </c>
      <c r="K125" s="12">
        <f t="shared" si="136"/>
        <v>14532264.439999999</v>
      </c>
      <c r="L125" s="12">
        <v>0</v>
      </c>
      <c r="M125" s="155" t="s">
        <v>308</v>
      </c>
      <c r="N125" s="12">
        <f t="shared" si="137"/>
        <v>14532264.439999999</v>
      </c>
    </row>
    <row r="126" spans="1:14" ht="10.5" customHeight="1" x14ac:dyDescent="0.2">
      <c r="A126" s="4"/>
      <c r="B126" s="2">
        <v>315</v>
      </c>
      <c r="C126" s="4" t="s">
        <v>43</v>
      </c>
      <c r="D126" s="12">
        <v>5175919.83</v>
      </c>
      <c r="E126" s="12">
        <v>241394.09</v>
      </c>
      <c r="F126" s="12">
        <v>42598.67</v>
      </c>
      <c r="G126" s="12">
        <v>147744.9</v>
      </c>
      <c r="H126" s="12">
        <v>0</v>
      </c>
      <c r="I126" s="12">
        <v>0</v>
      </c>
      <c r="J126" s="12">
        <v>-1476.6000000000001</v>
      </c>
      <c r="K126" s="12">
        <f t="shared" si="136"/>
        <v>5225493.75</v>
      </c>
      <c r="L126" s="12">
        <v>0</v>
      </c>
      <c r="M126" s="155" t="s">
        <v>308</v>
      </c>
      <c r="N126" s="12">
        <f t="shared" si="137"/>
        <v>5225493.75</v>
      </c>
    </row>
    <row r="127" spans="1:14" ht="10.5" customHeight="1" x14ac:dyDescent="0.2">
      <c r="A127" s="4"/>
      <c r="B127" s="2">
        <v>316</v>
      </c>
      <c r="C127" s="4" t="s">
        <v>44</v>
      </c>
      <c r="D127" s="12">
        <v>1778628.6099999999</v>
      </c>
      <c r="E127" s="12">
        <v>91298.3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f t="shared" si="136"/>
        <v>1869926.91</v>
      </c>
      <c r="L127" s="12">
        <v>0</v>
      </c>
      <c r="M127" s="155" t="s">
        <v>308</v>
      </c>
      <c r="N127" s="12">
        <f t="shared" si="137"/>
        <v>1869926.91</v>
      </c>
    </row>
    <row r="128" spans="1:14" s="67" customFormat="1" ht="10.5" customHeight="1" x14ac:dyDescent="0.2">
      <c r="A128" s="66"/>
      <c r="B128" s="72"/>
      <c r="C128" s="73" t="s">
        <v>45</v>
      </c>
      <c r="D128" s="63">
        <f>SUM(D123:D127)</f>
        <v>176495198.59</v>
      </c>
      <c r="E128" s="63">
        <f t="shared" ref="E128" si="138">SUM(E123:E127)</f>
        <v>6175438.1000000006</v>
      </c>
      <c r="F128" s="63">
        <f t="shared" ref="F128" si="139">SUM(F123:F127)</f>
        <v>1058029.96</v>
      </c>
      <c r="G128" s="63">
        <f t="shared" ref="G128" si="140">SUM(G123:G127)</f>
        <v>342059.97</v>
      </c>
      <c r="H128" s="63">
        <f t="shared" ref="H128" si="141">SUM(H123:H127)</f>
        <v>0</v>
      </c>
      <c r="I128" s="63">
        <f t="shared" ref="I128" si="142">SUM(I123:I127)</f>
        <v>36476</v>
      </c>
      <c r="J128" s="63">
        <f>SUM(J123:J127)</f>
        <v>-78366.250000000015</v>
      </c>
      <c r="K128" s="63">
        <f t="shared" si="136"/>
        <v>181228656.50999999</v>
      </c>
      <c r="L128" s="63">
        <f>SUM(L123:L127)</f>
        <v>0</v>
      </c>
      <c r="M128" s="155" t="s">
        <v>308</v>
      </c>
      <c r="N128" s="63">
        <f>K128-L128</f>
        <v>181228656.50999999</v>
      </c>
    </row>
    <row r="129" spans="1:14" ht="10.5" customHeight="1" x14ac:dyDescent="0.2">
      <c r="A129" s="4"/>
      <c r="B129" s="17"/>
      <c r="C129" s="18"/>
      <c r="D129" s="33"/>
      <c r="E129" s="33"/>
      <c r="F129" s="33"/>
      <c r="G129" s="33"/>
      <c r="H129" s="33"/>
      <c r="I129" s="33"/>
      <c r="J129" s="33"/>
      <c r="K129" s="33"/>
      <c r="L129" s="33"/>
      <c r="M129" s="155" t="s">
        <v>308</v>
      </c>
      <c r="N129" s="33"/>
    </row>
    <row r="130" spans="1:14" s="9" customFormat="1" ht="10.5" customHeight="1" x14ac:dyDescent="0.2">
      <c r="A130" s="5"/>
      <c r="B130" s="2">
        <v>316.3</v>
      </c>
      <c r="C130" s="13" t="s">
        <v>46</v>
      </c>
      <c r="D130" s="12">
        <v>83871.960000000006</v>
      </c>
      <c r="E130" s="12">
        <v>52161.99</v>
      </c>
      <c r="F130" s="12">
        <v>11959.45</v>
      </c>
      <c r="G130" s="12">
        <v>0</v>
      </c>
      <c r="H130" s="12">
        <v>0</v>
      </c>
      <c r="I130" s="12">
        <v>0</v>
      </c>
      <c r="J130" s="12">
        <v>0</v>
      </c>
      <c r="K130" s="12">
        <f t="shared" ref="K130:K133" si="143">D130+E130-F130-G130+H130+I130+J130</f>
        <v>124074.50000000001</v>
      </c>
      <c r="L130" s="12">
        <v>0</v>
      </c>
      <c r="M130" s="155" t="s">
        <v>308</v>
      </c>
      <c r="N130" s="12">
        <f t="shared" ref="N130:N132" si="144">K130-L130</f>
        <v>124074.50000000001</v>
      </c>
    </row>
    <row r="131" spans="1:14" s="9" customFormat="1" ht="10.5" customHeight="1" x14ac:dyDescent="0.2">
      <c r="A131" s="5"/>
      <c r="B131" s="2">
        <v>316.5</v>
      </c>
      <c r="C131" s="5" t="s">
        <v>47</v>
      </c>
      <c r="D131" s="12">
        <v>129020.6</v>
      </c>
      <c r="E131" s="12">
        <v>101557.04000000001</v>
      </c>
      <c r="F131" s="12">
        <v>21449.63</v>
      </c>
      <c r="G131" s="12">
        <v>0</v>
      </c>
      <c r="H131" s="12">
        <v>0</v>
      </c>
      <c r="I131" s="12">
        <v>0</v>
      </c>
      <c r="J131" s="12">
        <v>0</v>
      </c>
      <c r="K131" s="12">
        <f t="shared" si="143"/>
        <v>209128.01</v>
      </c>
      <c r="L131" s="12">
        <v>0</v>
      </c>
      <c r="M131" s="155" t="s">
        <v>308</v>
      </c>
      <c r="N131" s="12">
        <f t="shared" si="144"/>
        <v>209128.01</v>
      </c>
    </row>
    <row r="132" spans="1:14" ht="10.5" customHeight="1" x14ac:dyDescent="0.2">
      <c r="A132" s="4"/>
      <c r="B132" s="2">
        <v>316.7</v>
      </c>
      <c r="C132" s="3" t="s">
        <v>48</v>
      </c>
      <c r="D132" s="12">
        <v>1047403.21</v>
      </c>
      <c r="E132" s="12">
        <v>390224.13</v>
      </c>
      <c r="F132" s="12">
        <v>169979.9</v>
      </c>
      <c r="G132" s="12">
        <v>0</v>
      </c>
      <c r="H132" s="12">
        <v>0</v>
      </c>
      <c r="I132" s="12">
        <v>0</v>
      </c>
      <c r="J132" s="12">
        <v>0</v>
      </c>
      <c r="K132" s="12">
        <f t="shared" si="143"/>
        <v>1267647.44</v>
      </c>
      <c r="L132" s="12">
        <v>0</v>
      </c>
      <c r="M132" s="155" t="s">
        <v>308</v>
      </c>
      <c r="N132" s="12">
        <f t="shared" si="144"/>
        <v>1267647.44</v>
      </c>
    </row>
    <row r="133" spans="1:14" s="67" customFormat="1" ht="10.5" customHeight="1" x14ac:dyDescent="0.2">
      <c r="A133" s="66"/>
      <c r="B133" s="72"/>
      <c r="C133" s="73" t="s">
        <v>49</v>
      </c>
      <c r="D133" s="63">
        <f>SUM(D130:D132)</f>
        <v>1260295.77</v>
      </c>
      <c r="E133" s="63">
        <f t="shared" ref="E133" si="145">SUM(E130:E132)</f>
        <v>543943.16</v>
      </c>
      <c r="F133" s="63">
        <f t="shared" ref="F133" si="146">SUM(F130:F132)</f>
        <v>203388.97999999998</v>
      </c>
      <c r="G133" s="63">
        <f t="shared" ref="G133" si="147">SUM(G130:G132)</f>
        <v>0</v>
      </c>
      <c r="H133" s="63">
        <f t="shared" ref="H133" si="148">SUM(H130:H132)</f>
        <v>0</v>
      </c>
      <c r="I133" s="63">
        <f t="shared" ref="I133" si="149">SUM(I130:I132)</f>
        <v>0</v>
      </c>
      <c r="J133" s="63">
        <f t="shared" ref="J133" si="150">SUM(J130:J132)</f>
        <v>0</v>
      </c>
      <c r="K133" s="63">
        <f t="shared" si="143"/>
        <v>1600849.9500000002</v>
      </c>
      <c r="L133" s="63">
        <f>SUM(L130:L132)</f>
        <v>0</v>
      </c>
      <c r="M133" s="155" t="s">
        <v>308</v>
      </c>
      <c r="N133" s="63">
        <f>K133-L133</f>
        <v>1600849.9500000002</v>
      </c>
    </row>
    <row r="134" spans="1:14" ht="10.5" customHeight="1" thickBot="1" x14ac:dyDescent="0.25">
      <c r="A134" s="4"/>
      <c r="B134" s="17"/>
      <c r="D134" s="33"/>
      <c r="E134" s="33"/>
      <c r="F134" s="33"/>
      <c r="G134" s="33"/>
      <c r="H134" s="33"/>
      <c r="I134" s="33"/>
      <c r="J134" s="33"/>
      <c r="K134" s="33"/>
      <c r="L134" s="33"/>
      <c r="M134" s="159" t="s">
        <v>308</v>
      </c>
      <c r="N134" s="160"/>
    </row>
    <row r="135" spans="1:14" s="67" customFormat="1" ht="10.5" customHeight="1" thickTop="1" x14ac:dyDescent="0.2">
      <c r="A135" s="66"/>
      <c r="B135" s="72"/>
      <c r="C135" s="85" t="s">
        <v>317</v>
      </c>
      <c r="D135" s="161">
        <f>D128+D133</f>
        <v>177755494.36000001</v>
      </c>
      <c r="E135" s="161">
        <f t="shared" ref="E135:J135" si="151">E128+E133</f>
        <v>6719381.2600000007</v>
      </c>
      <c r="F135" s="161">
        <f t="shared" si="151"/>
        <v>1261418.94</v>
      </c>
      <c r="G135" s="161">
        <f t="shared" si="151"/>
        <v>342059.97</v>
      </c>
      <c r="H135" s="161">
        <f t="shared" si="151"/>
        <v>0</v>
      </c>
      <c r="I135" s="161">
        <f t="shared" si="151"/>
        <v>36476</v>
      </c>
      <c r="J135" s="161">
        <f t="shared" si="151"/>
        <v>-78366.250000000015</v>
      </c>
      <c r="K135" s="161">
        <f t="shared" ref="K135" si="152">D135+E135-F135-G135+H135+I135+J135</f>
        <v>182829506.46000001</v>
      </c>
      <c r="L135" s="161">
        <f>L128+L133</f>
        <v>0</v>
      </c>
      <c r="M135" s="204"/>
      <c r="N135" s="161">
        <f>K135-L135</f>
        <v>182829506.46000001</v>
      </c>
    </row>
    <row r="136" spans="1:14" ht="10.5" customHeight="1" x14ac:dyDescent="0.2">
      <c r="A136" s="137" t="s">
        <v>63</v>
      </c>
      <c r="B136" s="11"/>
      <c r="D136" s="12"/>
      <c r="E136" s="12"/>
      <c r="F136" s="12"/>
      <c r="G136" s="12"/>
      <c r="H136" s="12"/>
      <c r="I136" s="12"/>
      <c r="J136" s="12"/>
      <c r="K136" s="12"/>
      <c r="L136" s="12"/>
      <c r="M136" s="155" t="s">
        <v>308</v>
      </c>
      <c r="N136" s="12"/>
    </row>
    <row r="137" spans="1:14" s="9" customFormat="1" ht="10.5" customHeight="1" x14ac:dyDescent="0.2">
      <c r="A137" s="5"/>
      <c r="B137" s="2">
        <v>311</v>
      </c>
      <c r="C137" s="13" t="s">
        <v>40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f>D137+E137-F137-G137+H137+I137+J137</f>
        <v>0</v>
      </c>
      <c r="L137" s="12">
        <v>0</v>
      </c>
      <c r="M137" s="155" t="s">
        <v>308</v>
      </c>
      <c r="N137" s="12">
        <f>K137-L137</f>
        <v>0</v>
      </c>
    </row>
    <row r="138" spans="1:14" ht="10.5" customHeight="1" x14ac:dyDescent="0.2">
      <c r="A138" s="57"/>
      <c r="B138" s="2">
        <v>312</v>
      </c>
      <c r="C138" s="4" t="s">
        <v>41</v>
      </c>
      <c r="D138" s="12">
        <v>370941.56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f t="shared" ref="K138:K142" si="153">D138+E138-F138-G138+H138+I138+J138</f>
        <v>370941.56</v>
      </c>
      <c r="L138" s="12">
        <v>0</v>
      </c>
      <c r="M138" s="155" t="s">
        <v>308</v>
      </c>
      <c r="N138" s="12">
        <f t="shared" ref="N138:N141" si="154">K138-L138</f>
        <v>370941.56</v>
      </c>
    </row>
    <row r="139" spans="1:14" ht="10.5" customHeight="1" x14ac:dyDescent="0.2">
      <c r="A139" s="57"/>
      <c r="B139" s="2">
        <v>314</v>
      </c>
      <c r="C139" s="4" t="s">
        <v>42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f t="shared" si="153"/>
        <v>0</v>
      </c>
      <c r="L139" s="12">
        <v>0</v>
      </c>
      <c r="M139" s="155" t="s">
        <v>308</v>
      </c>
      <c r="N139" s="12">
        <f t="shared" si="154"/>
        <v>0</v>
      </c>
    </row>
    <row r="140" spans="1:14" ht="10.5" customHeight="1" x14ac:dyDescent="0.2">
      <c r="A140" s="57"/>
      <c r="B140" s="2">
        <v>315</v>
      </c>
      <c r="C140" s="4" t="s">
        <v>43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f t="shared" si="153"/>
        <v>0</v>
      </c>
      <c r="L140" s="12">
        <v>0</v>
      </c>
      <c r="M140" s="155" t="s">
        <v>308</v>
      </c>
      <c r="N140" s="12">
        <f t="shared" si="154"/>
        <v>0</v>
      </c>
    </row>
    <row r="141" spans="1:14" ht="10.5" customHeight="1" x14ac:dyDescent="0.2">
      <c r="A141" s="57"/>
      <c r="B141" s="2">
        <v>316</v>
      </c>
      <c r="C141" s="4" t="s">
        <v>44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f t="shared" si="153"/>
        <v>0</v>
      </c>
      <c r="L141" s="12">
        <v>0</v>
      </c>
      <c r="M141" s="155" t="s">
        <v>308</v>
      </c>
      <c r="N141" s="12">
        <f t="shared" si="154"/>
        <v>0</v>
      </c>
    </row>
    <row r="142" spans="1:14" s="67" customFormat="1" ht="10.5" customHeight="1" x14ac:dyDescent="0.2">
      <c r="A142" s="139"/>
      <c r="B142" s="72"/>
      <c r="C142" s="73" t="s">
        <v>45</v>
      </c>
      <c r="D142" s="63">
        <f>SUM(D137:D141)</f>
        <v>370941.56</v>
      </c>
      <c r="E142" s="63">
        <f t="shared" ref="E142" si="155">SUM(E137:E141)</f>
        <v>0</v>
      </c>
      <c r="F142" s="63">
        <f t="shared" ref="F142" si="156">SUM(F137:F141)</f>
        <v>0</v>
      </c>
      <c r="G142" s="63">
        <f t="shared" ref="G142" si="157">SUM(G137:G141)</f>
        <v>0</v>
      </c>
      <c r="H142" s="63">
        <f t="shared" ref="H142" si="158">SUM(H137:H141)</f>
        <v>0</v>
      </c>
      <c r="I142" s="63">
        <f t="shared" ref="I142" si="159">SUM(I137:I141)</f>
        <v>0</v>
      </c>
      <c r="J142" s="63">
        <f>SUM(J137:J141)</f>
        <v>0</v>
      </c>
      <c r="K142" s="63">
        <f t="shared" si="153"/>
        <v>370941.56</v>
      </c>
      <c r="L142" s="63">
        <f>SUM(L137:L141)</f>
        <v>0</v>
      </c>
      <c r="M142" s="155" t="s">
        <v>308</v>
      </c>
      <c r="N142" s="63">
        <f>K142-L142</f>
        <v>370941.56</v>
      </c>
    </row>
    <row r="143" spans="1:14" ht="10.5" customHeight="1" x14ac:dyDescent="0.2">
      <c r="A143" s="57"/>
      <c r="B143" s="17"/>
      <c r="C143" s="18"/>
      <c r="D143" s="33"/>
      <c r="E143" s="33"/>
      <c r="F143" s="33"/>
      <c r="G143" s="33"/>
      <c r="H143" s="33"/>
      <c r="I143" s="33"/>
      <c r="J143" s="33"/>
      <c r="K143" s="33"/>
      <c r="L143" s="33"/>
      <c r="M143" s="155" t="s">
        <v>308</v>
      </c>
      <c r="N143" s="33"/>
    </row>
    <row r="144" spans="1:14" s="9" customFormat="1" ht="10.5" customHeight="1" x14ac:dyDescent="0.2">
      <c r="A144" s="139"/>
      <c r="B144" s="2">
        <v>316.3</v>
      </c>
      <c r="C144" s="13" t="s">
        <v>46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f t="shared" ref="K144:K147" si="160">D144+E144-F144-G144+H144+I144+J144</f>
        <v>0</v>
      </c>
      <c r="L144" s="12">
        <v>0</v>
      </c>
      <c r="M144" s="155" t="s">
        <v>308</v>
      </c>
      <c r="N144" s="12">
        <f t="shared" ref="N144:N146" si="161">K144-L144</f>
        <v>0</v>
      </c>
    </row>
    <row r="145" spans="1:14" s="9" customFormat="1" ht="10.5" customHeight="1" x14ac:dyDescent="0.2">
      <c r="A145" s="139"/>
      <c r="B145" s="2">
        <v>316.5</v>
      </c>
      <c r="C145" s="5" t="s">
        <v>47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f t="shared" si="160"/>
        <v>0</v>
      </c>
      <c r="L145" s="12">
        <v>0</v>
      </c>
      <c r="M145" s="155" t="s">
        <v>308</v>
      </c>
      <c r="N145" s="12">
        <f t="shared" si="161"/>
        <v>0</v>
      </c>
    </row>
    <row r="146" spans="1:14" ht="10.5" customHeight="1" x14ac:dyDescent="0.2">
      <c r="A146" s="57"/>
      <c r="B146" s="2">
        <v>316.7</v>
      </c>
      <c r="C146" s="3" t="s">
        <v>48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f t="shared" si="160"/>
        <v>0</v>
      </c>
      <c r="L146" s="12">
        <v>0</v>
      </c>
      <c r="M146" s="155" t="s">
        <v>308</v>
      </c>
      <c r="N146" s="12">
        <f t="shared" si="161"/>
        <v>0</v>
      </c>
    </row>
    <row r="147" spans="1:14" s="67" customFormat="1" ht="10.5" customHeight="1" x14ac:dyDescent="0.2">
      <c r="A147" s="139"/>
      <c r="B147" s="72"/>
      <c r="C147" s="73" t="s">
        <v>49</v>
      </c>
      <c r="D147" s="63">
        <f>SUM(D144:D146)</f>
        <v>0</v>
      </c>
      <c r="E147" s="63">
        <f t="shared" ref="E147" si="162">SUM(E144:E146)</f>
        <v>0</v>
      </c>
      <c r="F147" s="63">
        <f t="shared" ref="F147" si="163">SUM(F144:F146)</f>
        <v>0</v>
      </c>
      <c r="G147" s="63">
        <f t="shared" ref="G147" si="164">SUM(G144:G146)</f>
        <v>0</v>
      </c>
      <c r="H147" s="63">
        <f t="shared" ref="H147" si="165">SUM(H144:H146)</f>
        <v>0</v>
      </c>
      <c r="I147" s="63">
        <f t="shared" ref="I147" si="166">SUM(I144:I146)</f>
        <v>0</v>
      </c>
      <c r="J147" s="63">
        <f t="shared" ref="J147" si="167">SUM(J144:J146)</f>
        <v>0</v>
      </c>
      <c r="K147" s="63">
        <f t="shared" si="160"/>
        <v>0</v>
      </c>
      <c r="L147" s="63">
        <f>SUM(L144:L146)</f>
        <v>0</v>
      </c>
      <c r="M147" s="155" t="s">
        <v>308</v>
      </c>
      <c r="N147" s="63">
        <f>K147-L147</f>
        <v>0</v>
      </c>
    </row>
    <row r="148" spans="1:14" ht="10.5" customHeight="1" thickBot="1" x14ac:dyDescent="0.25">
      <c r="A148" s="57"/>
      <c r="B148" s="17"/>
      <c r="D148" s="33"/>
      <c r="E148" s="33"/>
      <c r="F148" s="33"/>
      <c r="G148" s="33"/>
      <c r="H148" s="33"/>
      <c r="I148" s="33"/>
      <c r="J148" s="33"/>
      <c r="K148" s="33"/>
      <c r="L148" s="33"/>
      <c r="M148" s="159" t="s">
        <v>308</v>
      </c>
      <c r="N148" s="160"/>
    </row>
    <row r="149" spans="1:14" s="67" customFormat="1" ht="10.5" customHeight="1" thickTop="1" x14ac:dyDescent="0.2">
      <c r="A149" s="139"/>
      <c r="B149" s="72"/>
      <c r="C149" s="85" t="s">
        <v>318</v>
      </c>
      <c r="D149" s="161">
        <f>D142+D147</f>
        <v>370941.56</v>
      </c>
      <c r="E149" s="161">
        <f t="shared" ref="E149:J149" si="168">E142+E147</f>
        <v>0</v>
      </c>
      <c r="F149" s="161">
        <f t="shared" si="168"/>
        <v>0</v>
      </c>
      <c r="G149" s="161">
        <f t="shared" si="168"/>
        <v>0</v>
      </c>
      <c r="H149" s="161">
        <f t="shared" si="168"/>
        <v>0</v>
      </c>
      <c r="I149" s="161">
        <f t="shared" si="168"/>
        <v>0</v>
      </c>
      <c r="J149" s="161">
        <f t="shared" si="168"/>
        <v>0</v>
      </c>
      <c r="K149" s="161">
        <f t="shared" ref="K149" si="169">D149+E149-F149-G149+H149+I149+J149</f>
        <v>370941.56</v>
      </c>
      <c r="L149" s="161">
        <f>L142+L147</f>
        <v>0</v>
      </c>
      <c r="M149" s="204"/>
      <c r="N149" s="161">
        <f>K149-L149</f>
        <v>370941.56</v>
      </c>
    </row>
    <row r="150" spans="1:14" ht="10.5" customHeight="1" x14ac:dyDescent="0.2">
      <c r="A150" s="137" t="s">
        <v>64</v>
      </c>
      <c r="B150" s="11"/>
      <c r="D150" s="12"/>
      <c r="E150" s="12"/>
      <c r="F150" s="12"/>
      <c r="G150" s="12"/>
      <c r="H150" s="12"/>
      <c r="I150" s="12"/>
      <c r="J150" s="12"/>
      <c r="K150" s="12"/>
      <c r="L150" s="12"/>
      <c r="M150" s="155" t="s">
        <v>308</v>
      </c>
      <c r="N150" s="12"/>
    </row>
    <row r="151" spans="1:14" s="9" customFormat="1" ht="10.5" customHeight="1" x14ac:dyDescent="0.2">
      <c r="A151" s="5"/>
      <c r="B151" s="2">
        <v>311</v>
      </c>
      <c r="C151" s="13" t="s">
        <v>40</v>
      </c>
      <c r="D151" s="12">
        <v>9947432.5</v>
      </c>
      <c r="E151" s="12">
        <v>336481.82</v>
      </c>
      <c r="F151" s="12">
        <v>60404.520000000004</v>
      </c>
      <c r="G151" s="12">
        <v>4634.5</v>
      </c>
      <c r="H151" s="12">
        <v>0</v>
      </c>
      <c r="I151" s="12">
        <v>10752</v>
      </c>
      <c r="J151" s="12">
        <v>8287.14</v>
      </c>
      <c r="K151" s="12">
        <f>D151+E151-F151-G151+H151+I151+J151</f>
        <v>10237914.440000001</v>
      </c>
      <c r="L151" s="12">
        <v>0</v>
      </c>
      <c r="M151" s="155" t="s">
        <v>308</v>
      </c>
      <c r="N151" s="12">
        <f>K151-L151</f>
        <v>10237914.440000001</v>
      </c>
    </row>
    <row r="152" spans="1:14" ht="10.5" customHeight="1" x14ac:dyDescent="0.2">
      <c r="A152" s="4"/>
      <c r="B152" s="2">
        <v>312</v>
      </c>
      <c r="C152" s="4" t="s">
        <v>41</v>
      </c>
      <c r="D152" s="12">
        <v>80208489.459999993</v>
      </c>
      <c r="E152" s="12">
        <v>5419748.8200000003</v>
      </c>
      <c r="F152" s="12">
        <v>587805.14</v>
      </c>
      <c r="G152" s="12">
        <v>58550.58</v>
      </c>
      <c r="H152" s="12">
        <v>0</v>
      </c>
      <c r="I152" s="12">
        <v>285235</v>
      </c>
      <c r="J152" s="12">
        <v>20456.34</v>
      </c>
      <c r="K152" s="12">
        <f t="shared" ref="K152:K156" si="170">D152+E152-F152-G152+H152+I152+J152</f>
        <v>85287573.900000006</v>
      </c>
      <c r="L152" s="12">
        <v>0</v>
      </c>
      <c r="M152" s="155" t="s">
        <v>308</v>
      </c>
      <c r="N152" s="12">
        <f t="shared" ref="N152:N155" si="171">K152-L152</f>
        <v>85287573.900000006</v>
      </c>
    </row>
    <row r="153" spans="1:14" ht="10.5" customHeight="1" x14ac:dyDescent="0.2">
      <c r="A153" s="4"/>
      <c r="B153" s="2">
        <v>314</v>
      </c>
      <c r="C153" s="4" t="s">
        <v>42</v>
      </c>
      <c r="D153" s="12">
        <v>46020014.450000003</v>
      </c>
      <c r="E153" s="12">
        <v>2269266.02</v>
      </c>
      <c r="F153" s="12">
        <v>181203.05000000002</v>
      </c>
      <c r="G153" s="12">
        <v>242791.65</v>
      </c>
      <c r="H153" s="12">
        <v>0</v>
      </c>
      <c r="I153" s="12">
        <v>66119</v>
      </c>
      <c r="J153" s="12">
        <v>18918.53</v>
      </c>
      <c r="K153" s="12">
        <f t="shared" si="170"/>
        <v>47950323.300000012</v>
      </c>
      <c r="L153" s="12">
        <v>0</v>
      </c>
      <c r="M153" s="155" t="s">
        <v>308</v>
      </c>
      <c r="N153" s="12">
        <f t="shared" si="171"/>
        <v>47950323.300000012</v>
      </c>
    </row>
    <row r="154" spans="1:14" ht="10.5" customHeight="1" x14ac:dyDescent="0.2">
      <c r="A154" s="4"/>
      <c r="B154" s="2">
        <v>315</v>
      </c>
      <c r="C154" s="4" t="s">
        <v>43</v>
      </c>
      <c r="D154" s="12">
        <v>13568341.050000001</v>
      </c>
      <c r="E154" s="12">
        <v>583815.30000000005</v>
      </c>
      <c r="F154" s="12">
        <v>6890</v>
      </c>
      <c r="G154" s="12">
        <v>-97923.260000000009</v>
      </c>
      <c r="H154" s="12">
        <v>0</v>
      </c>
      <c r="I154" s="12">
        <v>0</v>
      </c>
      <c r="J154" s="12">
        <v>0</v>
      </c>
      <c r="K154" s="12">
        <f t="shared" si="170"/>
        <v>14243189.610000001</v>
      </c>
      <c r="L154" s="12">
        <v>0</v>
      </c>
      <c r="M154" s="155" t="s">
        <v>308</v>
      </c>
      <c r="N154" s="12">
        <f t="shared" si="171"/>
        <v>14243189.610000001</v>
      </c>
    </row>
    <row r="155" spans="1:14" ht="10.5" customHeight="1" x14ac:dyDescent="0.2">
      <c r="A155" s="4"/>
      <c r="B155" s="2">
        <v>316</v>
      </c>
      <c r="C155" s="4" t="s">
        <v>44</v>
      </c>
      <c r="D155" s="12">
        <v>1693477.63</v>
      </c>
      <c r="E155" s="12">
        <v>84000.91</v>
      </c>
      <c r="F155" s="12">
        <v>55003.06</v>
      </c>
      <c r="G155" s="12">
        <v>4379.91</v>
      </c>
      <c r="H155" s="12">
        <v>0</v>
      </c>
      <c r="I155" s="12">
        <v>0</v>
      </c>
      <c r="J155" s="12">
        <v>0</v>
      </c>
      <c r="K155" s="12">
        <f t="shared" si="170"/>
        <v>1718095.5699999998</v>
      </c>
      <c r="L155" s="12">
        <v>0</v>
      </c>
      <c r="M155" s="155" t="s">
        <v>308</v>
      </c>
      <c r="N155" s="12">
        <f t="shared" si="171"/>
        <v>1718095.5699999998</v>
      </c>
    </row>
    <row r="156" spans="1:14" s="67" customFormat="1" ht="10.5" customHeight="1" x14ac:dyDescent="0.2">
      <c r="A156" s="66"/>
      <c r="B156" s="72"/>
      <c r="C156" s="73" t="s">
        <v>45</v>
      </c>
      <c r="D156" s="63">
        <f>SUM(D151:D155)</f>
        <v>151437755.09</v>
      </c>
      <c r="E156" s="63">
        <f t="shared" ref="E156" si="172">SUM(E151:E155)</f>
        <v>8693312.870000001</v>
      </c>
      <c r="F156" s="63">
        <f t="shared" ref="F156" si="173">SUM(F151:F155)</f>
        <v>891305.77</v>
      </c>
      <c r="G156" s="63">
        <f t="shared" ref="G156" si="174">SUM(G151:G155)</f>
        <v>212433.37999999998</v>
      </c>
      <c r="H156" s="63">
        <f t="shared" ref="H156" si="175">SUM(H151:H155)</f>
        <v>0</v>
      </c>
      <c r="I156" s="63">
        <f t="shared" ref="I156" si="176">SUM(I151:I155)</f>
        <v>362106</v>
      </c>
      <c r="J156" s="63">
        <f>SUM(J151:J155)</f>
        <v>47662.009999999995</v>
      </c>
      <c r="K156" s="63">
        <f t="shared" si="170"/>
        <v>159437096.81999999</v>
      </c>
      <c r="L156" s="63">
        <f>SUM(L151:L155)</f>
        <v>0</v>
      </c>
      <c r="M156" s="155" t="s">
        <v>308</v>
      </c>
      <c r="N156" s="63">
        <f>K156-L156</f>
        <v>159437096.81999999</v>
      </c>
    </row>
    <row r="157" spans="1:14" ht="10.5" customHeight="1" x14ac:dyDescent="0.2">
      <c r="A157" s="4"/>
      <c r="B157" s="17"/>
      <c r="C157" s="18"/>
      <c r="D157" s="33"/>
      <c r="E157" s="33"/>
      <c r="F157" s="33"/>
      <c r="G157" s="33"/>
      <c r="H157" s="33"/>
      <c r="I157" s="33"/>
      <c r="J157" s="33"/>
      <c r="K157" s="33"/>
      <c r="L157" s="33"/>
      <c r="M157" s="155" t="s">
        <v>308</v>
      </c>
      <c r="N157" s="33"/>
    </row>
    <row r="158" spans="1:14" s="9" customFormat="1" ht="10.5" customHeight="1" x14ac:dyDescent="0.2">
      <c r="A158" s="5"/>
      <c r="B158" s="2">
        <v>316.3</v>
      </c>
      <c r="C158" s="13" t="s">
        <v>46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f t="shared" ref="K158:K161" si="177">D158+E158-F158-G158+H158+I158+J158</f>
        <v>0</v>
      </c>
      <c r="L158" s="12">
        <v>0</v>
      </c>
      <c r="M158" s="155" t="s">
        <v>308</v>
      </c>
      <c r="N158" s="12">
        <f t="shared" ref="N158:N160" si="178">K158-L158</f>
        <v>0</v>
      </c>
    </row>
    <row r="159" spans="1:14" s="9" customFormat="1" ht="10.5" customHeight="1" x14ac:dyDescent="0.2">
      <c r="A159" s="5"/>
      <c r="B159" s="2">
        <v>316.5</v>
      </c>
      <c r="C159" s="5" t="s">
        <v>47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f t="shared" si="177"/>
        <v>0</v>
      </c>
      <c r="L159" s="12">
        <v>0</v>
      </c>
      <c r="M159" s="155" t="s">
        <v>308</v>
      </c>
      <c r="N159" s="12">
        <f t="shared" si="178"/>
        <v>0</v>
      </c>
    </row>
    <row r="160" spans="1:14" ht="10.5" customHeight="1" x14ac:dyDescent="0.2">
      <c r="A160" s="4"/>
      <c r="B160" s="2">
        <v>316.7</v>
      </c>
      <c r="C160" s="3" t="s">
        <v>48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f t="shared" si="177"/>
        <v>0</v>
      </c>
      <c r="L160" s="12">
        <v>0</v>
      </c>
      <c r="M160" s="155" t="s">
        <v>308</v>
      </c>
      <c r="N160" s="12">
        <f t="shared" si="178"/>
        <v>0</v>
      </c>
    </row>
    <row r="161" spans="1:14" s="67" customFormat="1" ht="10.5" customHeight="1" x14ac:dyDescent="0.2">
      <c r="A161" s="66"/>
      <c r="B161" s="72"/>
      <c r="C161" s="73" t="s">
        <v>49</v>
      </c>
      <c r="D161" s="63">
        <f>SUM(D158:D160)</f>
        <v>0</v>
      </c>
      <c r="E161" s="63">
        <f t="shared" ref="E161" si="179">SUM(E158:E160)</f>
        <v>0</v>
      </c>
      <c r="F161" s="63">
        <f t="shared" ref="F161" si="180">SUM(F158:F160)</f>
        <v>0</v>
      </c>
      <c r="G161" s="63">
        <f t="shared" ref="G161" si="181">SUM(G158:G160)</f>
        <v>0</v>
      </c>
      <c r="H161" s="63">
        <f t="shared" ref="H161" si="182">SUM(H158:H160)</f>
        <v>0</v>
      </c>
      <c r="I161" s="63">
        <f t="shared" ref="I161" si="183">SUM(I158:I160)</f>
        <v>0</v>
      </c>
      <c r="J161" s="63">
        <f t="shared" ref="J161" si="184">SUM(J158:J160)</f>
        <v>0</v>
      </c>
      <c r="K161" s="63">
        <f t="shared" si="177"/>
        <v>0</v>
      </c>
      <c r="L161" s="63">
        <f>SUM(L158:L160)</f>
        <v>0</v>
      </c>
      <c r="M161" s="155" t="s">
        <v>308</v>
      </c>
      <c r="N161" s="63">
        <f>K161-L161</f>
        <v>0</v>
      </c>
    </row>
    <row r="162" spans="1:14" ht="10.5" customHeight="1" thickBot="1" x14ac:dyDescent="0.25">
      <c r="A162" s="4"/>
      <c r="B162" s="17"/>
      <c r="D162" s="33"/>
      <c r="E162" s="33"/>
      <c r="F162" s="33"/>
      <c r="G162" s="33"/>
      <c r="H162" s="33"/>
      <c r="I162" s="33"/>
      <c r="J162" s="33"/>
      <c r="K162" s="33"/>
      <c r="L162" s="33"/>
      <c r="M162" s="159" t="s">
        <v>308</v>
      </c>
      <c r="N162" s="160"/>
    </row>
    <row r="163" spans="1:14" s="67" customFormat="1" ht="10.5" customHeight="1" thickTop="1" x14ac:dyDescent="0.2">
      <c r="A163" s="66"/>
      <c r="B163" s="72"/>
      <c r="C163" s="85" t="s">
        <v>319</v>
      </c>
      <c r="D163" s="161">
        <f>D156+D161</f>
        <v>151437755.09</v>
      </c>
      <c r="E163" s="161">
        <f t="shared" ref="E163:J163" si="185">E156+E161</f>
        <v>8693312.870000001</v>
      </c>
      <c r="F163" s="161">
        <f t="shared" si="185"/>
        <v>891305.77</v>
      </c>
      <c r="G163" s="161">
        <f t="shared" si="185"/>
        <v>212433.37999999998</v>
      </c>
      <c r="H163" s="161">
        <f t="shared" si="185"/>
        <v>0</v>
      </c>
      <c r="I163" s="161">
        <f t="shared" si="185"/>
        <v>362106</v>
      </c>
      <c r="J163" s="161">
        <f t="shared" si="185"/>
        <v>47662.009999999995</v>
      </c>
      <c r="K163" s="161">
        <f t="shared" ref="K163" si="186">D163+E163-F163-G163+H163+I163+J163</f>
        <v>159437096.81999999</v>
      </c>
      <c r="L163" s="161">
        <f>L156+L161</f>
        <v>0</v>
      </c>
      <c r="M163" s="204"/>
      <c r="N163" s="161">
        <f>K163-L163</f>
        <v>159437096.81999999</v>
      </c>
    </row>
    <row r="164" spans="1:14" ht="10.5" customHeight="1" x14ac:dyDescent="0.2">
      <c r="A164" s="137" t="s">
        <v>65</v>
      </c>
      <c r="B164" s="2"/>
      <c r="D164" s="12"/>
      <c r="E164" s="12"/>
      <c r="F164" s="12"/>
      <c r="G164" s="12"/>
      <c r="H164" s="12"/>
      <c r="I164" s="12"/>
      <c r="J164" s="12"/>
      <c r="K164" s="12"/>
      <c r="L164" s="12"/>
      <c r="M164" s="155" t="s">
        <v>308</v>
      </c>
      <c r="N164" s="12"/>
    </row>
    <row r="165" spans="1:14" s="9" customFormat="1" ht="10.5" customHeight="1" x14ac:dyDescent="0.2">
      <c r="A165" s="5"/>
      <c r="B165" s="2">
        <v>311</v>
      </c>
      <c r="C165" s="13" t="s">
        <v>40</v>
      </c>
      <c r="D165" s="12">
        <v>7320386.6799999997</v>
      </c>
      <c r="E165" s="12">
        <v>231452.64</v>
      </c>
      <c r="F165" s="12">
        <v>13994.9</v>
      </c>
      <c r="G165" s="12">
        <v>4992.1500000000005</v>
      </c>
      <c r="H165" s="12">
        <v>0</v>
      </c>
      <c r="I165" s="12">
        <v>0</v>
      </c>
      <c r="J165" s="12">
        <v>0</v>
      </c>
      <c r="K165" s="12">
        <f>D165+E165-F165-G165+H165+I165+J165</f>
        <v>7532852.2699999986</v>
      </c>
      <c r="L165" s="12">
        <v>0</v>
      </c>
      <c r="M165" s="155" t="s">
        <v>308</v>
      </c>
      <c r="N165" s="12">
        <f>K165-L165</f>
        <v>7532852.2699999986</v>
      </c>
    </row>
    <row r="166" spans="1:14" ht="10.5" customHeight="1" x14ac:dyDescent="0.2">
      <c r="A166" s="4"/>
      <c r="B166" s="2">
        <v>312</v>
      </c>
      <c r="C166" s="4" t="s">
        <v>41</v>
      </c>
      <c r="D166" s="12">
        <v>80955268.5</v>
      </c>
      <c r="E166" s="12">
        <v>5525396.7400000002</v>
      </c>
      <c r="F166" s="12">
        <v>3932405.41</v>
      </c>
      <c r="G166" s="12">
        <v>359587.88</v>
      </c>
      <c r="H166" s="12">
        <v>0</v>
      </c>
      <c r="I166" s="12">
        <v>150501.43</v>
      </c>
      <c r="J166" s="12">
        <v>9435.58</v>
      </c>
      <c r="K166" s="12">
        <f t="shared" ref="K166:K170" si="187">D166+E166-F166-G166+H166+I166+J166</f>
        <v>82348608.960000008</v>
      </c>
      <c r="L166" s="12">
        <v>0</v>
      </c>
      <c r="M166" s="155" t="s">
        <v>308</v>
      </c>
      <c r="N166" s="12">
        <f t="shared" ref="N166:N169" si="188">K166-L166</f>
        <v>82348608.960000008</v>
      </c>
    </row>
    <row r="167" spans="1:14" ht="10.5" customHeight="1" x14ac:dyDescent="0.2">
      <c r="A167" s="4"/>
      <c r="B167" s="2">
        <v>314</v>
      </c>
      <c r="C167" s="4" t="s">
        <v>42</v>
      </c>
      <c r="D167" s="12">
        <v>34021902.200000003</v>
      </c>
      <c r="E167" s="12">
        <v>1970322.72</v>
      </c>
      <c r="F167" s="12">
        <v>5210778.3899999997</v>
      </c>
      <c r="G167" s="12">
        <v>3548435.6</v>
      </c>
      <c r="H167" s="12">
        <v>0</v>
      </c>
      <c r="I167" s="12">
        <v>1379716</v>
      </c>
      <c r="J167" s="12">
        <v>273068.33</v>
      </c>
      <c r="K167" s="12">
        <f t="shared" si="187"/>
        <v>28885795.259999998</v>
      </c>
      <c r="L167" s="12">
        <v>0</v>
      </c>
      <c r="M167" s="155" t="s">
        <v>308</v>
      </c>
      <c r="N167" s="12">
        <f t="shared" si="188"/>
        <v>28885795.259999998</v>
      </c>
    </row>
    <row r="168" spans="1:14" ht="10.5" customHeight="1" x14ac:dyDescent="0.2">
      <c r="A168" s="4"/>
      <c r="B168" s="2">
        <v>315</v>
      </c>
      <c r="C168" s="4" t="s">
        <v>43</v>
      </c>
      <c r="D168" s="12">
        <v>11507895.23</v>
      </c>
      <c r="E168" s="12">
        <v>483316.04000000004</v>
      </c>
      <c r="F168" s="12">
        <v>13290.18</v>
      </c>
      <c r="G168" s="12">
        <v>364.73</v>
      </c>
      <c r="H168" s="12">
        <v>0</v>
      </c>
      <c r="I168" s="12">
        <v>9304</v>
      </c>
      <c r="J168" s="12">
        <v>1476.6000000000001</v>
      </c>
      <c r="K168" s="12">
        <f t="shared" si="187"/>
        <v>11988336.959999999</v>
      </c>
      <c r="L168" s="12">
        <v>0</v>
      </c>
      <c r="M168" s="155" t="s">
        <v>308</v>
      </c>
      <c r="N168" s="12">
        <f t="shared" si="188"/>
        <v>11988336.959999999</v>
      </c>
    </row>
    <row r="169" spans="1:14" ht="10.5" customHeight="1" x14ac:dyDescent="0.2">
      <c r="A169" s="4"/>
      <c r="B169" s="2">
        <v>316</v>
      </c>
      <c r="C169" s="4" t="s">
        <v>44</v>
      </c>
      <c r="D169" s="12">
        <v>1274161.74</v>
      </c>
      <c r="E169" s="12">
        <v>63626.65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f t="shared" si="187"/>
        <v>1337788.3899999999</v>
      </c>
      <c r="L169" s="12">
        <v>0</v>
      </c>
      <c r="M169" s="155" t="s">
        <v>308</v>
      </c>
      <c r="N169" s="12">
        <f t="shared" si="188"/>
        <v>1337788.3899999999</v>
      </c>
    </row>
    <row r="170" spans="1:14" s="67" customFormat="1" ht="10.5" customHeight="1" x14ac:dyDescent="0.2">
      <c r="A170" s="66"/>
      <c r="B170" s="72"/>
      <c r="C170" s="73" t="s">
        <v>45</v>
      </c>
      <c r="D170" s="63">
        <f>SUM(D165:D169)</f>
        <v>135079614.35000002</v>
      </c>
      <c r="E170" s="63">
        <f t="shared" ref="E170" si="189">SUM(E165:E169)</f>
        <v>8274114.79</v>
      </c>
      <c r="F170" s="63">
        <f t="shared" ref="F170" si="190">SUM(F165:F169)</f>
        <v>9170468.879999999</v>
      </c>
      <c r="G170" s="63">
        <f t="shared" ref="G170" si="191">SUM(G165:G169)</f>
        <v>3913380.36</v>
      </c>
      <c r="H170" s="63">
        <f t="shared" ref="H170" si="192">SUM(H165:H169)</f>
        <v>0</v>
      </c>
      <c r="I170" s="63">
        <f t="shared" ref="I170" si="193">SUM(I165:I169)</f>
        <v>1539521.43</v>
      </c>
      <c r="J170" s="63">
        <f>SUM(J165:J169)</f>
        <v>283980.51</v>
      </c>
      <c r="K170" s="63">
        <f t="shared" si="187"/>
        <v>132093381.84000003</v>
      </c>
      <c r="L170" s="63">
        <f>SUM(L165:L169)</f>
        <v>0</v>
      </c>
      <c r="M170" s="155" t="s">
        <v>308</v>
      </c>
      <c r="N170" s="63">
        <f>K170-L170</f>
        <v>132093381.84000003</v>
      </c>
    </row>
    <row r="171" spans="1:14" ht="10.5" customHeight="1" x14ac:dyDescent="0.2">
      <c r="A171" s="4"/>
      <c r="B171" s="17"/>
      <c r="C171" s="18"/>
      <c r="D171" s="33"/>
      <c r="E171" s="33"/>
      <c r="F171" s="33"/>
      <c r="G171" s="33"/>
      <c r="H171" s="33"/>
      <c r="I171" s="33"/>
      <c r="J171" s="33"/>
      <c r="K171" s="33"/>
      <c r="L171" s="33"/>
      <c r="M171" s="155" t="s">
        <v>308</v>
      </c>
      <c r="N171" s="33"/>
    </row>
    <row r="172" spans="1:14" s="9" customFormat="1" ht="10.5" customHeight="1" x14ac:dyDescent="0.2">
      <c r="A172" s="5"/>
      <c r="B172" s="2">
        <v>316.3</v>
      </c>
      <c r="C172" s="13" t="s">
        <v>46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f t="shared" ref="K172:K175" si="194">D172+E172-F172-G172+H172+I172+J172</f>
        <v>0</v>
      </c>
      <c r="L172" s="12">
        <v>0</v>
      </c>
      <c r="M172" s="155" t="s">
        <v>308</v>
      </c>
      <c r="N172" s="12">
        <f t="shared" ref="N172:N174" si="195">K172-L172</f>
        <v>0</v>
      </c>
    </row>
    <row r="173" spans="1:14" s="9" customFormat="1" ht="10.5" customHeight="1" x14ac:dyDescent="0.2">
      <c r="A173" s="5"/>
      <c r="B173" s="2">
        <v>316.5</v>
      </c>
      <c r="C173" s="5" t="s">
        <v>47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f t="shared" si="194"/>
        <v>0</v>
      </c>
      <c r="L173" s="12">
        <v>0</v>
      </c>
      <c r="M173" s="155" t="s">
        <v>308</v>
      </c>
      <c r="N173" s="12">
        <f t="shared" si="195"/>
        <v>0</v>
      </c>
    </row>
    <row r="174" spans="1:14" ht="10.5" customHeight="1" x14ac:dyDescent="0.2">
      <c r="A174" s="4"/>
      <c r="B174" s="2">
        <v>316.7</v>
      </c>
      <c r="C174" s="3" t="s">
        <v>48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f t="shared" si="194"/>
        <v>0</v>
      </c>
      <c r="L174" s="12">
        <v>0</v>
      </c>
      <c r="M174" s="155" t="s">
        <v>308</v>
      </c>
      <c r="N174" s="12">
        <f t="shared" si="195"/>
        <v>0</v>
      </c>
    </row>
    <row r="175" spans="1:14" s="67" customFormat="1" ht="10.5" customHeight="1" x14ac:dyDescent="0.2">
      <c r="A175" s="66"/>
      <c r="B175" s="72"/>
      <c r="C175" s="73" t="s">
        <v>49</v>
      </c>
      <c r="D175" s="63">
        <f>SUM(D172:D174)</f>
        <v>0</v>
      </c>
      <c r="E175" s="63">
        <f t="shared" ref="E175" si="196">SUM(E172:E174)</f>
        <v>0</v>
      </c>
      <c r="F175" s="63">
        <f t="shared" ref="F175" si="197">SUM(F172:F174)</f>
        <v>0</v>
      </c>
      <c r="G175" s="63">
        <f t="shared" ref="G175" si="198">SUM(G172:G174)</f>
        <v>0</v>
      </c>
      <c r="H175" s="63">
        <f t="shared" ref="H175" si="199">SUM(H172:H174)</f>
        <v>0</v>
      </c>
      <c r="I175" s="63">
        <f t="shared" ref="I175" si="200">SUM(I172:I174)</f>
        <v>0</v>
      </c>
      <c r="J175" s="63">
        <f t="shared" ref="J175" si="201">SUM(J172:J174)</f>
        <v>0</v>
      </c>
      <c r="K175" s="63">
        <f t="shared" si="194"/>
        <v>0</v>
      </c>
      <c r="L175" s="63">
        <f>SUM(L172:L174)</f>
        <v>0</v>
      </c>
      <c r="M175" s="155" t="s">
        <v>308</v>
      </c>
      <c r="N175" s="63">
        <f>K175-L175</f>
        <v>0</v>
      </c>
    </row>
    <row r="176" spans="1:14" ht="10.5" customHeight="1" thickBot="1" x14ac:dyDescent="0.25">
      <c r="A176" s="4"/>
      <c r="B176" s="17"/>
      <c r="D176" s="33"/>
      <c r="E176" s="33"/>
      <c r="F176" s="33"/>
      <c r="G176" s="33"/>
      <c r="H176" s="33"/>
      <c r="I176" s="33"/>
      <c r="J176" s="33"/>
      <c r="K176" s="33"/>
      <c r="L176" s="33"/>
      <c r="M176" s="159" t="s">
        <v>308</v>
      </c>
      <c r="N176" s="160"/>
    </row>
    <row r="177" spans="1:14" s="67" customFormat="1" ht="10.5" customHeight="1" thickTop="1" x14ac:dyDescent="0.2">
      <c r="A177" s="66"/>
      <c r="B177" s="72"/>
      <c r="C177" s="85" t="s">
        <v>320</v>
      </c>
      <c r="D177" s="161">
        <f>D170+D175</f>
        <v>135079614.35000002</v>
      </c>
      <c r="E177" s="161">
        <f t="shared" ref="E177:J177" si="202">E170+E175</f>
        <v>8274114.79</v>
      </c>
      <c r="F177" s="161">
        <f t="shared" si="202"/>
        <v>9170468.879999999</v>
      </c>
      <c r="G177" s="161">
        <f t="shared" si="202"/>
        <v>3913380.36</v>
      </c>
      <c r="H177" s="161">
        <f t="shared" si="202"/>
        <v>0</v>
      </c>
      <c r="I177" s="161">
        <f t="shared" si="202"/>
        <v>1539521.43</v>
      </c>
      <c r="J177" s="161">
        <f t="shared" si="202"/>
        <v>283980.51</v>
      </c>
      <c r="K177" s="161">
        <f t="shared" ref="K177" si="203">D177+E177-F177-G177+H177+I177+J177</f>
        <v>132093381.84000003</v>
      </c>
      <c r="L177" s="161">
        <f>L170+L175</f>
        <v>0</v>
      </c>
      <c r="M177" s="204"/>
      <c r="N177" s="161">
        <f>K177-L177</f>
        <v>132093381.84000003</v>
      </c>
    </row>
    <row r="178" spans="1:14" ht="10.5" customHeight="1" x14ac:dyDescent="0.2">
      <c r="A178" s="135" t="s">
        <v>69</v>
      </c>
      <c r="B178" s="39"/>
      <c r="C178" s="29"/>
      <c r="D178" s="156"/>
      <c r="E178" s="156"/>
      <c r="F178" s="156"/>
      <c r="G178" s="156"/>
      <c r="H178" s="156"/>
      <c r="I178" s="156"/>
      <c r="J178" s="156"/>
      <c r="K178" s="156"/>
      <c r="L178" s="156"/>
      <c r="M178" s="157" t="s">
        <v>308</v>
      </c>
      <c r="N178" s="158"/>
    </row>
    <row r="179" spans="1:14" s="9" customFormat="1" ht="10.5" customHeight="1" x14ac:dyDescent="0.2">
      <c r="A179" s="136"/>
      <c r="B179" s="31">
        <v>311</v>
      </c>
      <c r="C179" s="32" t="s">
        <v>40</v>
      </c>
      <c r="D179" s="33">
        <f>D137+D151+D165+D123</f>
        <v>170179958.59</v>
      </c>
      <c r="E179" s="33">
        <f t="shared" ref="E179:J179" si="204">E137+E151+E165+E123</f>
        <v>5528030.9400000004</v>
      </c>
      <c r="F179" s="33">
        <f t="shared" si="204"/>
        <v>1053964.71</v>
      </c>
      <c r="G179" s="33">
        <f t="shared" si="204"/>
        <v>203862.21</v>
      </c>
      <c r="H179" s="33">
        <f t="shared" si="204"/>
        <v>0</v>
      </c>
      <c r="I179" s="33">
        <f t="shared" si="204"/>
        <v>47228</v>
      </c>
      <c r="J179" s="33">
        <f t="shared" si="204"/>
        <v>8287.14</v>
      </c>
      <c r="K179" s="12">
        <f>D179+E179-F179-G179+H179+I179+J179</f>
        <v>174505677.74999997</v>
      </c>
      <c r="L179" s="12">
        <v>0</v>
      </c>
      <c r="M179" s="155" t="s">
        <v>308</v>
      </c>
      <c r="N179" s="12">
        <f>K179-L179</f>
        <v>174505677.74999997</v>
      </c>
    </row>
    <row r="180" spans="1:14" ht="10.5" customHeight="1" x14ac:dyDescent="0.2">
      <c r="A180" s="49"/>
      <c r="B180" s="31">
        <v>312</v>
      </c>
      <c r="C180" s="19" t="s">
        <v>41</v>
      </c>
      <c r="D180" s="33">
        <f t="shared" ref="D180:J183" si="205">D138+D152+D166+D124</f>
        <v>164291349.49999997</v>
      </c>
      <c r="E180" s="33">
        <f t="shared" si="205"/>
        <v>11123202.520000001</v>
      </c>
      <c r="F180" s="33">
        <f t="shared" si="205"/>
        <v>4556076.55</v>
      </c>
      <c r="G180" s="33">
        <f t="shared" si="205"/>
        <v>418217.97000000003</v>
      </c>
      <c r="H180" s="33">
        <f t="shared" si="205"/>
        <v>0</v>
      </c>
      <c r="I180" s="33">
        <f t="shared" si="205"/>
        <v>435736.43</v>
      </c>
      <c r="J180" s="33">
        <f t="shared" si="205"/>
        <v>-2809.1400000000031</v>
      </c>
      <c r="K180" s="12">
        <f t="shared" ref="K180:K184" si="206">D180+E180-F180-G180+H180+I180+J180</f>
        <v>170873184.78999999</v>
      </c>
      <c r="L180" s="12">
        <v>0</v>
      </c>
      <c r="M180" s="155" t="s">
        <v>308</v>
      </c>
      <c r="N180" s="12">
        <f t="shared" ref="N180:N183" si="207">K180-L180</f>
        <v>170873184.78999999</v>
      </c>
    </row>
    <row r="181" spans="1:14" ht="10.5" customHeight="1" x14ac:dyDescent="0.2">
      <c r="A181" s="49"/>
      <c r="B181" s="31">
        <v>314</v>
      </c>
      <c r="C181" s="19" t="s">
        <v>42</v>
      </c>
      <c r="D181" s="33">
        <f t="shared" si="205"/>
        <v>93913777.410000011</v>
      </c>
      <c r="E181" s="33">
        <f t="shared" si="205"/>
        <v>4944181.01</v>
      </c>
      <c r="F181" s="33">
        <f t="shared" si="205"/>
        <v>5391981.4399999995</v>
      </c>
      <c r="G181" s="33">
        <f t="shared" si="205"/>
        <v>3791227.25</v>
      </c>
      <c r="H181" s="33">
        <f t="shared" si="205"/>
        <v>0</v>
      </c>
      <c r="I181" s="33">
        <f t="shared" si="205"/>
        <v>1445835</v>
      </c>
      <c r="J181" s="33">
        <f t="shared" si="205"/>
        <v>247798.27</v>
      </c>
      <c r="K181" s="12">
        <f t="shared" si="206"/>
        <v>91368383.000000015</v>
      </c>
      <c r="L181" s="12">
        <v>0</v>
      </c>
      <c r="M181" s="155" t="s">
        <v>308</v>
      </c>
      <c r="N181" s="12">
        <f t="shared" si="207"/>
        <v>91368383.000000015</v>
      </c>
    </row>
    <row r="182" spans="1:14" ht="10.5" customHeight="1" x14ac:dyDescent="0.2">
      <c r="A182" s="49"/>
      <c r="B182" s="31">
        <v>315</v>
      </c>
      <c r="C182" s="19" t="s">
        <v>43</v>
      </c>
      <c r="D182" s="33">
        <f t="shared" si="205"/>
        <v>30252156.109999999</v>
      </c>
      <c r="E182" s="33">
        <f t="shared" si="205"/>
        <v>1308525.4300000002</v>
      </c>
      <c r="F182" s="33">
        <f t="shared" si="205"/>
        <v>62778.85</v>
      </c>
      <c r="G182" s="33">
        <f t="shared" si="205"/>
        <v>50186.369999999981</v>
      </c>
      <c r="H182" s="33">
        <f t="shared" si="205"/>
        <v>0</v>
      </c>
      <c r="I182" s="33">
        <f t="shared" si="205"/>
        <v>9304</v>
      </c>
      <c r="J182" s="33">
        <f t="shared" si="205"/>
        <v>0</v>
      </c>
      <c r="K182" s="12">
        <f t="shared" si="206"/>
        <v>31457020.319999997</v>
      </c>
      <c r="L182" s="12">
        <v>0</v>
      </c>
      <c r="M182" s="155" t="s">
        <v>308</v>
      </c>
      <c r="N182" s="12">
        <f t="shared" si="207"/>
        <v>31457020.319999997</v>
      </c>
    </row>
    <row r="183" spans="1:14" ht="10.5" customHeight="1" x14ac:dyDescent="0.2">
      <c r="A183" s="49"/>
      <c r="B183" s="31">
        <v>316</v>
      </c>
      <c r="C183" s="19" t="s">
        <v>44</v>
      </c>
      <c r="D183" s="33">
        <f t="shared" si="205"/>
        <v>4746267.9800000004</v>
      </c>
      <c r="E183" s="33">
        <f t="shared" si="205"/>
        <v>238925.86</v>
      </c>
      <c r="F183" s="33">
        <f t="shared" si="205"/>
        <v>55003.06</v>
      </c>
      <c r="G183" s="33">
        <f t="shared" si="205"/>
        <v>4379.91</v>
      </c>
      <c r="H183" s="33">
        <f t="shared" si="205"/>
        <v>0</v>
      </c>
      <c r="I183" s="33">
        <f t="shared" si="205"/>
        <v>0</v>
      </c>
      <c r="J183" s="33">
        <f t="shared" si="205"/>
        <v>0</v>
      </c>
      <c r="K183" s="12">
        <f t="shared" si="206"/>
        <v>4925810.870000001</v>
      </c>
      <c r="L183" s="12">
        <v>0</v>
      </c>
      <c r="M183" s="155" t="s">
        <v>308</v>
      </c>
      <c r="N183" s="12">
        <f t="shared" si="207"/>
        <v>4925810.870000001</v>
      </c>
    </row>
    <row r="184" spans="1:14" s="67" customFormat="1" ht="10.5" customHeight="1" x14ac:dyDescent="0.2">
      <c r="A184" s="138"/>
      <c r="B184" s="61"/>
      <c r="C184" s="62" t="s">
        <v>45</v>
      </c>
      <c r="D184" s="63">
        <f>SUM(D179:D183)</f>
        <v>463383509.59000003</v>
      </c>
      <c r="E184" s="63">
        <f t="shared" ref="E184:J184" si="208">SUM(E179:E183)</f>
        <v>23142865.759999998</v>
      </c>
      <c r="F184" s="63">
        <f t="shared" si="208"/>
        <v>11119804.609999999</v>
      </c>
      <c r="G184" s="63">
        <f t="shared" si="208"/>
        <v>4467873.71</v>
      </c>
      <c r="H184" s="63">
        <f t="shared" si="208"/>
        <v>0</v>
      </c>
      <c r="I184" s="63">
        <f t="shared" si="208"/>
        <v>1938103.43</v>
      </c>
      <c r="J184" s="63">
        <f t="shared" si="208"/>
        <v>253276.27</v>
      </c>
      <c r="K184" s="63">
        <f t="shared" si="206"/>
        <v>473130076.73000002</v>
      </c>
      <c r="L184" s="63">
        <f>SUM(L179:L183)</f>
        <v>0</v>
      </c>
      <c r="M184" s="155" t="s">
        <v>308</v>
      </c>
      <c r="N184" s="63">
        <f>K184-L184</f>
        <v>473130076.73000002</v>
      </c>
    </row>
    <row r="185" spans="1:14" ht="10.5" customHeight="1" x14ac:dyDescent="0.2">
      <c r="A185" s="49"/>
      <c r="B185" s="36"/>
      <c r="C185" s="37"/>
      <c r="D185" s="33"/>
      <c r="E185" s="33"/>
      <c r="F185" s="33"/>
      <c r="G185" s="33"/>
      <c r="H185" s="33"/>
      <c r="I185" s="33"/>
      <c r="J185" s="33"/>
      <c r="K185" s="33"/>
      <c r="L185" s="33"/>
      <c r="M185" s="155" t="s">
        <v>308</v>
      </c>
      <c r="N185" s="33"/>
    </row>
    <row r="186" spans="1:14" s="9" customFormat="1" ht="10.5" customHeight="1" x14ac:dyDescent="0.2">
      <c r="A186" s="136"/>
      <c r="B186" s="31">
        <v>316.3</v>
      </c>
      <c r="C186" s="32" t="s">
        <v>46</v>
      </c>
      <c r="D186" s="33">
        <f>D144+D158+D130+D172</f>
        <v>83871.960000000006</v>
      </c>
      <c r="E186" s="33">
        <f t="shared" ref="E186:J186" si="209">E144+E158+E130+E172</f>
        <v>52161.99</v>
      </c>
      <c r="F186" s="33">
        <f t="shared" si="209"/>
        <v>11959.45</v>
      </c>
      <c r="G186" s="33">
        <f t="shared" si="209"/>
        <v>0</v>
      </c>
      <c r="H186" s="33">
        <f t="shared" si="209"/>
        <v>0</v>
      </c>
      <c r="I186" s="33">
        <f t="shared" si="209"/>
        <v>0</v>
      </c>
      <c r="J186" s="33">
        <f t="shared" si="209"/>
        <v>0</v>
      </c>
      <c r="K186" s="12">
        <f t="shared" ref="K186:K189" si="210">D186+E186-F186-G186+H186+I186+J186</f>
        <v>124074.50000000001</v>
      </c>
      <c r="L186" s="12">
        <v>0</v>
      </c>
      <c r="M186" s="155" t="s">
        <v>308</v>
      </c>
      <c r="N186" s="12">
        <f t="shared" ref="N186:N188" si="211">K186-L186</f>
        <v>124074.50000000001</v>
      </c>
    </row>
    <row r="187" spans="1:14" s="9" customFormat="1" ht="10.5" customHeight="1" x14ac:dyDescent="0.2">
      <c r="A187" s="136"/>
      <c r="B187" s="31">
        <v>316.5</v>
      </c>
      <c r="C187" s="16" t="s">
        <v>47</v>
      </c>
      <c r="D187" s="33">
        <f t="shared" ref="D187:J188" si="212">D145+D159+D131+D173</f>
        <v>129020.6</v>
      </c>
      <c r="E187" s="33">
        <f t="shared" si="212"/>
        <v>101557.04000000001</v>
      </c>
      <c r="F187" s="33">
        <f t="shared" si="212"/>
        <v>21449.63</v>
      </c>
      <c r="G187" s="33">
        <f t="shared" si="212"/>
        <v>0</v>
      </c>
      <c r="H187" s="33">
        <f t="shared" si="212"/>
        <v>0</v>
      </c>
      <c r="I187" s="33">
        <f t="shared" si="212"/>
        <v>0</v>
      </c>
      <c r="J187" s="33">
        <f t="shared" si="212"/>
        <v>0</v>
      </c>
      <c r="K187" s="12">
        <f t="shared" si="210"/>
        <v>209128.01</v>
      </c>
      <c r="L187" s="12">
        <v>0</v>
      </c>
      <c r="M187" s="155" t="s">
        <v>308</v>
      </c>
      <c r="N187" s="12">
        <f t="shared" si="211"/>
        <v>209128.01</v>
      </c>
    </row>
    <row r="188" spans="1:14" ht="10.5" customHeight="1" x14ac:dyDescent="0.2">
      <c r="A188" s="49"/>
      <c r="B188" s="31">
        <v>316.7</v>
      </c>
      <c r="C188" s="38" t="s">
        <v>48</v>
      </c>
      <c r="D188" s="33">
        <f t="shared" si="212"/>
        <v>1047403.21</v>
      </c>
      <c r="E188" s="33">
        <f t="shared" si="212"/>
        <v>390224.13</v>
      </c>
      <c r="F188" s="33">
        <f t="shared" si="212"/>
        <v>169979.9</v>
      </c>
      <c r="G188" s="33">
        <f t="shared" si="212"/>
        <v>0</v>
      </c>
      <c r="H188" s="33">
        <f t="shared" si="212"/>
        <v>0</v>
      </c>
      <c r="I188" s="33">
        <f t="shared" si="212"/>
        <v>0</v>
      </c>
      <c r="J188" s="33">
        <f t="shared" si="212"/>
        <v>0</v>
      </c>
      <c r="K188" s="12">
        <f t="shared" si="210"/>
        <v>1267647.44</v>
      </c>
      <c r="L188" s="12">
        <v>0</v>
      </c>
      <c r="M188" s="155" t="s">
        <v>308</v>
      </c>
      <c r="N188" s="12">
        <f t="shared" si="211"/>
        <v>1267647.44</v>
      </c>
    </row>
    <row r="189" spans="1:14" s="67" customFormat="1" ht="10.5" customHeight="1" x14ac:dyDescent="0.2">
      <c r="A189" s="138"/>
      <c r="B189" s="61"/>
      <c r="C189" s="62" t="s">
        <v>49</v>
      </c>
      <c r="D189" s="63">
        <f>SUM(D186:D188)</f>
        <v>1260295.77</v>
      </c>
      <c r="E189" s="63">
        <f t="shared" ref="E189" si="213">SUM(E186:E188)</f>
        <v>543943.16</v>
      </c>
      <c r="F189" s="63">
        <f t="shared" ref="F189" si="214">SUM(F186:F188)</f>
        <v>203388.97999999998</v>
      </c>
      <c r="G189" s="63">
        <f t="shared" ref="G189" si="215">SUM(G186:G188)</f>
        <v>0</v>
      </c>
      <c r="H189" s="63">
        <f t="shared" ref="H189" si="216">SUM(H186:H188)</f>
        <v>0</v>
      </c>
      <c r="I189" s="63">
        <f t="shared" ref="I189" si="217">SUM(I186:I188)</f>
        <v>0</v>
      </c>
      <c r="J189" s="63">
        <f t="shared" ref="J189" si="218">SUM(J186:J188)</f>
        <v>0</v>
      </c>
      <c r="K189" s="63">
        <f t="shared" si="210"/>
        <v>1600849.9500000002</v>
      </c>
      <c r="L189" s="63">
        <f>SUM(L186:L188)</f>
        <v>0</v>
      </c>
      <c r="M189" s="155" t="s">
        <v>308</v>
      </c>
      <c r="N189" s="63">
        <f>K189-L189</f>
        <v>1600849.9500000002</v>
      </c>
    </row>
    <row r="190" spans="1:14" ht="10.5" customHeight="1" thickBot="1" x14ac:dyDescent="0.25">
      <c r="A190" s="49"/>
      <c r="B190" s="36"/>
      <c r="C190" s="19"/>
      <c r="D190" s="33"/>
      <c r="E190" s="33"/>
      <c r="F190" s="33"/>
      <c r="G190" s="33"/>
      <c r="H190" s="33"/>
      <c r="I190" s="33"/>
      <c r="J190" s="33"/>
      <c r="K190" s="33"/>
      <c r="L190" s="33"/>
      <c r="M190" s="159" t="s">
        <v>308</v>
      </c>
      <c r="N190" s="160"/>
    </row>
    <row r="191" spans="1:14" s="67" customFormat="1" ht="10.5" customHeight="1" thickTop="1" x14ac:dyDescent="0.2">
      <c r="A191" s="140"/>
      <c r="B191" s="69"/>
      <c r="C191" s="84" t="s">
        <v>321</v>
      </c>
      <c r="D191" s="161">
        <f>D184+D189</f>
        <v>464643805.36000001</v>
      </c>
      <c r="E191" s="161">
        <f t="shared" ref="E191:J191" si="219">E184+E189</f>
        <v>23686808.919999998</v>
      </c>
      <c r="F191" s="161">
        <f t="shared" si="219"/>
        <v>11323193.59</v>
      </c>
      <c r="G191" s="161">
        <f t="shared" si="219"/>
        <v>4467873.71</v>
      </c>
      <c r="H191" s="161">
        <f t="shared" si="219"/>
        <v>0</v>
      </c>
      <c r="I191" s="161">
        <f t="shared" si="219"/>
        <v>1938103.43</v>
      </c>
      <c r="J191" s="161">
        <f t="shared" si="219"/>
        <v>253276.27</v>
      </c>
      <c r="K191" s="161">
        <f t="shared" ref="K191" si="220">D191+E191-F191-G191+H191+I191+J191</f>
        <v>474730926.68000007</v>
      </c>
      <c r="L191" s="161">
        <f>L184+L189</f>
        <v>0</v>
      </c>
      <c r="M191" s="204"/>
      <c r="N191" s="161">
        <f>K191-L191</f>
        <v>474730926.68000007</v>
      </c>
    </row>
    <row r="192" spans="1:14" ht="10.5" customHeight="1" x14ac:dyDescent="0.2">
      <c r="B192" s="11"/>
      <c r="C192" s="18"/>
      <c r="D192" s="33"/>
      <c r="E192" s="33"/>
      <c r="F192" s="33"/>
      <c r="G192" s="33"/>
      <c r="H192" s="33"/>
      <c r="I192" s="33"/>
      <c r="J192" s="33"/>
      <c r="K192" s="33"/>
      <c r="L192" s="33"/>
      <c r="M192" s="155" t="s">
        <v>308</v>
      </c>
      <c r="N192" s="33"/>
    </row>
    <row r="193" spans="1:14" ht="10.5" customHeight="1" x14ac:dyDescent="0.2">
      <c r="A193" s="137" t="s">
        <v>70</v>
      </c>
      <c r="B193" s="11"/>
      <c r="D193" s="12"/>
      <c r="E193" s="12"/>
      <c r="F193" s="12"/>
      <c r="G193" s="12"/>
      <c r="H193" s="12"/>
      <c r="I193" s="12"/>
      <c r="J193" s="12"/>
      <c r="K193" s="12"/>
      <c r="L193" s="12"/>
      <c r="M193" s="155" t="s">
        <v>308</v>
      </c>
      <c r="N193" s="12"/>
    </row>
    <row r="194" spans="1:14" s="9" customFormat="1" ht="10.5" customHeight="1" x14ac:dyDescent="0.2">
      <c r="A194" s="5"/>
      <c r="B194" s="2">
        <v>311</v>
      </c>
      <c r="C194" s="13" t="s">
        <v>40</v>
      </c>
      <c r="D194" s="12">
        <v>163412.03</v>
      </c>
      <c r="E194" s="12">
        <v>1531476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f>D194+E194-F194-G194+H194+I194+J194</f>
        <v>1694888.03</v>
      </c>
      <c r="L194" s="12">
        <v>0</v>
      </c>
      <c r="M194" s="155" t="s">
        <v>308</v>
      </c>
      <c r="N194" s="12">
        <f>K194-L194</f>
        <v>1694888.03</v>
      </c>
    </row>
    <row r="195" spans="1:14" ht="10.5" customHeight="1" x14ac:dyDescent="0.2">
      <c r="A195" s="4"/>
      <c r="B195" s="2">
        <v>312</v>
      </c>
      <c r="C195" s="4" t="s">
        <v>41</v>
      </c>
      <c r="D195" s="12">
        <v>-395781.63</v>
      </c>
      <c r="E195" s="12">
        <v>175968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f t="shared" ref="K195:K199" si="221">D195+E195-F195-G195+H195+I195+J195</f>
        <v>-219813.63</v>
      </c>
      <c r="L195" s="12">
        <v>0</v>
      </c>
      <c r="M195" s="155" t="s">
        <v>308</v>
      </c>
      <c r="N195" s="12">
        <f t="shared" ref="N195:N198" si="222">K195-L195</f>
        <v>-219813.63</v>
      </c>
    </row>
    <row r="196" spans="1:14" ht="10.5" customHeight="1" x14ac:dyDescent="0.2">
      <c r="A196" s="4"/>
      <c r="B196" s="2">
        <v>314</v>
      </c>
      <c r="C196" s="4" t="s">
        <v>42</v>
      </c>
      <c r="D196" s="12">
        <v>1311602.53</v>
      </c>
      <c r="E196" s="12">
        <v>665324.04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f t="shared" si="221"/>
        <v>1976926.57</v>
      </c>
      <c r="L196" s="12">
        <v>0</v>
      </c>
      <c r="M196" s="155" t="s">
        <v>308</v>
      </c>
      <c r="N196" s="12">
        <f t="shared" si="222"/>
        <v>1976926.57</v>
      </c>
    </row>
    <row r="197" spans="1:14" ht="10.5" customHeight="1" x14ac:dyDescent="0.2">
      <c r="A197" s="4"/>
      <c r="B197" s="2">
        <v>315</v>
      </c>
      <c r="C197" s="4" t="s">
        <v>43</v>
      </c>
      <c r="D197" s="12">
        <v>-87738.930000000008</v>
      </c>
      <c r="E197" s="12">
        <v>76200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f t="shared" si="221"/>
        <v>-11538.930000000008</v>
      </c>
      <c r="L197" s="12">
        <v>0</v>
      </c>
      <c r="M197" s="155" t="s">
        <v>308</v>
      </c>
      <c r="N197" s="12">
        <f t="shared" si="222"/>
        <v>-11538.930000000008</v>
      </c>
    </row>
    <row r="198" spans="1:14" ht="10.5" customHeight="1" x14ac:dyDescent="0.2">
      <c r="A198" s="4"/>
      <c r="B198" s="2">
        <v>316</v>
      </c>
      <c r="C198" s="4" t="s">
        <v>44</v>
      </c>
      <c r="D198" s="12">
        <v>-194742.17</v>
      </c>
      <c r="E198" s="12">
        <v>95784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f t="shared" si="221"/>
        <v>-98958.170000000013</v>
      </c>
      <c r="L198" s="12">
        <v>0</v>
      </c>
      <c r="M198" s="155" t="s">
        <v>308</v>
      </c>
      <c r="N198" s="12">
        <f t="shared" si="222"/>
        <v>-98958.170000000013</v>
      </c>
    </row>
    <row r="199" spans="1:14" s="67" customFormat="1" ht="10.5" customHeight="1" x14ac:dyDescent="0.2">
      <c r="A199" s="66"/>
      <c r="B199" s="72"/>
      <c r="C199" s="73" t="s">
        <v>45</v>
      </c>
      <c r="D199" s="63">
        <f>SUM(D194:D198)</f>
        <v>796751.82999999984</v>
      </c>
      <c r="E199" s="63">
        <f t="shared" ref="E199" si="223">SUM(E194:E198)</f>
        <v>2544752.04</v>
      </c>
      <c r="F199" s="63">
        <f t="shared" ref="F199" si="224">SUM(F194:F198)</f>
        <v>0</v>
      </c>
      <c r="G199" s="63">
        <f t="shared" ref="G199" si="225">SUM(G194:G198)</f>
        <v>0</v>
      </c>
      <c r="H199" s="63">
        <f t="shared" ref="H199" si="226">SUM(H194:H198)</f>
        <v>0</v>
      </c>
      <c r="I199" s="63">
        <f t="shared" ref="I199" si="227">SUM(I194:I198)</f>
        <v>0</v>
      </c>
      <c r="J199" s="63">
        <f>SUM(J194:J198)</f>
        <v>0</v>
      </c>
      <c r="K199" s="63">
        <f t="shared" si="221"/>
        <v>3341503.87</v>
      </c>
      <c r="L199" s="63">
        <f>SUM(L194:L198)</f>
        <v>0</v>
      </c>
      <c r="M199" s="155" t="s">
        <v>308</v>
      </c>
      <c r="N199" s="63">
        <f>K199-L199</f>
        <v>3341503.87</v>
      </c>
    </row>
    <row r="200" spans="1:14" ht="10.5" customHeight="1" x14ac:dyDescent="0.2">
      <c r="A200" s="4"/>
      <c r="B200" s="17"/>
      <c r="C200" s="18"/>
      <c r="D200" s="33"/>
      <c r="E200" s="33"/>
      <c r="F200" s="33"/>
      <c r="G200" s="33"/>
      <c r="H200" s="33"/>
      <c r="I200" s="33"/>
      <c r="J200" s="33"/>
      <c r="K200" s="33"/>
      <c r="L200" s="33"/>
      <c r="M200" s="155" t="s">
        <v>308</v>
      </c>
      <c r="N200" s="33"/>
    </row>
    <row r="201" spans="1:14" s="9" customFormat="1" ht="10.5" customHeight="1" x14ac:dyDescent="0.2">
      <c r="A201" s="5"/>
      <c r="B201" s="2">
        <v>316.3</v>
      </c>
      <c r="C201" s="13" t="s">
        <v>46</v>
      </c>
      <c r="D201" s="12">
        <v>-190.04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f t="shared" ref="K201:K204" si="228">D201+E201-F201-G201+H201+I201+J201</f>
        <v>-190.04</v>
      </c>
      <c r="L201" s="12">
        <v>0</v>
      </c>
      <c r="M201" s="155" t="s">
        <v>308</v>
      </c>
      <c r="N201" s="12">
        <f t="shared" ref="N201:N203" si="229">K201-L201</f>
        <v>-190.04</v>
      </c>
    </row>
    <row r="202" spans="1:14" s="9" customFormat="1" ht="10.5" customHeight="1" x14ac:dyDescent="0.2">
      <c r="A202" s="5"/>
      <c r="B202" s="2">
        <v>316.5</v>
      </c>
      <c r="C202" s="5" t="s">
        <v>47</v>
      </c>
      <c r="D202" s="12">
        <v>-2904.17</v>
      </c>
      <c r="E202" s="12">
        <v>1440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f t="shared" si="228"/>
        <v>-1464.17</v>
      </c>
      <c r="L202" s="12">
        <v>0</v>
      </c>
      <c r="M202" s="155" t="s">
        <v>308</v>
      </c>
      <c r="N202" s="12">
        <f t="shared" si="229"/>
        <v>-1464.17</v>
      </c>
    </row>
    <row r="203" spans="1:14" ht="10.5" customHeight="1" x14ac:dyDescent="0.2">
      <c r="A203" s="4"/>
      <c r="B203" s="2">
        <v>316.7</v>
      </c>
      <c r="C203" s="3" t="s">
        <v>48</v>
      </c>
      <c r="D203" s="12">
        <v>-139100.34000000003</v>
      </c>
      <c r="E203" s="12">
        <v>71050.92</v>
      </c>
      <c r="F203" s="12">
        <v>0</v>
      </c>
      <c r="G203" s="12">
        <v>0</v>
      </c>
      <c r="H203" s="12">
        <v>0</v>
      </c>
      <c r="I203" s="12">
        <v>0</v>
      </c>
      <c r="J203" s="12">
        <v>-5193.45</v>
      </c>
      <c r="K203" s="12">
        <f t="shared" si="228"/>
        <v>-73242.870000000024</v>
      </c>
      <c r="L203" s="12">
        <v>0</v>
      </c>
      <c r="M203" s="155" t="s">
        <v>308</v>
      </c>
      <c r="N203" s="12">
        <f t="shared" si="229"/>
        <v>-73242.870000000024</v>
      </c>
    </row>
    <row r="204" spans="1:14" s="67" customFormat="1" ht="10.5" customHeight="1" x14ac:dyDescent="0.2">
      <c r="A204" s="66"/>
      <c r="B204" s="72"/>
      <c r="C204" s="73" t="s">
        <v>49</v>
      </c>
      <c r="D204" s="63">
        <f>SUM(D201:D203)</f>
        <v>-142194.55000000002</v>
      </c>
      <c r="E204" s="63">
        <f t="shared" ref="E204" si="230">SUM(E201:E203)</f>
        <v>72490.92</v>
      </c>
      <c r="F204" s="63">
        <f t="shared" ref="F204" si="231">SUM(F201:F203)</f>
        <v>0</v>
      </c>
      <c r="G204" s="63">
        <f t="shared" ref="G204" si="232">SUM(G201:G203)</f>
        <v>0</v>
      </c>
      <c r="H204" s="63">
        <f t="shared" ref="H204" si="233">SUM(H201:H203)</f>
        <v>0</v>
      </c>
      <c r="I204" s="63">
        <f t="shared" ref="I204" si="234">SUM(I201:I203)</f>
        <v>0</v>
      </c>
      <c r="J204" s="63">
        <f t="shared" ref="J204" si="235">SUM(J201:J203)</f>
        <v>-5193.45</v>
      </c>
      <c r="K204" s="63">
        <f t="shared" si="228"/>
        <v>-74897.080000000016</v>
      </c>
      <c r="L204" s="63">
        <f>SUM(L201:L203)</f>
        <v>0</v>
      </c>
      <c r="M204" s="155" t="s">
        <v>308</v>
      </c>
      <c r="N204" s="63">
        <f>K204-L204</f>
        <v>-74897.080000000016</v>
      </c>
    </row>
    <row r="205" spans="1:14" ht="10.5" customHeight="1" thickBot="1" x14ac:dyDescent="0.25">
      <c r="A205" s="4"/>
      <c r="B205" s="17"/>
      <c r="D205" s="33"/>
      <c r="E205" s="33"/>
      <c r="F205" s="33"/>
      <c r="G205" s="33"/>
      <c r="H205" s="33"/>
      <c r="I205" s="33"/>
      <c r="J205" s="33"/>
      <c r="K205" s="33"/>
      <c r="L205" s="33"/>
      <c r="M205" s="159" t="s">
        <v>308</v>
      </c>
      <c r="N205" s="160"/>
    </row>
    <row r="206" spans="1:14" s="67" customFormat="1" ht="10.5" customHeight="1" thickTop="1" x14ac:dyDescent="0.2">
      <c r="A206" s="66"/>
      <c r="B206" s="72"/>
      <c r="C206" s="85" t="s">
        <v>322</v>
      </c>
      <c r="D206" s="161">
        <f>D199+D204</f>
        <v>654557.2799999998</v>
      </c>
      <c r="E206" s="161">
        <f t="shared" ref="E206:J206" si="236">E199+E204</f>
        <v>2617242.96</v>
      </c>
      <c r="F206" s="161">
        <f t="shared" si="236"/>
        <v>0</v>
      </c>
      <c r="G206" s="161">
        <f t="shared" si="236"/>
        <v>0</v>
      </c>
      <c r="H206" s="161">
        <f t="shared" si="236"/>
        <v>0</v>
      </c>
      <c r="I206" s="161">
        <f t="shared" si="236"/>
        <v>0</v>
      </c>
      <c r="J206" s="161">
        <f t="shared" si="236"/>
        <v>-5193.45</v>
      </c>
      <c r="K206" s="161">
        <f t="shared" ref="K206" si="237">D206+E206-F206-G206+H206+I206+J206</f>
        <v>3266606.7899999996</v>
      </c>
      <c r="L206" s="161">
        <f>L199+L204</f>
        <v>0</v>
      </c>
      <c r="M206" s="204"/>
      <c r="N206" s="161">
        <f>K206-L206</f>
        <v>3266606.7899999996</v>
      </c>
    </row>
    <row r="207" spans="1:14" ht="10.5" customHeight="1" x14ac:dyDescent="0.2">
      <c r="A207" s="137" t="s">
        <v>71</v>
      </c>
      <c r="B207" s="11"/>
      <c r="D207" s="12"/>
      <c r="E207" s="12"/>
      <c r="F207" s="12"/>
      <c r="G207" s="12"/>
      <c r="H207" s="12"/>
      <c r="I207" s="12"/>
      <c r="J207" s="12"/>
      <c r="K207" s="12"/>
      <c r="L207" s="12"/>
      <c r="M207" s="155" t="s">
        <v>308</v>
      </c>
      <c r="N207" s="12"/>
    </row>
    <row r="208" spans="1:14" s="9" customFormat="1" ht="10.5" customHeight="1" x14ac:dyDescent="0.2">
      <c r="A208" s="5"/>
      <c r="B208" s="2">
        <v>311</v>
      </c>
      <c r="C208" s="13" t="s">
        <v>40</v>
      </c>
      <c r="D208" s="12">
        <v>-45299.11</v>
      </c>
      <c r="E208" s="12">
        <v>19819.439999999999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f>D208+E208-F208-G208+H208+I208+J208</f>
        <v>-25479.670000000002</v>
      </c>
      <c r="L208" s="12">
        <v>0</v>
      </c>
      <c r="M208" s="155" t="s">
        <v>308</v>
      </c>
      <c r="N208" s="12">
        <f>K208-L208</f>
        <v>-25479.670000000002</v>
      </c>
    </row>
    <row r="209" spans="1:14" ht="10.5" customHeight="1" x14ac:dyDescent="0.2">
      <c r="A209" s="57"/>
      <c r="B209" s="2">
        <v>312</v>
      </c>
      <c r="C209" s="4" t="s">
        <v>41</v>
      </c>
      <c r="D209" s="12">
        <v>-413851.64</v>
      </c>
      <c r="E209" s="12">
        <v>154163.16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f t="shared" ref="K209:K213" si="238">D209+E209-F209-G209+H209+I209+J209</f>
        <v>-259688.48</v>
      </c>
      <c r="L209" s="12">
        <v>0</v>
      </c>
      <c r="M209" s="155" t="s">
        <v>308</v>
      </c>
      <c r="N209" s="12">
        <f t="shared" ref="N209:N212" si="239">K209-L209</f>
        <v>-259688.48</v>
      </c>
    </row>
    <row r="210" spans="1:14" ht="10.5" customHeight="1" x14ac:dyDescent="0.2">
      <c r="A210" s="57"/>
      <c r="B210" s="2">
        <v>314</v>
      </c>
      <c r="C210" s="4" t="s">
        <v>42</v>
      </c>
      <c r="D210" s="12">
        <v>-830755.39</v>
      </c>
      <c r="E210" s="12">
        <v>376536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f t="shared" si="238"/>
        <v>-454219.39</v>
      </c>
      <c r="L210" s="12">
        <v>0</v>
      </c>
      <c r="M210" s="155" t="s">
        <v>308</v>
      </c>
      <c r="N210" s="12">
        <f t="shared" si="239"/>
        <v>-454219.39</v>
      </c>
    </row>
    <row r="211" spans="1:14" ht="10.5" customHeight="1" x14ac:dyDescent="0.2">
      <c r="A211" s="57"/>
      <c r="B211" s="2">
        <v>315</v>
      </c>
      <c r="C211" s="4" t="s">
        <v>43</v>
      </c>
      <c r="D211" s="12">
        <v>-330513.66000000003</v>
      </c>
      <c r="E211" s="12">
        <v>154130.04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f t="shared" si="238"/>
        <v>-176383.62000000002</v>
      </c>
      <c r="L211" s="12">
        <v>0</v>
      </c>
      <c r="M211" s="155" t="s">
        <v>308</v>
      </c>
      <c r="N211" s="12">
        <f t="shared" si="239"/>
        <v>-176383.62000000002</v>
      </c>
    </row>
    <row r="212" spans="1:14" ht="10.5" customHeight="1" x14ac:dyDescent="0.2">
      <c r="A212" s="57"/>
      <c r="B212" s="2">
        <v>316</v>
      </c>
      <c r="C212" s="4" t="s">
        <v>44</v>
      </c>
      <c r="D212" s="12">
        <v>-17425.16</v>
      </c>
      <c r="E212" s="12">
        <v>8356.68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f t="shared" si="238"/>
        <v>-9068.48</v>
      </c>
      <c r="L212" s="12">
        <v>0</v>
      </c>
      <c r="M212" s="155" t="s">
        <v>308</v>
      </c>
      <c r="N212" s="12">
        <f t="shared" si="239"/>
        <v>-9068.48</v>
      </c>
    </row>
    <row r="213" spans="1:14" s="67" customFormat="1" ht="10.5" customHeight="1" x14ac:dyDescent="0.2">
      <c r="A213" s="139"/>
      <c r="B213" s="72"/>
      <c r="C213" s="73" t="s">
        <v>45</v>
      </c>
      <c r="D213" s="63">
        <f>SUM(D208:D212)</f>
        <v>-1637844.9600000002</v>
      </c>
      <c r="E213" s="63">
        <f t="shared" ref="E213" si="240">SUM(E208:E212)</f>
        <v>713005.32000000007</v>
      </c>
      <c r="F213" s="63">
        <f t="shared" ref="F213" si="241">SUM(F208:F212)</f>
        <v>0</v>
      </c>
      <c r="G213" s="63">
        <f t="shared" ref="G213" si="242">SUM(G208:G212)</f>
        <v>0</v>
      </c>
      <c r="H213" s="63">
        <f t="shared" ref="H213" si="243">SUM(H208:H212)</f>
        <v>0</v>
      </c>
      <c r="I213" s="63">
        <f t="shared" ref="I213" si="244">SUM(I208:I212)</f>
        <v>0</v>
      </c>
      <c r="J213" s="63">
        <f>SUM(J208:J212)</f>
        <v>0</v>
      </c>
      <c r="K213" s="63">
        <f t="shared" si="238"/>
        <v>-924839.64000000013</v>
      </c>
      <c r="L213" s="63">
        <f>SUM(L208:L212)</f>
        <v>0</v>
      </c>
      <c r="M213" s="155" t="s">
        <v>308</v>
      </c>
      <c r="N213" s="63">
        <f>K213-L213</f>
        <v>-924839.64000000013</v>
      </c>
    </row>
    <row r="214" spans="1:14" ht="10.5" customHeight="1" x14ac:dyDescent="0.2">
      <c r="A214" s="57"/>
      <c r="B214" s="17"/>
      <c r="C214" s="18"/>
      <c r="D214" s="33"/>
      <c r="E214" s="33"/>
      <c r="F214" s="33"/>
      <c r="G214" s="33"/>
      <c r="H214" s="33"/>
      <c r="I214" s="33"/>
      <c r="J214" s="33"/>
      <c r="K214" s="33"/>
      <c r="L214" s="33"/>
      <c r="M214" s="155" t="s">
        <v>308</v>
      </c>
      <c r="N214" s="33"/>
    </row>
    <row r="215" spans="1:14" s="9" customFormat="1" ht="10.5" customHeight="1" x14ac:dyDescent="0.2">
      <c r="A215" s="139"/>
      <c r="B215" s="2">
        <v>316.3</v>
      </c>
      <c r="C215" s="13" t="s">
        <v>46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f t="shared" ref="K215:K218" si="245">D215+E215-F215-G215+H215+I215+J215</f>
        <v>0</v>
      </c>
      <c r="L215" s="12">
        <v>0</v>
      </c>
      <c r="M215" s="155" t="s">
        <v>308</v>
      </c>
      <c r="N215" s="12">
        <f t="shared" ref="N215:N217" si="246">K215-L215</f>
        <v>0</v>
      </c>
    </row>
    <row r="216" spans="1:14" s="9" customFormat="1" ht="10.5" customHeight="1" x14ac:dyDescent="0.2">
      <c r="A216" s="139"/>
      <c r="B216" s="2">
        <v>316.5</v>
      </c>
      <c r="C216" s="5" t="s">
        <v>47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f t="shared" si="245"/>
        <v>0</v>
      </c>
      <c r="L216" s="12">
        <v>0</v>
      </c>
      <c r="M216" s="155" t="s">
        <v>308</v>
      </c>
      <c r="N216" s="12">
        <f t="shared" si="246"/>
        <v>0</v>
      </c>
    </row>
    <row r="217" spans="1:14" ht="10.5" customHeight="1" x14ac:dyDescent="0.2">
      <c r="A217" s="57"/>
      <c r="B217" s="2">
        <v>316.7</v>
      </c>
      <c r="C217" s="3" t="s">
        <v>48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f t="shared" si="245"/>
        <v>0</v>
      </c>
      <c r="L217" s="12">
        <v>0</v>
      </c>
      <c r="M217" s="155" t="s">
        <v>308</v>
      </c>
      <c r="N217" s="12">
        <f t="shared" si="246"/>
        <v>0</v>
      </c>
    </row>
    <row r="218" spans="1:14" s="67" customFormat="1" ht="10.5" customHeight="1" x14ac:dyDescent="0.2">
      <c r="A218" s="139"/>
      <c r="B218" s="72"/>
      <c r="C218" s="73" t="s">
        <v>49</v>
      </c>
      <c r="D218" s="63">
        <f>SUM(D215:D217)</f>
        <v>0</v>
      </c>
      <c r="E218" s="63">
        <f t="shared" ref="E218" si="247">SUM(E215:E217)</f>
        <v>0</v>
      </c>
      <c r="F218" s="63">
        <f t="shared" ref="F218" si="248">SUM(F215:F217)</f>
        <v>0</v>
      </c>
      <c r="G218" s="63">
        <f t="shared" ref="G218" si="249">SUM(G215:G217)</f>
        <v>0</v>
      </c>
      <c r="H218" s="63">
        <f t="shared" ref="H218" si="250">SUM(H215:H217)</f>
        <v>0</v>
      </c>
      <c r="I218" s="63">
        <f t="shared" ref="I218" si="251">SUM(I215:I217)</f>
        <v>0</v>
      </c>
      <c r="J218" s="63">
        <f t="shared" ref="J218" si="252">SUM(J215:J217)</f>
        <v>0</v>
      </c>
      <c r="K218" s="63">
        <f t="shared" si="245"/>
        <v>0</v>
      </c>
      <c r="L218" s="63">
        <f>SUM(L215:L217)</f>
        <v>0</v>
      </c>
      <c r="M218" s="155" t="s">
        <v>308</v>
      </c>
      <c r="N218" s="63">
        <f>K218-L218</f>
        <v>0</v>
      </c>
    </row>
    <row r="219" spans="1:14" ht="10.5" customHeight="1" thickBot="1" x14ac:dyDescent="0.25">
      <c r="A219" s="57"/>
      <c r="B219" s="17"/>
      <c r="D219" s="33"/>
      <c r="E219" s="33"/>
      <c r="F219" s="33"/>
      <c r="G219" s="33"/>
      <c r="H219" s="33"/>
      <c r="I219" s="33"/>
      <c r="J219" s="33"/>
      <c r="K219" s="33"/>
      <c r="L219" s="33"/>
      <c r="M219" s="159" t="s">
        <v>308</v>
      </c>
      <c r="N219" s="160"/>
    </row>
    <row r="220" spans="1:14" s="67" customFormat="1" ht="10.5" customHeight="1" thickTop="1" x14ac:dyDescent="0.2">
      <c r="A220" s="139"/>
      <c r="B220" s="72"/>
      <c r="C220" s="85" t="s">
        <v>323</v>
      </c>
      <c r="D220" s="161">
        <f>D213+D218</f>
        <v>-1637844.9600000002</v>
      </c>
      <c r="E220" s="161">
        <f t="shared" ref="E220:J220" si="253">E213+E218</f>
        <v>713005.32000000007</v>
      </c>
      <c r="F220" s="161">
        <f t="shared" si="253"/>
        <v>0</v>
      </c>
      <c r="G220" s="161">
        <f t="shared" si="253"/>
        <v>0</v>
      </c>
      <c r="H220" s="161">
        <f t="shared" si="253"/>
        <v>0</v>
      </c>
      <c r="I220" s="161">
        <f t="shared" si="253"/>
        <v>0</v>
      </c>
      <c r="J220" s="161">
        <f t="shared" si="253"/>
        <v>0</v>
      </c>
      <c r="K220" s="161">
        <f t="shared" ref="K220" si="254">D220+E220-F220-G220+H220+I220+J220</f>
        <v>-924839.64000000013</v>
      </c>
      <c r="L220" s="161">
        <f>L213+L218</f>
        <v>0</v>
      </c>
      <c r="M220" s="204"/>
      <c r="N220" s="161">
        <f>K220-L220</f>
        <v>-924839.64000000013</v>
      </c>
    </row>
    <row r="221" spans="1:14" ht="10.5" customHeight="1" x14ac:dyDescent="0.2">
      <c r="A221" s="137" t="s">
        <v>72</v>
      </c>
      <c r="B221" s="11"/>
      <c r="D221" s="12"/>
      <c r="E221" s="12"/>
      <c r="F221" s="12"/>
      <c r="G221" s="12"/>
      <c r="H221" s="12"/>
      <c r="I221" s="12"/>
      <c r="J221" s="12"/>
      <c r="K221" s="12"/>
      <c r="L221" s="12"/>
      <c r="M221" s="155" t="s">
        <v>308</v>
      </c>
      <c r="N221" s="12"/>
    </row>
    <row r="222" spans="1:14" s="9" customFormat="1" ht="10.5" customHeight="1" x14ac:dyDescent="0.2">
      <c r="A222" s="5"/>
      <c r="B222" s="2">
        <v>311</v>
      </c>
      <c r="C222" s="13" t="s">
        <v>40</v>
      </c>
      <c r="D222" s="12">
        <v>127657.99</v>
      </c>
      <c r="E222" s="12">
        <v>-65919.600000000006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f>D222+E222-F222-G222+H222+I222+J222</f>
        <v>61738.39</v>
      </c>
      <c r="L222" s="12">
        <v>0</v>
      </c>
      <c r="M222" s="155" t="s">
        <v>308</v>
      </c>
      <c r="N222" s="12">
        <f>K222-L222</f>
        <v>61738.39</v>
      </c>
    </row>
    <row r="223" spans="1:14" ht="10.5" customHeight="1" x14ac:dyDescent="0.2">
      <c r="A223" s="4"/>
      <c r="B223" s="2">
        <v>312</v>
      </c>
      <c r="C223" s="4" t="s">
        <v>41</v>
      </c>
      <c r="D223" s="12">
        <v>-1144732.76</v>
      </c>
      <c r="E223" s="12">
        <v>509516.52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f t="shared" ref="K223:K227" si="255">D223+E223-F223-G223+H223+I223+J223</f>
        <v>-635216.24</v>
      </c>
      <c r="L223" s="12">
        <v>0</v>
      </c>
      <c r="M223" s="155" t="s">
        <v>308</v>
      </c>
      <c r="N223" s="12">
        <f t="shared" ref="N223:N226" si="256">K223-L223</f>
        <v>-635216.24</v>
      </c>
    </row>
    <row r="224" spans="1:14" ht="10.5" customHeight="1" x14ac:dyDescent="0.2">
      <c r="A224" s="4"/>
      <c r="B224" s="2">
        <v>314</v>
      </c>
      <c r="C224" s="4" t="s">
        <v>42</v>
      </c>
      <c r="D224" s="12">
        <v>-1907945.71</v>
      </c>
      <c r="E224" s="12">
        <v>910104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f t="shared" si="255"/>
        <v>-997841.71</v>
      </c>
      <c r="L224" s="12">
        <v>0</v>
      </c>
      <c r="M224" s="155" t="s">
        <v>308</v>
      </c>
      <c r="N224" s="12">
        <f t="shared" si="256"/>
        <v>-997841.71</v>
      </c>
    </row>
    <row r="225" spans="1:14" ht="10.5" customHeight="1" x14ac:dyDescent="0.2">
      <c r="A225" s="4"/>
      <c r="B225" s="2">
        <v>315</v>
      </c>
      <c r="C225" s="4" t="s">
        <v>43</v>
      </c>
      <c r="D225" s="12">
        <v>-176155.71</v>
      </c>
      <c r="E225" s="12">
        <v>77654.64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f t="shared" si="255"/>
        <v>-98501.069999999992</v>
      </c>
      <c r="L225" s="12">
        <v>0</v>
      </c>
      <c r="M225" s="155" t="s">
        <v>308</v>
      </c>
      <c r="N225" s="12">
        <f t="shared" si="256"/>
        <v>-98501.069999999992</v>
      </c>
    </row>
    <row r="226" spans="1:14" ht="10.5" customHeight="1" x14ac:dyDescent="0.2">
      <c r="A226" s="4"/>
      <c r="B226" s="2">
        <v>316</v>
      </c>
      <c r="C226" s="4" t="s">
        <v>44</v>
      </c>
      <c r="D226" s="12">
        <v>-18906.22</v>
      </c>
      <c r="E226" s="12">
        <v>9019.44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f t="shared" si="255"/>
        <v>-9886.7800000000007</v>
      </c>
      <c r="L226" s="12">
        <v>0</v>
      </c>
      <c r="M226" s="155" t="s">
        <v>308</v>
      </c>
      <c r="N226" s="12">
        <f t="shared" si="256"/>
        <v>-9886.7800000000007</v>
      </c>
    </row>
    <row r="227" spans="1:14" s="67" customFormat="1" ht="10.5" customHeight="1" x14ac:dyDescent="0.2">
      <c r="A227" s="66"/>
      <c r="B227" s="72"/>
      <c r="C227" s="73" t="s">
        <v>45</v>
      </c>
      <c r="D227" s="63">
        <f>SUM(D222:D226)</f>
        <v>-3120082.41</v>
      </c>
      <c r="E227" s="63">
        <f t="shared" ref="E227" si="257">SUM(E222:E226)</f>
        <v>1440374.9999999998</v>
      </c>
      <c r="F227" s="63">
        <f t="shared" ref="F227" si="258">SUM(F222:F226)</f>
        <v>0</v>
      </c>
      <c r="G227" s="63">
        <f t="shared" ref="G227" si="259">SUM(G222:G226)</f>
        <v>0</v>
      </c>
      <c r="H227" s="63">
        <f t="shared" ref="H227" si="260">SUM(H222:H226)</f>
        <v>0</v>
      </c>
      <c r="I227" s="63">
        <f t="shared" ref="I227" si="261">SUM(I222:I226)</f>
        <v>0</v>
      </c>
      <c r="J227" s="63">
        <f>SUM(J222:J226)</f>
        <v>0</v>
      </c>
      <c r="K227" s="63">
        <f t="shared" si="255"/>
        <v>-1679707.4100000004</v>
      </c>
      <c r="L227" s="63">
        <f>SUM(L222:L226)</f>
        <v>0</v>
      </c>
      <c r="M227" s="155" t="s">
        <v>308</v>
      </c>
      <c r="N227" s="63">
        <f>K227-L227</f>
        <v>-1679707.4100000004</v>
      </c>
    </row>
    <row r="228" spans="1:14" ht="10.5" customHeight="1" x14ac:dyDescent="0.2">
      <c r="A228" s="4"/>
      <c r="B228" s="17"/>
      <c r="C228" s="18"/>
      <c r="D228" s="33"/>
      <c r="E228" s="33"/>
      <c r="F228" s="33"/>
      <c r="G228" s="33"/>
      <c r="H228" s="33"/>
      <c r="I228" s="33"/>
      <c r="J228" s="33"/>
      <c r="K228" s="33"/>
      <c r="L228" s="33"/>
      <c r="M228" s="155" t="s">
        <v>308</v>
      </c>
      <c r="N228" s="33"/>
    </row>
    <row r="229" spans="1:14" s="9" customFormat="1" ht="10.5" customHeight="1" x14ac:dyDescent="0.2">
      <c r="A229" s="5"/>
      <c r="B229" s="2">
        <v>316.3</v>
      </c>
      <c r="C229" s="13" t="s">
        <v>46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f t="shared" ref="K229:K232" si="262">D229+E229-F229-G229+H229+I229+J229</f>
        <v>0</v>
      </c>
      <c r="L229" s="12">
        <v>0</v>
      </c>
      <c r="M229" s="155" t="s">
        <v>308</v>
      </c>
      <c r="N229" s="12">
        <f t="shared" ref="N229:N231" si="263">K229-L229</f>
        <v>0</v>
      </c>
    </row>
    <row r="230" spans="1:14" s="9" customFormat="1" ht="10.5" customHeight="1" x14ac:dyDescent="0.2">
      <c r="A230" s="5"/>
      <c r="B230" s="2">
        <v>316.5</v>
      </c>
      <c r="C230" s="5" t="s">
        <v>47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f t="shared" si="262"/>
        <v>0</v>
      </c>
      <c r="L230" s="12">
        <v>0</v>
      </c>
      <c r="M230" s="155" t="s">
        <v>308</v>
      </c>
      <c r="N230" s="12">
        <f t="shared" si="263"/>
        <v>0</v>
      </c>
    </row>
    <row r="231" spans="1:14" ht="10.5" customHeight="1" x14ac:dyDescent="0.2">
      <c r="A231" s="4"/>
      <c r="B231" s="2">
        <v>316.7</v>
      </c>
      <c r="C231" s="3" t="s">
        <v>48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f t="shared" si="262"/>
        <v>0</v>
      </c>
      <c r="L231" s="12">
        <v>0</v>
      </c>
      <c r="M231" s="155" t="s">
        <v>308</v>
      </c>
      <c r="N231" s="12">
        <f t="shared" si="263"/>
        <v>0</v>
      </c>
    </row>
    <row r="232" spans="1:14" s="67" customFormat="1" ht="10.5" customHeight="1" x14ac:dyDescent="0.2">
      <c r="A232" s="66"/>
      <c r="B232" s="72"/>
      <c r="C232" s="73" t="s">
        <v>49</v>
      </c>
      <c r="D232" s="63">
        <f>SUM(D229:D231)</f>
        <v>0</v>
      </c>
      <c r="E232" s="63">
        <f t="shared" ref="E232" si="264">SUM(E229:E231)</f>
        <v>0</v>
      </c>
      <c r="F232" s="63">
        <f t="shared" ref="F232" si="265">SUM(F229:F231)</f>
        <v>0</v>
      </c>
      <c r="G232" s="63">
        <f t="shared" ref="G232" si="266">SUM(G229:G231)</f>
        <v>0</v>
      </c>
      <c r="H232" s="63">
        <f t="shared" ref="H232" si="267">SUM(H229:H231)</f>
        <v>0</v>
      </c>
      <c r="I232" s="63">
        <f t="shared" ref="I232" si="268">SUM(I229:I231)</f>
        <v>0</v>
      </c>
      <c r="J232" s="63">
        <f t="shared" ref="J232" si="269">SUM(J229:J231)</f>
        <v>0</v>
      </c>
      <c r="K232" s="63">
        <f t="shared" si="262"/>
        <v>0</v>
      </c>
      <c r="L232" s="63">
        <f>SUM(L229:L231)</f>
        <v>0</v>
      </c>
      <c r="M232" s="155" t="s">
        <v>308</v>
      </c>
      <c r="N232" s="63">
        <f>K232-L232</f>
        <v>0</v>
      </c>
    </row>
    <row r="233" spans="1:14" ht="10.5" customHeight="1" thickBot="1" x14ac:dyDescent="0.25">
      <c r="A233" s="4"/>
      <c r="B233" s="17"/>
      <c r="D233" s="33"/>
      <c r="E233" s="33"/>
      <c r="F233" s="33"/>
      <c r="G233" s="33"/>
      <c r="H233" s="33"/>
      <c r="I233" s="33"/>
      <c r="J233" s="33"/>
      <c r="K233" s="33"/>
      <c r="L233" s="33"/>
      <c r="M233" s="159" t="s">
        <v>308</v>
      </c>
      <c r="N233" s="160"/>
    </row>
    <row r="234" spans="1:14" s="67" customFormat="1" ht="10.5" customHeight="1" thickTop="1" x14ac:dyDescent="0.2">
      <c r="A234" s="66"/>
      <c r="B234" s="72"/>
      <c r="C234" s="85" t="s">
        <v>324</v>
      </c>
      <c r="D234" s="161">
        <f>D227+D232</f>
        <v>-3120082.41</v>
      </c>
      <c r="E234" s="161">
        <f t="shared" ref="E234:J234" si="270">E227+E232</f>
        <v>1440374.9999999998</v>
      </c>
      <c r="F234" s="161">
        <f t="shared" si="270"/>
        <v>0</v>
      </c>
      <c r="G234" s="161">
        <f t="shared" si="270"/>
        <v>0</v>
      </c>
      <c r="H234" s="161">
        <f t="shared" si="270"/>
        <v>0</v>
      </c>
      <c r="I234" s="161">
        <f t="shared" si="270"/>
        <v>0</v>
      </c>
      <c r="J234" s="161">
        <f t="shared" si="270"/>
        <v>0</v>
      </c>
      <c r="K234" s="161">
        <f t="shared" ref="K234" si="271">D234+E234-F234-G234+H234+I234+J234</f>
        <v>-1679707.4100000004</v>
      </c>
      <c r="L234" s="161">
        <f>L227+L232</f>
        <v>0</v>
      </c>
      <c r="M234" s="204"/>
      <c r="N234" s="161">
        <f>K234-L234</f>
        <v>-1679707.4100000004</v>
      </c>
    </row>
    <row r="235" spans="1:14" ht="10.5" customHeight="1" x14ac:dyDescent="0.2">
      <c r="A235" s="137" t="s">
        <v>73</v>
      </c>
      <c r="B235" s="2"/>
      <c r="D235" s="12"/>
      <c r="E235" s="12"/>
      <c r="F235" s="12"/>
      <c r="G235" s="12"/>
      <c r="H235" s="12"/>
      <c r="I235" s="12"/>
      <c r="J235" s="12"/>
      <c r="K235" s="12"/>
      <c r="L235" s="12"/>
      <c r="M235" s="155" t="s">
        <v>308</v>
      </c>
      <c r="N235" s="12"/>
    </row>
    <row r="236" spans="1:14" s="9" customFormat="1" ht="10.5" customHeight="1" x14ac:dyDescent="0.2">
      <c r="A236" s="5"/>
      <c r="B236" s="2">
        <v>311</v>
      </c>
      <c r="C236" s="13" t="s">
        <v>40</v>
      </c>
      <c r="D236" s="12">
        <v>1712494.35</v>
      </c>
      <c r="E236" s="12">
        <v>-860344.20000000007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f>D236+E236-F236-G236+H236+I236+J236</f>
        <v>852150.15</v>
      </c>
      <c r="L236" s="12">
        <v>0</v>
      </c>
      <c r="M236" s="155" t="s">
        <v>308</v>
      </c>
      <c r="N236" s="12">
        <f>K236-L236</f>
        <v>852150.15</v>
      </c>
    </row>
    <row r="237" spans="1:14" ht="10.5" customHeight="1" x14ac:dyDescent="0.2">
      <c r="A237" s="57"/>
      <c r="B237" s="2">
        <v>312</v>
      </c>
      <c r="C237" s="4" t="s">
        <v>41</v>
      </c>
      <c r="D237" s="12">
        <v>-7403431.1500000004</v>
      </c>
      <c r="E237" s="12">
        <v>3567371.76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f t="shared" ref="K237:K241" si="272">D237+E237-F237-G237+H237+I237+J237</f>
        <v>-3836059.3900000006</v>
      </c>
      <c r="L237" s="12">
        <v>0</v>
      </c>
      <c r="M237" s="155" t="s">
        <v>308</v>
      </c>
      <c r="N237" s="12">
        <f t="shared" ref="N237:N240" si="273">K237-L237</f>
        <v>-3836059.3900000006</v>
      </c>
    </row>
    <row r="238" spans="1:14" ht="10.5" customHeight="1" x14ac:dyDescent="0.2">
      <c r="A238" s="57"/>
      <c r="B238" s="2">
        <v>314</v>
      </c>
      <c r="C238" s="4" t="s">
        <v>42</v>
      </c>
      <c r="D238" s="12">
        <v>-1546667.1600000001</v>
      </c>
      <c r="E238" s="12">
        <v>764796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f t="shared" si="272"/>
        <v>-781871.16000000015</v>
      </c>
      <c r="L238" s="12">
        <v>0</v>
      </c>
      <c r="M238" s="155" t="s">
        <v>308</v>
      </c>
      <c r="N238" s="12">
        <f t="shared" si="273"/>
        <v>-781871.16000000015</v>
      </c>
    </row>
    <row r="239" spans="1:14" ht="10.5" customHeight="1" x14ac:dyDescent="0.2">
      <c r="A239" s="57"/>
      <c r="B239" s="2">
        <v>315</v>
      </c>
      <c r="C239" s="4" t="s">
        <v>43</v>
      </c>
      <c r="D239" s="12">
        <v>-1137126.28</v>
      </c>
      <c r="E239" s="12">
        <v>529845.96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f t="shared" si="272"/>
        <v>-607280.32000000007</v>
      </c>
      <c r="L239" s="12">
        <v>0</v>
      </c>
      <c r="M239" s="155" t="s">
        <v>308</v>
      </c>
      <c r="N239" s="12">
        <f t="shared" si="273"/>
        <v>-607280.32000000007</v>
      </c>
    </row>
    <row r="240" spans="1:14" ht="10.5" customHeight="1" x14ac:dyDescent="0.2">
      <c r="A240" s="57"/>
      <c r="B240" s="2">
        <v>316</v>
      </c>
      <c r="C240" s="4" t="s">
        <v>44</v>
      </c>
      <c r="D240" s="12">
        <v>-273954.72000000003</v>
      </c>
      <c r="E240" s="12">
        <v>136796.4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f t="shared" si="272"/>
        <v>-137158.32000000004</v>
      </c>
      <c r="L240" s="12">
        <v>0</v>
      </c>
      <c r="M240" s="155" t="s">
        <v>308</v>
      </c>
      <c r="N240" s="12">
        <f t="shared" si="273"/>
        <v>-137158.32000000004</v>
      </c>
    </row>
    <row r="241" spans="1:14" s="67" customFormat="1" ht="10.5" customHeight="1" x14ac:dyDescent="0.2">
      <c r="A241" s="139"/>
      <c r="B241" s="72"/>
      <c r="C241" s="73" t="s">
        <v>45</v>
      </c>
      <c r="D241" s="63">
        <f>SUM(D236:D240)</f>
        <v>-8648684.9600000009</v>
      </c>
      <c r="E241" s="63">
        <f t="shared" ref="E241" si="274">SUM(E236:E240)</f>
        <v>4138465.9199999995</v>
      </c>
      <c r="F241" s="63">
        <f t="shared" ref="F241" si="275">SUM(F236:F240)</f>
        <v>0</v>
      </c>
      <c r="G241" s="63">
        <f t="shared" ref="G241" si="276">SUM(G236:G240)</f>
        <v>0</v>
      </c>
      <c r="H241" s="63">
        <f t="shared" ref="H241" si="277">SUM(H236:H240)</f>
        <v>0</v>
      </c>
      <c r="I241" s="63">
        <f t="shared" ref="I241" si="278">SUM(I236:I240)</f>
        <v>0</v>
      </c>
      <c r="J241" s="63">
        <f>SUM(J236:J240)</f>
        <v>0</v>
      </c>
      <c r="K241" s="63">
        <f t="shared" si="272"/>
        <v>-4510219.040000001</v>
      </c>
      <c r="L241" s="63">
        <f>SUM(L236:L240)</f>
        <v>0</v>
      </c>
      <c r="M241" s="155" t="s">
        <v>308</v>
      </c>
      <c r="N241" s="63">
        <f>K241-L241</f>
        <v>-4510219.040000001</v>
      </c>
    </row>
    <row r="242" spans="1:14" ht="10.5" customHeight="1" x14ac:dyDescent="0.2">
      <c r="A242" s="57"/>
      <c r="B242" s="17"/>
      <c r="C242" s="18"/>
      <c r="D242" s="33"/>
      <c r="E242" s="33"/>
      <c r="F242" s="33"/>
      <c r="G242" s="33"/>
      <c r="H242" s="33"/>
      <c r="I242" s="33"/>
      <c r="J242" s="33"/>
      <c r="K242" s="33"/>
      <c r="L242" s="33"/>
      <c r="M242" s="155" t="s">
        <v>308</v>
      </c>
      <c r="N242" s="33"/>
    </row>
    <row r="243" spans="1:14" s="9" customFormat="1" ht="10.5" customHeight="1" x14ac:dyDescent="0.2">
      <c r="A243" s="139"/>
      <c r="B243" s="2">
        <v>316.3</v>
      </c>
      <c r="C243" s="13" t="s">
        <v>46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f t="shared" ref="K243:K246" si="279">D243+E243-F243-G243+H243+I243+J243</f>
        <v>0</v>
      </c>
      <c r="L243" s="12">
        <v>0</v>
      </c>
      <c r="M243" s="155" t="s">
        <v>308</v>
      </c>
      <c r="N243" s="12">
        <f t="shared" ref="N243:N245" si="280">K243-L243</f>
        <v>0</v>
      </c>
    </row>
    <row r="244" spans="1:14" s="9" customFormat="1" ht="10.5" customHeight="1" x14ac:dyDescent="0.2">
      <c r="A244" s="139"/>
      <c r="B244" s="2">
        <v>316.5</v>
      </c>
      <c r="C244" s="5" t="s">
        <v>47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f t="shared" si="279"/>
        <v>0</v>
      </c>
      <c r="L244" s="12">
        <v>0</v>
      </c>
      <c r="M244" s="155" t="s">
        <v>308</v>
      </c>
      <c r="N244" s="12">
        <f t="shared" si="280"/>
        <v>0</v>
      </c>
    </row>
    <row r="245" spans="1:14" ht="10.5" customHeight="1" x14ac:dyDescent="0.2">
      <c r="A245" s="57"/>
      <c r="B245" s="2">
        <v>316.7</v>
      </c>
      <c r="C245" s="3" t="s">
        <v>48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f t="shared" si="279"/>
        <v>0</v>
      </c>
      <c r="L245" s="12">
        <v>0</v>
      </c>
      <c r="M245" s="155" t="s">
        <v>308</v>
      </c>
      <c r="N245" s="12">
        <f t="shared" si="280"/>
        <v>0</v>
      </c>
    </row>
    <row r="246" spans="1:14" s="67" customFormat="1" ht="10.5" customHeight="1" x14ac:dyDescent="0.2">
      <c r="A246" s="139"/>
      <c r="B246" s="72"/>
      <c r="C246" s="73" t="s">
        <v>49</v>
      </c>
      <c r="D246" s="63">
        <f>SUM(D243:D245)</f>
        <v>0</v>
      </c>
      <c r="E246" s="63">
        <f t="shared" ref="E246" si="281">SUM(E243:E245)</f>
        <v>0</v>
      </c>
      <c r="F246" s="63">
        <f t="shared" ref="F246" si="282">SUM(F243:F245)</f>
        <v>0</v>
      </c>
      <c r="G246" s="63">
        <f t="shared" ref="G246" si="283">SUM(G243:G245)</f>
        <v>0</v>
      </c>
      <c r="H246" s="63">
        <f t="shared" ref="H246" si="284">SUM(H243:H245)</f>
        <v>0</v>
      </c>
      <c r="I246" s="63">
        <f t="shared" ref="I246" si="285">SUM(I243:I245)</f>
        <v>0</v>
      </c>
      <c r="J246" s="63">
        <f t="shared" ref="J246" si="286">SUM(J243:J245)</f>
        <v>0</v>
      </c>
      <c r="K246" s="63">
        <f t="shared" si="279"/>
        <v>0</v>
      </c>
      <c r="L246" s="63">
        <f>SUM(L243:L245)</f>
        <v>0</v>
      </c>
      <c r="M246" s="155" t="s">
        <v>308</v>
      </c>
      <c r="N246" s="63">
        <f>K246-L246</f>
        <v>0</v>
      </c>
    </row>
    <row r="247" spans="1:14" ht="10.5" customHeight="1" thickBot="1" x14ac:dyDescent="0.25">
      <c r="A247" s="57"/>
      <c r="B247" s="17"/>
      <c r="D247" s="33"/>
      <c r="E247" s="33"/>
      <c r="F247" s="33"/>
      <c r="G247" s="33"/>
      <c r="H247" s="33"/>
      <c r="I247" s="33"/>
      <c r="J247" s="33"/>
      <c r="K247" s="33"/>
      <c r="L247" s="33"/>
      <c r="M247" s="159" t="s">
        <v>308</v>
      </c>
      <c r="N247" s="160"/>
    </row>
    <row r="248" spans="1:14" s="67" customFormat="1" ht="10.5" customHeight="1" thickTop="1" x14ac:dyDescent="0.2">
      <c r="A248" s="139"/>
      <c r="B248" s="72"/>
      <c r="C248" s="85" t="s">
        <v>325</v>
      </c>
      <c r="D248" s="161">
        <f>D241+D246</f>
        <v>-8648684.9600000009</v>
      </c>
      <c r="E248" s="161">
        <f t="shared" ref="E248:J248" si="287">E241+E246</f>
        <v>4138465.9199999995</v>
      </c>
      <c r="F248" s="161">
        <f t="shared" si="287"/>
        <v>0</v>
      </c>
      <c r="G248" s="161">
        <f t="shared" si="287"/>
        <v>0</v>
      </c>
      <c r="H248" s="161">
        <f t="shared" si="287"/>
        <v>0</v>
      </c>
      <c r="I248" s="161">
        <f t="shared" si="287"/>
        <v>0</v>
      </c>
      <c r="J248" s="161">
        <f t="shared" si="287"/>
        <v>0</v>
      </c>
      <c r="K248" s="161">
        <f t="shared" ref="K248" si="288">D248+E248-F248-G248+H248+I248+J248</f>
        <v>-4510219.040000001</v>
      </c>
      <c r="L248" s="161">
        <f>L241+L246</f>
        <v>0</v>
      </c>
      <c r="M248" s="204"/>
      <c r="N248" s="161">
        <f>K248-L248</f>
        <v>-4510219.040000001</v>
      </c>
    </row>
    <row r="249" spans="1:14" ht="10.5" customHeight="1" x14ac:dyDescent="0.2">
      <c r="A249" s="137" t="s">
        <v>74</v>
      </c>
      <c r="B249" s="11"/>
      <c r="D249" s="12"/>
      <c r="E249" s="12"/>
      <c r="F249" s="12"/>
      <c r="G249" s="12"/>
      <c r="H249" s="12"/>
      <c r="I249" s="12"/>
      <c r="J249" s="12"/>
      <c r="K249" s="12"/>
      <c r="L249" s="12"/>
      <c r="M249" s="155" t="s">
        <v>308</v>
      </c>
      <c r="N249" s="12"/>
    </row>
    <row r="250" spans="1:14" s="9" customFormat="1" ht="10.5" customHeight="1" x14ac:dyDescent="0.2">
      <c r="A250" s="5"/>
      <c r="B250" s="2">
        <v>311</v>
      </c>
      <c r="C250" s="13" t="s">
        <v>40</v>
      </c>
      <c r="D250" s="12">
        <v>-168063.73</v>
      </c>
      <c r="E250" s="12">
        <v>83714.52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f>D250+E250-F250-G250+H250+I250+J250</f>
        <v>-84349.21</v>
      </c>
      <c r="L250" s="12">
        <v>0</v>
      </c>
      <c r="M250" s="155" t="s">
        <v>308</v>
      </c>
      <c r="N250" s="12">
        <f>K250-L250</f>
        <v>-84349.21</v>
      </c>
    </row>
    <row r="251" spans="1:14" ht="10.5" customHeight="1" x14ac:dyDescent="0.2">
      <c r="A251" s="4"/>
      <c r="B251" s="2">
        <v>312</v>
      </c>
      <c r="C251" s="4" t="s">
        <v>41</v>
      </c>
      <c r="D251" s="12">
        <v>-2788096.0700000003</v>
      </c>
      <c r="E251" s="12">
        <v>1347540.6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f t="shared" ref="K251:K255" si="289">D251+E251-F251-G251+H251+I251+J251</f>
        <v>-1440555.4700000002</v>
      </c>
      <c r="L251" s="12">
        <v>0</v>
      </c>
      <c r="M251" s="155" t="s">
        <v>308</v>
      </c>
      <c r="N251" s="12">
        <f t="shared" ref="N251:N254" si="290">K251-L251</f>
        <v>-1440555.4700000002</v>
      </c>
    </row>
    <row r="252" spans="1:14" ht="10.5" customHeight="1" x14ac:dyDescent="0.2">
      <c r="A252" s="4"/>
      <c r="B252" s="2">
        <v>314</v>
      </c>
      <c r="C252" s="4" t="s">
        <v>42</v>
      </c>
      <c r="D252" s="12">
        <v>-1735893.17</v>
      </c>
      <c r="E252" s="12">
        <v>717900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f t="shared" si="289"/>
        <v>-1017993.1699999999</v>
      </c>
      <c r="L252" s="12">
        <v>0</v>
      </c>
      <c r="M252" s="155" t="s">
        <v>308</v>
      </c>
      <c r="N252" s="12">
        <f t="shared" si="290"/>
        <v>-1017993.1699999999</v>
      </c>
    </row>
    <row r="253" spans="1:14" ht="10.5" customHeight="1" x14ac:dyDescent="0.2">
      <c r="A253" s="4"/>
      <c r="B253" s="2">
        <v>315</v>
      </c>
      <c r="C253" s="4" t="s">
        <v>43</v>
      </c>
      <c r="D253" s="12">
        <v>-2202173.37</v>
      </c>
      <c r="E253" s="12">
        <v>1096171.92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f t="shared" si="289"/>
        <v>-1106001.4500000002</v>
      </c>
      <c r="L253" s="12">
        <v>0</v>
      </c>
      <c r="M253" s="155" t="s">
        <v>308</v>
      </c>
      <c r="N253" s="12">
        <f t="shared" si="290"/>
        <v>-1106001.4500000002</v>
      </c>
    </row>
    <row r="254" spans="1:14" ht="10.5" customHeight="1" x14ac:dyDescent="0.2">
      <c r="A254" s="4"/>
      <c r="B254" s="2">
        <v>316</v>
      </c>
      <c r="C254" s="4" t="s">
        <v>44</v>
      </c>
      <c r="D254" s="12">
        <v>-275543.09999999998</v>
      </c>
      <c r="E254" s="12">
        <v>129038.52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f t="shared" si="289"/>
        <v>-146504.57999999996</v>
      </c>
      <c r="L254" s="12">
        <v>0</v>
      </c>
      <c r="M254" s="155" t="s">
        <v>308</v>
      </c>
      <c r="N254" s="12">
        <f t="shared" si="290"/>
        <v>-146504.57999999996</v>
      </c>
    </row>
    <row r="255" spans="1:14" s="67" customFormat="1" ht="10.5" customHeight="1" x14ac:dyDescent="0.2">
      <c r="A255" s="66"/>
      <c r="B255" s="72"/>
      <c r="C255" s="73" t="s">
        <v>45</v>
      </c>
      <c r="D255" s="63">
        <f>SUM(D250:D254)</f>
        <v>-7169769.4400000004</v>
      </c>
      <c r="E255" s="63">
        <f t="shared" ref="E255" si="291">SUM(E250:E254)</f>
        <v>3374365.56</v>
      </c>
      <c r="F255" s="63">
        <f t="shared" ref="F255" si="292">SUM(F250:F254)</f>
        <v>0</v>
      </c>
      <c r="G255" s="63">
        <f t="shared" ref="G255" si="293">SUM(G250:G254)</f>
        <v>0</v>
      </c>
      <c r="H255" s="63">
        <f t="shared" ref="H255" si="294">SUM(H250:H254)</f>
        <v>0</v>
      </c>
      <c r="I255" s="63">
        <f t="shared" ref="I255" si="295">SUM(I250:I254)</f>
        <v>0</v>
      </c>
      <c r="J255" s="63">
        <f>SUM(J250:J254)</f>
        <v>0</v>
      </c>
      <c r="K255" s="63">
        <f t="shared" si="289"/>
        <v>-3795403.8800000004</v>
      </c>
      <c r="L255" s="63">
        <f>SUM(L250:L254)</f>
        <v>0</v>
      </c>
      <c r="M255" s="155" t="s">
        <v>308</v>
      </c>
      <c r="N255" s="63">
        <f>K255-L255</f>
        <v>-3795403.8800000004</v>
      </c>
    </row>
    <row r="256" spans="1:14" ht="10.5" customHeight="1" x14ac:dyDescent="0.2">
      <c r="A256" s="4"/>
      <c r="B256" s="17"/>
      <c r="C256" s="18"/>
      <c r="D256" s="33"/>
      <c r="E256" s="33"/>
      <c r="F256" s="33"/>
      <c r="G256" s="33"/>
      <c r="H256" s="33"/>
      <c r="I256" s="33"/>
      <c r="J256" s="33"/>
      <c r="K256" s="33"/>
      <c r="L256" s="33"/>
      <c r="M256" s="155" t="s">
        <v>308</v>
      </c>
      <c r="N256" s="33"/>
    </row>
    <row r="257" spans="1:14" s="9" customFormat="1" ht="10.5" customHeight="1" x14ac:dyDescent="0.2">
      <c r="A257" s="5"/>
      <c r="B257" s="2">
        <v>316.3</v>
      </c>
      <c r="C257" s="13" t="s">
        <v>46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f t="shared" ref="K257:K260" si="296">D257+E257-F257-G257+H257+I257+J257</f>
        <v>0</v>
      </c>
      <c r="L257" s="12">
        <v>0</v>
      </c>
      <c r="M257" s="155" t="s">
        <v>308</v>
      </c>
      <c r="N257" s="12">
        <f t="shared" ref="N257:N259" si="297">K257-L257</f>
        <v>0</v>
      </c>
    </row>
    <row r="258" spans="1:14" s="9" customFormat="1" ht="10.5" customHeight="1" x14ac:dyDescent="0.2">
      <c r="A258" s="5"/>
      <c r="B258" s="2">
        <v>316.5</v>
      </c>
      <c r="C258" s="5" t="s">
        <v>47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f t="shared" si="296"/>
        <v>0</v>
      </c>
      <c r="L258" s="12">
        <v>0</v>
      </c>
      <c r="M258" s="155" t="s">
        <v>308</v>
      </c>
      <c r="N258" s="12">
        <f t="shared" si="297"/>
        <v>0</v>
      </c>
    </row>
    <row r="259" spans="1:14" ht="10.5" customHeight="1" x14ac:dyDescent="0.2">
      <c r="A259" s="4"/>
      <c r="B259" s="2">
        <v>316.7</v>
      </c>
      <c r="C259" s="3" t="s">
        <v>48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f t="shared" si="296"/>
        <v>0</v>
      </c>
      <c r="L259" s="12">
        <v>0</v>
      </c>
      <c r="M259" s="155" t="s">
        <v>308</v>
      </c>
      <c r="N259" s="12">
        <f t="shared" si="297"/>
        <v>0</v>
      </c>
    </row>
    <row r="260" spans="1:14" s="67" customFormat="1" ht="10.5" customHeight="1" x14ac:dyDescent="0.2">
      <c r="A260" s="66"/>
      <c r="B260" s="72"/>
      <c r="C260" s="73" t="s">
        <v>49</v>
      </c>
      <c r="D260" s="63">
        <f>SUM(D257:D259)</f>
        <v>0</v>
      </c>
      <c r="E260" s="63">
        <f t="shared" ref="E260" si="298">SUM(E257:E259)</f>
        <v>0</v>
      </c>
      <c r="F260" s="63">
        <f t="shared" ref="F260" si="299">SUM(F257:F259)</f>
        <v>0</v>
      </c>
      <c r="G260" s="63">
        <f t="shared" ref="G260" si="300">SUM(G257:G259)</f>
        <v>0</v>
      </c>
      <c r="H260" s="63">
        <f t="shared" ref="H260" si="301">SUM(H257:H259)</f>
        <v>0</v>
      </c>
      <c r="I260" s="63">
        <f t="shared" ref="I260" si="302">SUM(I257:I259)</f>
        <v>0</v>
      </c>
      <c r="J260" s="63">
        <f t="shared" ref="J260" si="303">SUM(J257:J259)</f>
        <v>0</v>
      </c>
      <c r="K260" s="63">
        <f t="shared" si="296"/>
        <v>0</v>
      </c>
      <c r="L260" s="63">
        <f>SUM(L257:L259)</f>
        <v>0</v>
      </c>
      <c r="M260" s="155" t="s">
        <v>308</v>
      </c>
      <c r="N260" s="63">
        <f>K260-L260</f>
        <v>0</v>
      </c>
    </row>
    <row r="261" spans="1:14" ht="10.5" customHeight="1" thickBot="1" x14ac:dyDescent="0.25">
      <c r="A261" s="4"/>
      <c r="B261" s="17"/>
      <c r="D261" s="33"/>
      <c r="E261" s="33"/>
      <c r="F261" s="33"/>
      <c r="G261" s="33"/>
      <c r="H261" s="33"/>
      <c r="I261" s="33"/>
      <c r="J261" s="33"/>
      <c r="K261" s="33"/>
      <c r="L261" s="33"/>
      <c r="M261" s="159" t="s">
        <v>308</v>
      </c>
      <c r="N261" s="160"/>
    </row>
    <row r="262" spans="1:14" s="67" customFormat="1" ht="10.5" customHeight="1" thickTop="1" x14ac:dyDescent="0.2">
      <c r="A262" s="66"/>
      <c r="B262" s="72"/>
      <c r="C262" s="85" t="s">
        <v>326</v>
      </c>
      <c r="D262" s="161">
        <f>D255+D260</f>
        <v>-7169769.4400000004</v>
      </c>
      <c r="E262" s="161">
        <f t="shared" ref="E262:J262" si="304">E255+E260</f>
        <v>3374365.56</v>
      </c>
      <c r="F262" s="161">
        <f t="shared" si="304"/>
        <v>0</v>
      </c>
      <c r="G262" s="161">
        <f t="shared" si="304"/>
        <v>0</v>
      </c>
      <c r="H262" s="161">
        <f t="shared" si="304"/>
        <v>0</v>
      </c>
      <c r="I262" s="161">
        <f t="shared" si="304"/>
        <v>0</v>
      </c>
      <c r="J262" s="161">
        <f t="shared" si="304"/>
        <v>0</v>
      </c>
      <c r="K262" s="161">
        <f t="shared" ref="K262" si="305">D262+E262-F262-G262+H262+I262+J262</f>
        <v>-3795403.8800000004</v>
      </c>
      <c r="L262" s="161">
        <f>L255+L260</f>
        <v>0</v>
      </c>
      <c r="M262" s="204"/>
      <c r="N262" s="161">
        <f>K262-L262</f>
        <v>-3795403.8800000004</v>
      </c>
    </row>
    <row r="263" spans="1:14" ht="10.5" customHeight="1" x14ac:dyDescent="0.2">
      <c r="A263" s="135" t="s">
        <v>75</v>
      </c>
      <c r="B263" s="40"/>
      <c r="C263" s="29"/>
      <c r="D263" s="156"/>
      <c r="E263" s="156"/>
      <c r="F263" s="156"/>
      <c r="G263" s="156"/>
      <c r="H263" s="156"/>
      <c r="I263" s="156"/>
      <c r="J263" s="156"/>
      <c r="K263" s="156"/>
      <c r="L263" s="156"/>
      <c r="M263" s="157" t="s">
        <v>308</v>
      </c>
      <c r="N263" s="158"/>
    </row>
    <row r="264" spans="1:14" s="9" customFormat="1" ht="10.5" customHeight="1" x14ac:dyDescent="0.2">
      <c r="A264" s="136"/>
      <c r="B264" s="31">
        <v>311</v>
      </c>
      <c r="C264" s="32" t="s">
        <v>40</v>
      </c>
      <c r="D264" s="33">
        <f>D222+D236+D250+D208+D194</f>
        <v>1790201.53</v>
      </c>
      <c r="E264" s="33">
        <f t="shared" ref="E264:J264" si="306">E222+E236+E250+E208+E194</f>
        <v>708746.15999999992</v>
      </c>
      <c r="F264" s="33">
        <f t="shared" si="306"/>
        <v>0</v>
      </c>
      <c r="G264" s="33">
        <f t="shared" si="306"/>
        <v>0</v>
      </c>
      <c r="H264" s="33">
        <f t="shared" si="306"/>
        <v>0</v>
      </c>
      <c r="I264" s="33">
        <f t="shared" si="306"/>
        <v>0</v>
      </c>
      <c r="J264" s="33">
        <f t="shared" si="306"/>
        <v>0</v>
      </c>
      <c r="K264" s="12">
        <f>D264+E264-F264-G264+H264+I264+J264</f>
        <v>2498947.69</v>
      </c>
      <c r="L264" s="12">
        <v>0</v>
      </c>
      <c r="M264" s="155" t="s">
        <v>308</v>
      </c>
      <c r="N264" s="12">
        <f>K264-L264</f>
        <v>2498947.69</v>
      </c>
    </row>
    <row r="265" spans="1:14" ht="10.5" customHeight="1" x14ac:dyDescent="0.2">
      <c r="A265" s="49"/>
      <c r="B265" s="31">
        <v>312</v>
      </c>
      <c r="C265" s="19" t="s">
        <v>41</v>
      </c>
      <c r="D265" s="33">
        <f t="shared" ref="D265:J268" si="307">D223+D237+D251+D209+D195</f>
        <v>-12145893.250000002</v>
      </c>
      <c r="E265" s="33">
        <f t="shared" si="307"/>
        <v>5754560.04</v>
      </c>
      <c r="F265" s="33">
        <f t="shared" si="307"/>
        <v>0</v>
      </c>
      <c r="G265" s="33">
        <f t="shared" si="307"/>
        <v>0</v>
      </c>
      <c r="H265" s="33">
        <f t="shared" si="307"/>
        <v>0</v>
      </c>
      <c r="I265" s="33">
        <f t="shared" si="307"/>
        <v>0</v>
      </c>
      <c r="J265" s="33">
        <f t="shared" si="307"/>
        <v>0</v>
      </c>
      <c r="K265" s="12">
        <f t="shared" ref="K265:K269" si="308">D265+E265-F265-G265+H265+I265+J265</f>
        <v>-6391333.2100000018</v>
      </c>
      <c r="L265" s="12">
        <v>0</v>
      </c>
      <c r="M265" s="155" t="s">
        <v>308</v>
      </c>
      <c r="N265" s="12">
        <f t="shared" ref="N265:N268" si="309">K265-L265</f>
        <v>-6391333.2100000018</v>
      </c>
    </row>
    <row r="266" spans="1:14" ht="10.5" customHeight="1" x14ac:dyDescent="0.2">
      <c r="A266" s="49"/>
      <c r="B266" s="31">
        <v>314</v>
      </c>
      <c r="C266" s="19" t="s">
        <v>42</v>
      </c>
      <c r="D266" s="33">
        <f t="shared" si="307"/>
        <v>-4709658.8999999994</v>
      </c>
      <c r="E266" s="33">
        <f t="shared" si="307"/>
        <v>3434660.04</v>
      </c>
      <c r="F266" s="33">
        <f t="shared" si="307"/>
        <v>0</v>
      </c>
      <c r="G266" s="33">
        <f t="shared" si="307"/>
        <v>0</v>
      </c>
      <c r="H266" s="33">
        <f t="shared" si="307"/>
        <v>0</v>
      </c>
      <c r="I266" s="33">
        <f t="shared" si="307"/>
        <v>0</v>
      </c>
      <c r="J266" s="33">
        <f t="shared" si="307"/>
        <v>0</v>
      </c>
      <c r="K266" s="12">
        <f t="shared" si="308"/>
        <v>-1274998.8599999994</v>
      </c>
      <c r="L266" s="12">
        <v>0</v>
      </c>
      <c r="M266" s="155" t="s">
        <v>308</v>
      </c>
      <c r="N266" s="12">
        <f t="shared" si="309"/>
        <v>-1274998.8599999994</v>
      </c>
    </row>
    <row r="267" spans="1:14" ht="10.5" customHeight="1" x14ac:dyDescent="0.2">
      <c r="A267" s="34"/>
      <c r="B267" s="31">
        <v>315</v>
      </c>
      <c r="C267" s="19" t="s">
        <v>43</v>
      </c>
      <c r="D267" s="33">
        <f t="shared" si="307"/>
        <v>-3933707.9500000007</v>
      </c>
      <c r="E267" s="33">
        <f t="shared" si="307"/>
        <v>1934002.56</v>
      </c>
      <c r="F267" s="33">
        <f t="shared" si="307"/>
        <v>0</v>
      </c>
      <c r="G267" s="33">
        <f t="shared" si="307"/>
        <v>0</v>
      </c>
      <c r="H267" s="33">
        <f t="shared" si="307"/>
        <v>0</v>
      </c>
      <c r="I267" s="33">
        <f t="shared" si="307"/>
        <v>0</v>
      </c>
      <c r="J267" s="33">
        <f t="shared" si="307"/>
        <v>0</v>
      </c>
      <c r="K267" s="12">
        <f t="shared" si="308"/>
        <v>-1999705.3900000006</v>
      </c>
      <c r="L267" s="12">
        <v>0</v>
      </c>
      <c r="M267" s="155" t="s">
        <v>308</v>
      </c>
      <c r="N267" s="12">
        <f t="shared" si="309"/>
        <v>-1999705.3900000006</v>
      </c>
    </row>
    <row r="268" spans="1:14" ht="10.5" customHeight="1" x14ac:dyDescent="0.2">
      <c r="A268" s="34"/>
      <c r="B268" s="31">
        <v>316</v>
      </c>
      <c r="C268" s="19" t="s">
        <v>44</v>
      </c>
      <c r="D268" s="33">
        <f t="shared" si="307"/>
        <v>-780571.37000000011</v>
      </c>
      <c r="E268" s="33">
        <f t="shared" si="307"/>
        <v>378995.04</v>
      </c>
      <c r="F268" s="33">
        <f t="shared" si="307"/>
        <v>0</v>
      </c>
      <c r="G268" s="33">
        <f t="shared" si="307"/>
        <v>0</v>
      </c>
      <c r="H268" s="33">
        <f t="shared" si="307"/>
        <v>0</v>
      </c>
      <c r="I268" s="33">
        <f t="shared" si="307"/>
        <v>0</v>
      </c>
      <c r="J268" s="33">
        <f t="shared" si="307"/>
        <v>0</v>
      </c>
      <c r="K268" s="12">
        <f t="shared" si="308"/>
        <v>-401576.33000000013</v>
      </c>
      <c r="L268" s="12">
        <v>0</v>
      </c>
      <c r="M268" s="155" t="s">
        <v>308</v>
      </c>
      <c r="N268" s="12">
        <f t="shared" si="309"/>
        <v>-401576.33000000013</v>
      </c>
    </row>
    <row r="269" spans="1:14" s="67" customFormat="1" ht="10.5" customHeight="1" x14ac:dyDescent="0.2">
      <c r="A269" s="60"/>
      <c r="B269" s="61"/>
      <c r="C269" s="62" t="s">
        <v>45</v>
      </c>
      <c r="D269" s="63">
        <f>SUM(D264:D268)</f>
        <v>-19779629.940000001</v>
      </c>
      <c r="E269" s="63">
        <f t="shared" ref="E269:J269" si="310">SUM(E264:E268)</f>
        <v>12210963.84</v>
      </c>
      <c r="F269" s="63">
        <f t="shared" si="310"/>
        <v>0</v>
      </c>
      <c r="G269" s="63">
        <f t="shared" si="310"/>
        <v>0</v>
      </c>
      <c r="H269" s="63">
        <f t="shared" si="310"/>
        <v>0</v>
      </c>
      <c r="I269" s="63">
        <f t="shared" si="310"/>
        <v>0</v>
      </c>
      <c r="J269" s="63">
        <f t="shared" si="310"/>
        <v>0</v>
      </c>
      <c r="K269" s="63">
        <f t="shared" si="308"/>
        <v>-7568666.1000000015</v>
      </c>
      <c r="L269" s="63">
        <f>SUM(L264:L268)</f>
        <v>0</v>
      </c>
      <c r="M269" s="155" t="s">
        <v>308</v>
      </c>
      <c r="N269" s="63">
        <f>K269-L269</f>
        <v>-7568666.1000000015</v>
      </c>
    </row>
    <row r="270" spans="1:14" ht="10.5" customHeight="1" x14ac:dyDescent="0.2">
      <c r="A270" s="34"/>
      <c r="B270" s="36"/>
      <c r="C270" s="37"/>
      <c r="D270" s="33"/>
      <c r="E270" s="33"/>
      <c r="F270" s="33"/>
      <c r="G270" s="33"/>
      <c r="H270" s="33"/>
      <c r="I270" s="33"/>
      <c r="J270" s="33"/>
      <c r="K270" s="33"/>
      <c r="L270" s="33"/>
      <c r="M270" s="155" t="s">
        <v>308</v>
      </c>
      <c r="N270" s="33"/>
    </row>
    <row r="271" spans="1:14" ht="10.5" customHeight="1" x14ac:dyDescent="0.2">
      <c r="A271" s="34"/>
      <c r="B271" s="31">
        <v>316.3</v>
      </c>
      <c r="C271" s="32" t="s">
        <v>46</v>
      </c>
      <c r="D271" s="33">
        <f>D229+D243+D215+D257+D201</f>
        <v>-190.04</v>
      </c>
      <c r="E271" s="33">
        <f t="shared" ref="E271:J271" si="311">E229+E243+E215+E257+E201</f>
        <v>0</v>
      </c>
      <c r="F271" s="33">
        <f t="shared" si="311"/>
        <v>0</v>
      </c>
      <c r="G271" s="33">
        <f t="shared" si="311"/>
        <v>0</v>
      </c>
      <c r="H271" s="33">
        <f t="shared" si="311"/>
        <v>0</v>
      </c>
      <c r="I271" s="33">
        <f t="shared" si="311"/>
        <v>0</v>
      </c>
      <c r="J271" s="33">
        <f t="shared" si="311"/>
        <v>0</v>
      </c>
      <c r="K271" s="12">
        <f t="shared" ref="K271:K274" si="312">D271+E271-F271-G271+H271+I271+J271</f>
        <v>-190.04</v>
      </c>
      <c r="L271" s="12">
        <v>0</v>
      </c>
      <c r="M271" s="155" t="s">
        <v>308</v>
      </c>
      <c r="N271" s="12">
        <f t="shared" ref="N271:N273" si="313">K271-L271</f>
        <v>-190.04</v>
      </c>
    </row>
    <row r="272" spans="1:14" ht="10.5" customHeight="1" x14ac:dyDescent="0.2">
      <c r="A272" s="34"/>
      <c r="B272" s="31">
        <v>316.5</v>
      </c>
      <c r="C272" s="16" t="s">
        <v>47</v>
      </c>
      <c r="D272" s="33">
        <f t="shared" ref="D272:J273" si="314">D230+D244+D216+D258+D202</f>
        <v>-2904.17</v>
      </c>
      <c r="E272" s="33">
        <f t="shared" si="314"/>
        <v>1440</v>
      </c>
      <c r="F272" s="33">
        <f t="shared" si="314"/>
        <v>0</v>
      </c>
      <c r="G272" s="33">
        <f t="shared" si="314"/>
        <v>0</v>
      </c>
      <c r="H272" s="33">
        <f t="shared" si="314"/>
        <v>0</v>
      </c>
      <c r="I272" s="33">
        <f t="shared" si="314"/>
        <v>0</v>
      </c>
      <c r="J272" s="33">
        <f t="shared" si="314"/>
        <v>0</v>
      </c>
      <c r="K272" s="12">
        <f t="shared" si="312"/>
        <v>-1464.17</v>
      </c>
      <c r="L272" s="12">
        <v>0</v>
      </c>
      <c r="M272" s="155" t="s">
        <v>308</v>
      </c>
      <c r="N272" s="12">
        <f t="shared" si="313"/>
        <v>-1464.17</v>
      </c>
    </row>
    <row r="273" spans="1:14" ht="10.5" customHeight="1" x14ac:dyDescent="0.2">
      <c r="A273" s="34"/>
      <c r="B273" s="31">
        <v>316.7</v>
      </c>
      <c r="C273" s="38" t="s">
        <v>48</v>
      </c>
      <c r="D273" s="33">
        <f t="shared" si="314"/>
        <v>-139100.34000000003</v>
      </c>
      <c r="E273" s="33">
        <f t="shared" si="314"/>
        <v>71050.92</v>
      </c>
      <c r="F273" s="33">
        <f t="shared" si="314"/>
        <v>0</v>
      </c>
      <c r="G273" s="33">
        <f t="shared" si="314"/>
        <v>0</v>
      </c>
      <c r="H273" s="33">
        <f t="shared" si="314"/>
        <v>0</v>
      </c>
      <c r="I273" s="33">
        <f t="shared" si="314"/>
        <v>0</v>
      </c>
      <c r="J273" s="33">
        <f t="shared" si="314"/>
        <v>-5193.45</v>
      </c>
      <c r="K273" s="12">
        <f t="shared" si="312"/>
        <v>-73242.870000000024</v>
      </c>
      <c r="L273" s="12">
        <v>0</v>
      </c>
      <c r="M273" s="155" t="s">
        <v>308</v>
      </c>
      <c r="N273" s="12">
        <f t="shared" si="313"/>
        <v>-73242.870000000024</v>
      </c>
    </row>
    <row r="274" spans="1:14" s="67" customFormat="1" ht="10.5" customHeight="1" x14ac:dyDescent="0.2">
      <c r="A274" s="60"/>
      <c r="B274" s="61"/>
      <c r="C274" s="62" t="s">
        <v>49</v>
      </c>
      <c r="D274" s="63">
        <f>SUM(D271:D273)</f>
        <v>-142194.55000000002</v>
      </c>
      <c r="E274" s="63">
        <f t="shared" ref="E274" si="315">SUM(E271:E273)</f>
        <v>72490.92</v>
      </c>
      <c r="F274" s="63">
        <f t="shared" ref="F274" si="316">SUM(F271:F273)</f>
        <v>0</v>
      </c>
      <c r="G274" s="63">
        <f t="shared" ref="G274" si="317">SUM(G271:G273)</f>
        <v>0</v>
      </c>
      <c r="H274" s="63">
        <f t="shared" ref="H274" si="318">SUM(H271:H273)</f>
        <v>0</v>
      </c>
      <c r="I274" s="63">
        <f t="shared" ref="I274" si="319">SUM(I271:I273)</f>
        <v>0</v>
      </c>
      <c r="J274" s="63">
        <f t="shared" ref="J274" si="320">SUM(J271:J273)</f>
        <v>-5193.45</v>
      </c>
      <c r="K274" s="63">
        <f t="shared" si="312"/>
        <v>-74897.080000000016</v>
      </c>
      <c r="L274" s="63">
        <f>SUM(L271:L273)</f>
        <v>0</v>
      </c>
      <c r="M274" s="155" t="s">
        <v>308</v>
      </c>
      <c r="N274" s="63">
        <f>K274-L274</f>
        <v>-74897.080000000016</v>
      </c>
    </row>
    <row r="275" spans="1:14" ht="10.5" customHeight="1" thickBot="1" x14ac:dyDescent="0.25">
      <c r="A275" s="34"/>
      <c r="B275" s="36"/>
      <c r="C275" s="19"/>
      <c r="D275" s="33"/>
      <c r="E275" s="33"/>
      <c r="F275" s="33"/>
      <c r="G275" s="33"/>
      <c r="H275" s="33"/>
      <c r="I275" s="33"/>
      <c r="J275" s="33"/>
      <c r="K275" s="33"/>
      <c r="L275" s="33"/>
      <c r="M275" s="159" t="s">
        <v>308</v>
      </c>
      <c r="N275" s="160"/>
    </row>
    <row r="276" spans="1:14" s="67" customFormat="1" ht="10.5" customHeight="1" thickTop="1" x14ac:dyDescent="0.2">
      <c r="A276" s="68"/>
      <c r="B276" s="69"/>
      <c r="C276" s="84" t="s">
        <v>327</v>
      </c>
      <c r="D276" s="161">
        <f>D269+D274</f>
        <v>-19921824.490000002</v>
      </c>
      <c r="E276" s="161">
        <f t="shared" ref="E276:J276" si="321">E269+E274</f>
        <v>12283454.76</v>
      </c>
      <c r="F276" s="161">
        <f t="shared" si="321"/>
        <v>0</v>
      </c>
      <c r="G276" s="161">
        <f t="shared" si="321"/>
        <v>0</v>
      </c>
      <c r="H276" s="161">
        <f t="shared" si="321"/>
        <v>0</v>
      </c>
      <c r="I276" s="161">
        <f t="shared" si="321"/>
        <v>0</v>
      </c>
      <c r="J276" s="161">
        <f t="shared" si="321"/>
        <v>-5193.45</v>
      </c>
      <c r="K276" s="161">
        <f t="shared" ref="K276" si="322">D276+E276-F276-G276+H276+I276+J276</f>
        <v>-7643563.1800000025</v>
      </c>
      <c r="L276" s="161">
        <f>L269+L274</f>
        <v>0</v>
      </c>
      <c r="M276" s="204"/>
      <c r="N276" s="161">
        <f>K276-L276</f>
        <v>-7643563.1800000025</v>
      </c>
    </row>
    <row r="277" spans="1:14" ht="10.5" customHeight="1" x14ac:dyDescent="0.2">
      <c r="B277" s="11"/>
      <c r="C277" s="18"/>
      <c r="D277" s="33"/>
      <c r="E277" s="33"/>
      <c r="F277" s="33"/>
      <c r="G277" s="33"/>
      <c r="H277" s="33"/>
      <c r="I277" s="33"/>
      <c r="J277" s="33"/>
      <c r="K277" s="33"/>
      <c r="L277" s="33"/>
      <c r="M277" s="155" t="s">
        <v>308</v>
      </c>
      <c r="N277" s="33"/>
    </row>
    <row r="278" spans="1:14" ht="10.5" customHeight="1" x14ac:dyDescent="0.2">
      <c r="A278" s="137" t="s">
        <v>66</v>
      </c>
      <c r="B278" s="11"/>
      <c r="D278" s="12"/>
      <c r="E278" s="12"/>
      <c r="F278" s="12"/>
      <c r="G278" s="12"/>
      <c r="H278" s="12"/>
      <c r="I278" s="12"/>
      <c r="J278" s="12"/>
      <c r="K278" s="12"/>
      <c r="L278" s="12"/>
      <c r="M278" s="155" t="s">
        <v>308</v>
      </c>
      <c r="N278" s="12"/>
    </row>
    <row r="279" spans="1:14" s="9" customFormat="1" ht="10.5" customHeight="1" x14ac:dyDescent="0.2">
      <c r="A279" s="141"/>
      <c r="B279" s="2">
        <v>311</v>
      </c>
      <c r="C279" s="13" t="s">
        <v>40</v>
      </c>
      <c r="D279" s="12">
        <v>15348.33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f>D279+E279-F279-G279+H279+I279+J279</f>
        <v>15348.33</v>
      </c>
      <c r="L279" s="12">
        <v>0</v>
      </c>
      <c r="M279" s="155" t="s">
        <v>308</v>
      </c>
      <c r="N279" s="12">
        <f>K279-L279</f>
        <v>15348.33</v>
      </c>
    </row>
    <row r="280" spans="1:14" ht="10.5" customHeight="1" x14ac:dyDescent="0.2">
      <c r="A280" s="4"/>
      <c r="B280" s="2">
        <v>312</v>
      </c>
      <c r="C280" s="4" t="s">
        <v>41</v>
      </c>
      <c r="D280" s="12">
        <v>-179049.05000000002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f t="shared" ref="K280:K284" si="323">D280+E280-F280-G280+H280+I280+J280</f>
        <v>-179049.05000000002</v>
      </c>
      <c r="L280" s="12">
        <v>0</v>
      </c>
      <c r="M280" s="155" t="s">
        <v>308</v>
      </c>
      <c r="N280" s="12">
        <f t="shared" ref="N280:N283" si="324">K280-L280</f>
        <v>-179049.05000000002</v>
      </c>
    </row>
    <row r="281" spans="1:14" ht="10.5" customHeight="1" x14ac:dyDescent="0.2">
      <c r="A281" s="4"/>
      <c r="B281" s="2">
        <v>314</v>
      </c>
      <c r="C281" s="4" t="s">
        <v>42</v>
      </c>
      <c r="D281" s="12">
        <v>-12368.56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f t="shared" si="323"/>
        <v>-12368.56</v>
      </c>
      <c r="L281" s="12">
        <v>0</v>
      </c>
      <c r="M281" s="155" t="s">
        <v>308</v>
      </c>
      <c r="N281" s="12">
        <f t="shared" si="324"/>
        <v>-12368.56</v>
      </c>
    </row>
    <row r="282" spans="1:14" ht="10.5" customHeight="1" x14ac:dyDescent="0.2">
      <c r="A282" s="4"/>
      <c r="B282" s="2">
        <v>315</v>
      </c>
      <c r="C282" s="4" t="s">
        <v>43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f t="shared" si="323"/>
        <v>0</v>
      </c>
      <c r="L282" s="12">
        <v>0</v>
      </c>
      <c r="M282" s="155" t="s">
        <v>308</v>
      </c>
      <c r="N282" s="12">
        <f t="shared" si="324"/>
        <v>0</v>
      </c>
    </row>
    <row r="283" spans="1:14" ht="10.5" customHeight="1" x14ac:dyDescent="0.2">
      <c r="A283" s="4"/>
      <c r="B283" s="2">
        <v>316</v>
      </c>
      <c r="C283" s="4" t="s">
        <v>44</v>
      </c>
      <c r="D283" s="12">
        <v>-132.1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f t="shared" si="323"/>
        <v>-132.1</v>
      </c>
      <c r="L283" s="12">
        <v>0</v>
      </c>
      <c r="M283" s="155" t="s">
        <v>308</v>
      </c>
      <c r="N283" s="12">
        <f t="shared" si="324"/>
        <v>-132.1</v>
      </c>
    </row>
    <row r="284" spans="1:14" s="77" customFormat="1" ht="10.5" customHeight="1" x14ac:dyDescent="0.2">
      <c r="A284" s="24"/>
      <c r="B284" s="72"/>
      <c r="C284" s="106" t="s">
        <v>45</v>
      </c>
      <c r="D284" s="63">
        <f>SUM(D279:D283)</f>
        <v>-176201.38000000003</v>
      </c>
      <c r="E284" s="63">
        <f t="shared" ref="E284" si="325">SUM(E279:E283)</f>
        <v>0</v>
      </c>
      <c r="F284" s="63">
        <f t="shared" ref="F284" si="326">SUM(F279:F283)</f>
        <v>0</v>
      </c>
      <c r="G284" s="63">
        <f t="shared" ref="G284" si="327">SUM(G279:G283)</f>
        <v>0</v>
      </c>
      <c r="H284" s="63">
        <f t="shared" ref="H284" si="328">SUM(H279:H283)</f>
        <v>0</v>
      </c>
      <c r="I284" s="63">
        <f t="shared" ref="I284" si="329">SUM(I279:I283)</f>
        <v>0</v>
      </c>
      <c r="J284" s="63">
        <f>SUM(J279:J283)</f>
        <v>0</v>
      </c>
      <c r="K284" s="63">
        <f t="shared" si="323"/>
        <v>-176201.38000000003</v>
      </c>
      <c r="L284" s="63">
        <f>SUM(L279:L283)</f>
        <v>0</v>
      </c>
      <c r="M284" s="155" t="s">
        <v>308</v>
      </c>
      <c r="N284" s="63">
        <f>K284-L284</f>
        <v>-176201.38000000003</v>
      </c>
    </row>
    <row r="285" spans="1:14" ht="10.5" customHeight="1" x14ac:dyDescent="0.2">
      <c r="A285" s="4"/>
      <c r="B285" s="17"/>
      <c r="C285" s="18"/>
      <c r="D285" s="33"/>
      <c r="E285" s="33"/>
      <c r="F285" s="33"/>
      <c r="G285" s="33"/>
      <c r="H285" s="33"/>
      <c r="I285" s="33"/>
      <c r="J285" s="33"/>
      <c r="K285" s="33"/>
      <c r="L285" s="33"/>
      <c r="M285" s="155" t="s">
        <v>308</v>
      </c>
      <c r="N285" s="33"/>
    </row>
    <row r="286" spans="1:14" s="9" customFormat="1" ht="10.5" customHeight="1" x14ac:dyDescent="0.2">
      <c r="A286" s="5"/>
      <c r="B286" s="2">
        <v>316.3</v>
      </c>
      <c r="C286" s="13" t="s">
        <v>46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f t="shared" ref="K286:K289" si="330">D286+E286-F286-G286+H286+I286+J286</f>
        <v>0</v>
      </c>
      <c r="L286" s="12">
        <v>0</v>
      </c>
      <c r="M286" s="155" t="s">
        <v>308</v>
      </c>
      <c r="N286" s="12">
        <f t="shared" ref="N286:N288" si="331">K286-L286</f>
        <v>0</v>
      </c>
    </row>
    <row r="287" spans="1:14" s="9" customFormat="1" ht="10.5" customHeight="1" x14ac:dyDescent="0.2">
      <c r="A287" s="5"/>
      <c r="B287" s="2">
        <v>316.5</v>
      </c>
      <c r="C287" s="5" t="s">
        <v>47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f t="shared" si="330"/>
        <v>0</v>
      </c>
      <c r="L287" s="12">
        <v>0</v>
      </c>
      <c r="M287" s="155" t="s">
        <v>308</v>
      </c>
      <c r="N287" s="12">
        <f t="shared" si="331"/>
        <v>0</v>
      </c>
    </row>
    <row r="288" spans="1:14" ht="10.5" customHeight="1" x14ac:dyDescent="0.2">
      <c r="A288" s="4"/>
      <c r="B288" s="2">
        <v>316.7</v>
      </c>
      <c r="C288" s="3" t="s">
        <v>48</v>
      </c>
      <c r="D288" s="12">
        <v>80.180000000000007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f t="shared" si="330"/>
        <v>80.180000000000007</v>
      </c>
      <c r="L288" s="12">
        <v>0</v>
      </c>
      <c r="M288" s="155" t="s">
        <v>308</v>
      </c>
      <c r="N288" s="12">
        <f t="shared" si="331"/>
        <v>80.180000000000007</v>
      </c>
    </row>
    <row r="289" spans="1:14" s="67" customFormat="1" ht="10.5" customHeight="1" x14ac:dyDescent="0.2">
      <c r="A289" s="66"/>
      <c r="B289" s="72"/>
      <c r="C289" s="73" t="s">
        <v>49</v>
      </c>
      <c r="D289" s="63">
        <f>SUM(D286:D288)</f>
        <v>80.180000000000007</v>
      </c>
      <c r="E289" s="63">
        <f t="shared" ref="E289" si="332">SUM(E286:E288)</f>
        <v>0</v>
      </c>
      <c r="F289" s="63">
        <f t="shared" ref="F289" si="333">SUM(F286:F288)</f>
        <v>0</v>
      </c>
      <c r="G289" s="63">
        <f t="shared" ref="G289" si="334">SUM(G286:G288)</f>
        <v>0</v>
      </c>
      <c r="H289" s="63">
        <f t="shared" ref="H289" si="335">SUM(H286:H288)</f>
        <v>0</v>
      </c>
      <c r="I289" s="63">
        <f t="shared" ref="I289" si="336">SUM(I286:I288)</f>
        <v>0</v>
      </c>
      <c r="J289" s="63">
        <f t="shared" ref="J289" si="337">SUM(J286:J288)</f>
        <v>0</v>
      </c>
      <c r="K289" s="63">
        <f t="shared" si="330"/>
        <v>80.180000000000007</v>
      </c>
      <c r="L289" s="63">
        <f>SUM(L286:L288)</f>
        <v>0</v>
      </c>
      <c r="M289" s="155" t="s">
        <v>308</v>
      </c>
      <c r="N289" s="63">
        <f>K289-L289</f>
        <v>80.180000000000007</v>
      </c>
    </row>
    <row r="290" spans="1:14" ht="10.5" customHeight="1" thickBot="1" x14ac:dyDescent="0.25">
      <c r="A290" s="4"/>
      <c r="B290" s="17"/>
      <c r="D290" s="33"/>
      <c r="E290" s="33"/>
      <c r="F290" s="33"/>
      <c r="G290" s="33"/>
      <c r="H290" s="33"/>
      <c r="I290" s="33"/>
      <c r="J290" s="33"/>
      <c r="K290" s="33"/>
      <c r="L290" s="33"/>
      <c r="M290" s="159" t="s">
        <v>308</v>
      </c>
      <c r="N290" s="160"/>
    </row>
    <row r="291" spans="1:14" s="67" customFormat="1" ht="10.5" customHeight="1" thickTop="1" x14ac:dyDescent="0.2">
      <c r="A291" s="66"/>
      <c r="B291" s="72"/>
      <c r="C291" s="85" t="s">
        <v>328</v>
      </c>
      <c r="D291" s="161">
        <f>D284+D289</f>
        <v>-176121.20000000004</v>
      </c>
      <c r="E291" s="161">
        <f t="shared" ref="E291:J291" si="338">E284+E289</f>
        <v>0</v>
      </c>
      <c r="F291" s="161">
        <f t="shared" si="338"/>
        <v>0</v>
      </c>
      <c r="G291" s="161">
        <f t="shared" si="338"/>
        <v>0</v>
      </c>
      <c r="H291" s="161">
        <f t="shared" si="338"/>
        <v>0</v>
      </c>
      <c r="I291" s="161">
        <f t="shared" si="338"/>
        <v>0</v>
      </c>
      <c r="J291" s="161">
        <f t="shared" si="338"/>
        <v>0</v>
      </c>
      <c r="K291" s="161">
        <f t="shared" ref="K291" si="339">D291+E291-F291-G291+H291+I291+J291</f>
        <v>-176121.20000000004</v>
      </c>
      <c r="L291" s="161">
        <f>L284+L289</f>
        <v>0</v>
      </c>
      <c r="M291" s="204"/>
      <c r="N291" s="161">
        <f>K291-L291</f>
        <v>-176121.20000000004</v>
      </c>
    </row>
    <row r="292" spans="1:14" ht="10.5" customHeight="1" x14ac:dyDescent="0.2">
      <c r="A292" s="137" t="s">
        <v>286</v>
      </c>
      <c r="B292" s="11"/>
      <c r="D292" s="12"/>
      <c r="E292" s="12"/>
      <c r="F292" s="12"/>
      <c r="G292" s="12"/>
      <c r="H292" s="12"/>
      <c r="I292" s="12"/>
      <c r="J292" s="12"/>
      <c r="K292" s="12"/>
      <c r="L292" s="12"/>
      <c r="M292" s="155" t="s">
        <v>308</v>
      </c>
      <c r="N292" s="12"/>
    </row>
    <row r="293" spans="1:14" s="9" customFormat="1" ht="10.5" customHeight="1" x14ac:dyDescent="0.2">
      <c r="A293" s="141"/>
      <c r="B293" s="2">
        <v>311</v>
      </c>
      <c r="C293" s="13" t="s">
        <v>40</v>
      </c>
      <c r="D293" s="12">
        <v>434447.01</v>
      </c>
      <c r="E293" s="12">
        <v>226668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f>D293+E293-F293-G293+H293+I293+J293</f>
        <v>661115.01</v>
      </c>
      <c r="L293" s="12">
        <v>0</v>
      </c>
      <c r="M293" s="155" t="s">
        <v>308</v>
      </c>
      <c r="N293" s="12">
        <f>K293-L293</f>
        <v>661115.01</v>
      </c>
    </row>
    <row r="294" spans="1:14" ht="10.5" customHeight="1" x14ac:dyDescent="0.2">
      <c r="A294" s="57"/>
      <c r="B294" s="2">
        <v>312</v>
      </c>
      <c r="C294" s="4" t="s">
        <v>41</v>
      </c>
      <c r="D294" s="12">
        <v>-556531.66</v>
      </c>
      <c r="E294" s="12">
        <v>272904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f t="shared" ref="K294:K298" si="340">D294+E294-F294-G294+H294+I294+J294</f>
        <v>-283627.66000000003</v>
      </c>
      <c r="L294" s="12">
        <v>0</v>
      </c>
      <c r="M294" s="155" t="s">
        <v>308</v>
      </c>
      <c r="N294" s="12">
        <f t="shared" ref="N294:N297" si="341">K294-L294</f>
        <v>-283627.66000000003</v>
      </c>
    </row>
    <row r="295" spans="1:14" ht="10.5" customHeight="1" x14ac:dyDescent="0.2">
      <c r="A295" s="57"/>
      <c r="B295" s="2">
        <v>314</v>
      </c>
      <c r="C295" s="4" t="s">
        <v>42</v>
      </c>
      <c r="D295" s="12">
        <v>-464458.65</v>
      </c>
      <c r="E295" s="12">
        <v>696612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f t="shared" si="340"/>
        <v>232153.34999999998</v>
      </c>
      <c r="L295" s="12">
        <v>0</v>
      </c>
      <c r="M295" s="155" t="s">
        <v>308</v>
      </c>
      <c r="N295" s="12">
        <f t="shared" si="341"/>
        <v>232153.34999999998</v>
      </c>
    </row>
    <row r="296" spans="1:14" ht="10.5" customHeight="1" x14ac:dyDescent="0.2">
      <c r="A296" s="57"/>
      <c r="B296" s="2">
        <v>315</v>
      </c>
      <c r="C296" s="4" t="s">
        <v>43</v>
      </c>
      <c r="D296" s="12">
        <v>-355060.31</v>
      </c>
      <c r="E296" s="12">
        <v>175416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f t="shared" si="340"/>
        <v>-179644.31</v>
      </c>
      <c r="L296" s="12">
        <v>0</v>
      </c>
      <c r="M296" s="155" t="s">
        <v>308</v>
      </c>
      <c r="N296" s="12">
        <f t="shared" si="341"/>
        <v>-179644.31</v>
      </c>
    </row>
    <row r="297" spans="1:14" ht="10.5" customHeight="1" x14ac:dyDescent="0.2">
      <c r="A297" s="57"/>
      <c r="B297" s="2">
        <v>316</v>
      </c>
      <c r="C297" s="4" t="s">
        <v>44</v>
      </c>
      <c r="D297" s="12">
        <v>-61542.950000000004</v>
      </c>
      <c r="E297" s="12">
        <v>30576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f t="shared" si="340"/>
        <v>-30966.950000000004</v>
      </c>
      <c r="L297" s="12">
        <v>0</v>
      </c>
      <c r="M297" s="155" t="s">
        <v>308</v>
      </c>
      <c r="N297" s="12">
        <f t="shared" si="341"/>
        <v>-30966.950000000004</v>
      </c>
    </row>
    <row r="298" spans="1:14" s="67" customFormat="1" ht="10.5" customHeight="1" x14ac:dyDescent="0.2">
      <c r="A298" s="139"/>
      <c r="B298" s="72"/>
      <c r="C298" s="73" t="s">
        <v>45</v>
      </c>
      <c r="D298" s="63">
        <f>SUM(D293:D297)</f>
        <v>-1003146.56</v>
      </c>
      <c r="E298" s="63">
        <f t="shared" ref="E298" si="342">SUM(E293:E297)</f>
        <v>1402176</v>
      </c>
      <c r="F298" s="63">
        <f t="shared" ref="F298" si="343">SUM(F293:F297)</f>
        <v>0</v>
      </c>
      <c r="G298" s="63">
        <f t="shared" ref="G298" si="344">SUM(G293:G297)</f>
        <v>0</v>
      </c>
      <c r="H298" s="63">
        <f t="shared" ref="H298" si="345">SUM(H293:H297)</f>
        <v>0</v>
      </c>
      <c r="I298" s="63">
        <f t="shared" ref="I298" si="346">SUM(I293:I297)</f>
        <v>0</v>
      </c>
      <c r="J298" s="63">
        <f>SUM(J293:J297)</f>
        <v>0</v>
      </c>
      <c r="K298" s="63">
        <f t="shared" si="340"/>
        <v>399029.43999999994</v>
      </c>
      <c r="L298" s="63">
        <f>SUM(L293:L297)</f>
        <v>0</v>
      </c>
      <c r="M298" s="155" t="s">
        <v>308</v>
      </c>
      <c r="N298" s="63">
        <f>K298-L298</f>
        <v>399029.43999999994</v>
      </c>
    </row>
    <row r="299" spans="1:14" ht="10.5" customHeight="1" x14ac:dyDescent="0.2">
      <c r="A299" s="57"/>
      <c r="B299" s="17"/>
      <c r="C299" s="18"/>
      <c r="D299" s="33"/>
      <c r="E299" s="33"/>
      <c r="F299" s="33"/>
      <c r="G299" s="33"/>
      <c r="H299" s="33"/>
      <c r="I299" s="33"/>
      <c r="J299" s="33"/>
      <c r="K299" s="33"/>
      <c r="L299" s="33"/>
      <c r="M299" s="155" t="s">
        <v>308</v>
      </c>
      <c r="N299" s="33"/>
    </row>
    <row r="300" spans="1:14" ht="10.5" customHeight="1" x14ac:dyDescent="0.2">
      <c r="A300" s="57"/>
      <c r="B300" s="2">
        <v>316.3</v>
      </c>
      <c r="C300" s="13" t="s">
        <v>46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f t="shared" ref="K300:K303" si="347">D300+E300-F300-G300+H300+I300+J300</f>
        <v>0</v>
      </c>
      <c r="L300" s="12">
        <v>0</v>
      </c>
      <c r="M300" s="155" t="s">
        <v>308</v>
      </c>
      <c r="N300" s="12">
        <f t="shared" ref="N300:N302" si="348">K300-L300</f>
        <v>0</v>
      </c>
    </row>
    <row r="301" spans="1:14" ht="10.5" customHeight="1" x14ac:dyDescent="0.2">
      <c r="A301" s="57"/>
      <c r="B301" s="2">
        <v>316.5</v>
      </c>
      <c r="C301" s="5" t="s">
        <v>47</v>
      </c>
      <c r="D301" s="12">
        <v>-1671.74</v>
      </c>
      <c r="E301" s="12">
        <v>1056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f t="shared" si="347"/>
        <v>-615.74</v>
      </c>
      <c r="L301" s="12">
        <v>0</v>
      </c>
      <c r="M301" s="155" t="s">
        <v>308</v>
      </c>
      <c r="N301" s="12">
        <f t="shared" si="348"/>
        <v>-615.74</v>
      </c>
    </row>
    <row r="302" spans="1:14" ht="10.5" customHeight="1" x14ac:dyDescent="0.2">
      <c r="A302" s="57"/>
      <c r="B302" s="2">
        <v>316.7</v>
      </c>
      <c r="C302" s="3" t="s">
        <v>48</v>
      </c>
      <c r="D302" s="12">
        <v>-6905.01</v>
      </c>
      <c r="E302" s="12">
        <v>2280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f t="shared" si="347"/>
        <v>-4625.01</v>
      </c>
      <c r="L302" s="12">
        <v>0</v>
      </c>
      <c r="M302" s="155" t="s">
        <v>308</v>
      </c>
      <c r="N302" s="12">
        <f t="shared" si="348"/>
        <v>-4625.01</v>
      </c>
    </row>
    <row r="303" spans="1:14" s="67" customFormat="1" ht="10.5" customHeight="1" x14ac:dyDescent="0.2">
      <c r="A303" s="139"/>
      <c r="B303" s="72"/>
      <c r="C303" s="73" t="s">
        <v>49</v>
      </c>
      <c r="D303" s="63">
        <f>SUM(D300:D302)</f>
        <v>-8576.75</v>
      </c>
      <c r="E303" s="63">
        <f t="shared" ref="E303" si="349">SUM(E300:E302)</f>
        <v>3336</v>
      </c>
      <c r="F303" s="63">
        <f t="shared" ref="F303" si="350">SUM(F300:F302)</f>
        <v>0</v>
      </c>
      <c r="G303" s="63">
        <f t="shared" ref="G303" si="351">SUM(G300:G302)</f>
        <v>0</v>
      </c>
      <c r="H303" s="63">
        <f t="shared" ref="H303" si="352">SUM(H300:H302)</f>
        <v>0</v>
      </c>
      <c r="I303" s="63">
        <f t="shared" ref="I303" si="353">SUM(I300:I302)</f>
        <v>0</v>
      </c>
      <c r="J303" s="63">
        <f t="shared" ref="J303" si="354">SUM(J300:J302)</f>
        <v>0</v>
      </c>
      <c r="K303" s="63">
        <f t="shared" si="347"/>
        <v>-5240.75</v>
      </c>
      <c r="L303" s="63">
        <f>SUM(L300:L302)</f>
        <v>0</v>
      </c>
      <c r="M303" s="155" t="s">
        <v>308</v>
      </c>
      <c r="N303" s="63">
        <f>K303-L303</f>
        <v>-5240.75</v>
      </c>
    </row>
    <row r="304" spans="1:14" ht="10.5" customHeight="1" thickBot="1" x14ac:dyDescent="0.25">
      <c r="A304" s="57"/>
      <c r="B304" s="17"/>
      <c r="D304" s="33"/>
      <c r="E304" s="33"/>
      <c r="F304" s="33"/>
      <c r="G304" s="33"/>
      <c r="H304" s="33"/>
      <c r="I304" s="33"/>
      <c r="J304" s="33"/>
      <c r="K304" s="33"/>
      <c r="L304" s="33"/>
      <c r="M304" s="159" t="s">
        <v>308</v>
      </c>
      <c r="N304" s="160"/>
    </row>
    <row r="305" spans="1:14" s="67" customFormat="1" ht="10.5" customHeight="1" thickTop="1" x14ac:dyDescent="0.2">
      <c r="A305" s="139"/>
      <c r="B305" s="72"/>
      <c r="C305" s="85" t="s">
        <v>329</v>
      </c>
      <c r="D305" s="161">
        <f>D298+D303</f>
        <v>-1011723.31</v>
      </c>
      <c r="E305" s="161">
        <f t="shared" ref="E305:J305" si="355">E298+E303</f>
        <v>1405512</v>
      </c>
      <c r="F305" s="161">
        <f t="shared" si="355"/>
        <v>0</v>
      </c>
      <c r="G305" s="161">
        <f t="shared" si="355"/>
        <v>0</v>
      </c>
      <c r="H305" s="161">
        <f t="shared" si="355"/>
        <v>0</v>
      </c>
      <c r="I305" s="161">
        <f t="shared" si="355"/>
        <v>0</v>
      </c>
      <c r="J305" s="161">
        <f t="shared" si="355"/>
        <v>0</v>
      </c>
      <c r="K305" s="161">
        <f t="shared" ref="K305" si="356">D305+E305-F305-G305+H305+I305+J305</f>
        <v>393788.68999999994</v>
      </c>
      <c r="L305" s="161">
        <f>L298+L303</f>
        <v>0</v>
      </c>
      <c r="M305" s="204"/>
      <c r="N305" s="161">
        <f>K305-L305</f>
        <v>393788.68999999994</v>
      </c>
    </row>
    <row r="306" spans="1:14" ht="10.5" customHeight="1" x14ac:dyDescent="0.2">
      <c r="A306" s="135" t="s">
        <v>68</v>
      </c>
      <c r="B306" s="39"/>
      <c r="C306" s="29"/>
      <c r="D306" s="156"/>
      <c r="E306" s="156"/>
      <c r="F306" s="156"/>
      <c r="G306" s="156"/>
      <c r="H306" s="156"/>
      <c r="I306" s="156"/>
      <c r="J306" s="156"/>
      <c r="K306" s="156"/>
      <c r="L306" s="156"/>
      <c r="M306" s="157" t="s">
        <v>308</v>
      </c>
      <c r="N306" s="158"/>
    </row>
    <row r="307" spans="1:14" s="9" customFormat="1" ht="10.5" customHeight="1" x14ac:dyDescent="0.2">
      <c r="A307" s="142"/>
      <c r="B307" s="31">
        <v>311</v>
      </c>
      <c r="C307" s="32" t="s">
        <v>40</v>
      </c>
      <c r="D307" s="33">
        <f>D279+D293</f>
        <v>449795.34</v>
      </c>
      <c r="E307" s="33">
        <f t="shared" ref="E307:J307" si="357">E279+E293</f>
        <v>226668</v>
      </c>
      <c r="F307" s="33">
        <f t="shared" si="357"/>
        <v>0</v>
      </c>
      <c r="G307" s="33">
        <f t="shared" si="357"/>
        <v>0</v>
      </c>
      <c r="H307" s="33">
        <f t="shared" si="357"/>
        <v>0</v>
      </c>
      <c r="I307" s="33">
        <f t="shared" si="357"/>
        <v>0</v>
      </c>
      <c r="J307" s="33">
        <f t="shared" si="357"/>
        <v>0</v>
      </c>
      <c r="K307" s="12">
        <f>D307+E307-F307-G307+H307+I307+J307</f>
        <v>676463.34000000008</v>
      </c>
      <c r="L307" s="12">
        <v>0</v>
      </c>
      <c r="M307" s="155" t="s">
        <v>308</v>
      </c>
      <c r="N307" s="12">
        <f>K307-L307</f>
        <v>676463.34000000008</v>
      </c>
    </row>
    <row r="308" spans="1:14" ht="10.5" customHeight="1" x14ac:dyDescent="0.2">
      <c r="A308" s="49"/>
      <c r="B308" s="31">
        <v>312</v>
      </c>
      <c r="C308" s="19" t="s">
        <v>41</v>
      </c>
      <c r="D308" s="33">
        <f>D280+D294</f>
        <v>-735580.71000000008</v>
      </c>
      <c r="E308" s="33">
        <f t="shared" ref="E308:J308" si="358">E280+E294</f>
        <v>272904</v>
      </c>
      <c r="F308" s="33">
        <f t="shared" si="358"/>
        <v>0</v>
      </c>
      <c r="G308" s="33">
        <f t="shared" si="358"/>
        <v>0</v>
      </c>
      <c r="H308" s="33">
        <f t="shared" si="358"/>
        <v>0</v>
      </c>
      <c r="I308" s="33">
        <f t="shared" si="358"/>
        <v>0</v>
      </c>
      <c r="J308" s="33">
        <f t="shared" si="358"/>
        <v>0</v>
      </c>
      <c r="K308" s="12">
        <f t="shared" ref="K308:K312" si="359">D308+E308-F308-G308+H308+I308+J308</f>
        <v>-462676.71000000008</v>
      </c>
      <c r="L308" s="12">
        <v>0</v>
      </c>
      <c r="M308" s="155" t="s">
        <v>308</v>
      </c>
      <c r="N308" s="12">
        <f t="shared" ref="N308:N311" si="360">K308-L308</f>
        <v>-462676.71000000008</v>
      </c>
    </row>
    <row r="309" spans="1:14" ht="10.5" customHeight="1" x14ac:dyDescent="0.2">
      <c r="A309" s="34"/>
      <c r="B309" s="31">
        <v>314</v>
      </c>
      <c r="C309" s="19" t="s">
        <v>42</v>
      </c>
      <c r="D309" s="33">
        <f t="shared" ref="D309:J311" si="361">D281+D295</f>
        <v>-476827.21</v>
      </c>
      <c r="E309" s="33">
        <f t="shared" si="361"/>
        <v>696612</v>
      </c>
      <c r="F309" s="33">
        <f t="shared" si="361"/>
        <v>0</v>
      </c>
      <c r="G309" s="33">
        <f t="shared" si="361"/>
        <v>0</v>
      </c>
      <c r="H309" s="33">
        <f t="shared" si="361"/>
        <v>0</v>
      </c>
      <c r="I309" s="33">
        <f t="shared" si="361"/>
        <v>0</v>
      </c>
      <c r="J309" s="33">
        <f t="shared" si="361"/>
        <v>0</v>
      </c>
      <c r="K309" s="12">
        <f t="shared" si="359"/>
        <v>219784.78999999998</v>
      </c>
      <c r="L309" s="12">
        <v>0</v>
      </c>
      <c r="M309" s="155" t="s">
        <v>308</v>
      </c>
      <c r="N309" s="12">
        <f t="shared" si="360"/>
        <v>219784.78999999998</v>
      </c>
    </row>
    <row r="310" spans="1:14" ht="10.5" customHeight="1" x14ac:dyDescent="0.2">
      <c r="A310" s="34"/>
      <c r="B310" s="31">
        <v>315</v>
      </c>
      <c r="C310" s="19" t="s">
        <v>43</v>
      </c>
      <c r="D310" s="33">
        <f t="shared" si="361"/>
        <v>-355060.31</v>
      </c>
      <c r="E310" s="33">
        <f t="shared" si="361"/>
        <v>175416</v>
      </c>
      <c r="F310" s="33">
        <f t="shared" si="361"/>
        <v>0</v>
      </c>
      <c r="G310" s="33">
        <f t="shared" si="361"/>
        <v>0</v>
      </c>
      <c r="H310" s="33">
        <f t="shared" si="361"/>
        <v>0</v>
      </c>
      <c r="I310" s="33">
        <f t="shared" si="361"/>
        <v>0</v>
      </c>
      <c r="J310" s="33">
        <f t="shared" si="361"/>
        <v>0</v>
      </c>
      <c r="K310" s="12">
        <f t="shared" si="359"/>
        <v>-179644.31</v>
      </c>
      <c r="L310" s="12">
        <v>0</v>
      </c>
      <c r="M310" s="155" t="s">
        <v>308</v>
      </c>
      <c r="N310" s="12">
        <f t="shared" si="360"/>
        <v>-179644.31</v>
      </c>
    </row>
    <row r="311" spans="1:14" ht="10.5" customHeight="1" x14ac:dyDescent="0.2">
      <c r="A311" s="34"/>
      <c r="B311" s="31">
        <v>316</v>
      </c>
      <c r="C311" s="19" t="s">
        <v>44</v>
      </c>
      <c r="D311" s="33">
        <f t="shared" si="361"/>
        <v>-61675.05</v>
      </c>
      <c r="E311" s="33">
        <f t="shared" si="361"/>
        <v>30576</v>
      </c>
      <c r="F311" s="33">
        <f t="shared" si="361"/>
        <v>0</v>
      </c>
      <c r="G311" s="33">
        <f t="shared" si="361"/>
        <v>0</v>
      </c>
      <c r="H311" s="33">
        <f t="shared" si="361"/>
        <v>0</v>
      </c>
      <c r="I311" s="33">
        <f t="shared" si="361"/>
        <v>0</v>
      </c>
      <c r="J311" s="33">
        <f t="shared" si="361"/>
        <v>0</v>
      </c>
      <c r="K311" s="12">
        <f t="shared" si="359"/>
        <v>-31099.050000000003</v>
      </c>
      <c r="L311" s="12">
        <v>0</v>
      </c>
      <c r="M311" s="155" t="s">
        <v>308</v>
      </c>
      <c r="N311" s="12">
        <f t="shared" si="360"/>
        <v>-31099.050000000003</v>
      </c>
    </row>
    <row r="312" spans="1:14" s="67" customFormat="1" ht="10.5" customHeight="1" x14ac:dyDescent="0.2">
      <c r="A312" s="60"/>
      <c r="B312" s="61"/>
      <c r="C312" s="62" t="s">
        <v>45</v>
      </c>
      <c r="D312" s="63">
        <f>SUM(D307:D311)</f>
        <v>-1179347.9400000002</v>
      </c>
      <c r="E312" s="63">
        <f t="shared" ref="E312:J312" si="362">SUM(E307:E311)</f>
        <v>1402176</v>
      </c>
      <c r="F312" s="63">
        <f t="shared" si="362"/>
        <v>0</v>
      </c>
      <c r="G312" s="63">
        <f t="shared" si="362"/>
        <v>0</v>
      </c>
      <c r="H312" s="63">
        <f t="shared" si="362"/>
        <v>0</v>
      </c>
      <c r="I312" s="63">
        <f t="shared" si="362"/>
        <v>0</v>
      </c>
      <c r="J312" s="63">
        <f t="shared" si="362"/>
        <v>0</v>
      </c>
      <c r="K312" s="63">
        <f t="shared" si="359"/>
        <v>222828.05999999982</v>
      </c>
      <c r="L312" s="63">
        <f>SUM(L307:L311)</f>
        <v>0</v>
      </c>
      <c r="M312" s="155" t="s">
        <v>308</v>
      </c>
      <c r="N312" s="63">
        <f>K312-L312</f>
        <v>222828.05999999982</v>
      </c>
    </row>
    <row r="313" spans="1:14" ht="10.5" customHeight="1" x14ac:dyDescent="0.2">
      <c r="A313" s="34"/>
      <c r="B313" s="36"/>
      <c r="C313" s="37"/>
      <c r="D313" s="33"/>
      <c r="E313" s="33"/>
      <c r="F313" s="33"/>
      <c r="G313" s="33"/>
      <c r="H313" s="33"/>
      <c r="I313" s="33"/>
      <c r="J313" s="33"/>
      <c r="K313" s="33"/>
      <c r="L313" s="33"/>
      <c r="M313" s="155" t="s">
        <v>308</v>
      </c>
      <c r="N313" s="33"/>
    </row>
    <row r="314" spans="1:14" s="9" customFormat="1" ht="10.5" customHeight="1" x14ac:dyDescent="0.2">
      <c r="A314" s="30"/>
      <c r="B314" s="31">
        <v>316.3</v>
      </c>
      <c r="C314" s="32" t="s">
        <v>46</v>
      </c>
      <c r="D314" s="33">
        <f>D286+D300</f>
        <v>0</v>
      </c>
      <c r="E314" s="33">
        <f t="shared" ref="E314:J314" si="363">E286+E300</f>
        <v>0</v>
      </c>
      <c r="F314" s="33">
        <f t="shared" si="363"/>
        <v>0</v>
      </c>
      <c r="G314" s="33">
        <f t="shared" si="363"/>
        <v>0</v>
      </c>
      <c r="H314" s="33">
        <f t="shared" si="363"/>
        <v>0</v>
      </c>
      <c r="I314" s="33">
        <f t="shared" si="363"/>
        <v>0</v>
      </c>
      <c r="J314" s="33">
        <f t="shared" si="363"/>
        <v>0</v>
      </c>
      <c r="K314" s="12">
        <f t="shared" ref="K314:K317" si="364">D314+E314-F314-G314+H314+I314+J314</f>
        <v>0</v>
      </c>
      <c r="L314" s="12">
        <v>0</v>
      </c>
      <c r="M314" s="155" t="s">
        <v>308</v>
      </c>
      <c r="N314" s="12">
        <f t="shared" ref="N314:N316" si="365">K314-L314</f>
        <v>0</v>
      </c>
    </row>
    <row r="315" spans="1:14" s="9" customFormat="1" ht="10.5" customHeight="1" x14ac:dyDescent="0.2">
      <c r="A315" s="30"/>
      <c r="B315" s="31">
        <v>316.5</v>
      </c>
      <c r="C315" s="16" t="s">
        <v>47</v>
      </c>
      <c r="D315" s="33">
        <f>D287+D301</f>
        <v>-1671.74</v>
      </c>
      <c r="E315" s="33">
        <f t="shared" ref="E315:J315" si="366">E287+E301</f>
        <v>1056</v>
      </c>
      <c r="F315" s="33">
        <f t="shared" si="366"/>
        <v>0</v>
      </c>
      <c r="G315" s="33">
        <f t="shared" si="366"/>
        <v>0</v>
      </c>
      <c r="H315" s="33">
        <f t="shared" si="366"/>
        <v>0</v>
      </c>
      <c r="I315" s="33">
        <f t="shared" si="366"/>
        <v>0</v>
      </c>
      <c r="J315" s="33">
        <f t="shared" si="366"/>
        <v>0</v>
      </c>
      <c r="K315" s="12">
        <f t="shared" si="364"/>
        <v>-615.74</v>
      </c>
      <c r="L315" s="12">
        <v>0</v>
      </c>
      <c r="M315" s="155" t="s">
        <v>308</v>
      </c>
      <c r="N315" s="12">
        <f t="shared" si="365"/>
        <v>-615.74</v>
      </c>
    </row>
    <row r="316" spans="1:14" ht="10.5" customHeight="1" x14ac:dyDescent="0.2">
      <c r="A316" s="34"/>
      <c r="B316" s="31">
        <v>316.7</v>
      </c>
      <c r="C316" s="38" t="s">
        <v>48</v>
      </c>
      <c r="D316" s="33">
        <f t="shared" ref="D316:J316" si="367">D288+D302</f>
        <v>-6824.83</v>
      </c>
      <c r="E316" s="33">
        <f t="shared" si="367"/>
        <v>2280</v>
      </c>
      <c r="F316" s="33">
        <f t="shared" si="367"/>
        <v>0</v>
      </c>
      <c r="G316" s="33">
        <f t="shared" si="367"/>
        <v>0</v>
      </c>
      <c r="H316" s="33">
        <f t="shared" si="367"/>
        <v>0</v>
      </c>
      <c r="I316" s="33">
        <f t="shared" si="367"/>
        <v>0</v>
      </c>
      <c r="J316" s="33">
        <f t="shared" si="367"/>
        <v>0</v>
      </c>
      <c r="K316" s="12">
        <f t="shared" si="364"/>
        <v>-4544.83</v>
      </c>
      <c r="L316" s="12">
        <v>0</v>
      </c>
      <c r="M316" s="155" t="s">
        <v>308</v>
      </c>
      <c r="N316" s="12">
        <f t="shared" si="365"/>
        <v>-4544.83</v>
      </c>
    </row>
    <row r="317" spans="1:14" s="67" customFormat="1" ht="10.5" customHeight="1" x14ac:dyDescent="0.2">
      <c r="A317" s="60"/>
      <c r="B317" s="61"/>
      <c r="C317" s="62" t="s">
        <v>49</v>
      </c>
      <c r="D317" s="63">
        <f>SUM(D314:D316)</f>
        <v>-8496.57</v>
      </c>
      <c r="E317" s="63">
        <f t="shared" ref="E317" si="368">SUM(E314:E316)</f>
        <v>3336</v>
      </c>
      <c r="F317" s="63">
        <f t="shared" ref="F317" si="369">SUM(F314:F316)</f>
        <v>0</v>
      </c>
      <c r="G317" s="63">
        <f t="shared" ref="G317" si="370">SUM(G314:G316)</f>
        <v>0</v>
      </c>
      <c r="H317" s="63">
        <f t="shared" ref="H317" si="371">SUM(H314:H316)</f>
        <v>0</v>
      </c>
      <c r="I317" s="63">
        <f t="shared" ref="I317" si="372">SUM(I314:I316)</f>
        <v>0</v>
      </c>
      <c r="J317" s="63">
        <f t="shared" ref="J317" si="373">SUM(J314:J316)</f>
        <v>0</v>
      </c>
      <c r="K317" s="63">
        <f t="shared" si="364"/>
        <v>-5160.57</v>
      </c>
      <c r="L317" s="63">
        <f>SUM(L314:L316)</f>
        <v>0</v>
      </c>
      <c r="M317" s="155" t="s">
        <v>308</v>
      </c>
      <c r="N317" s="63">
        <f>K317-L317</f>
        <v>-5160.57</v>
      </c>
    </row>
    <row r="318" spans="1:14" ht="10.5" customHeight="1" thickBot="1" x14ac:dyDescent="0.25">
      <c r="A318" s="34"/>
      <c r="B318" s="36"/>
      <c r="C318" s="19"/>
      <c r="D318" s="33"/>
      <c r="E318" s="33"/>
      <c r="F318" s="33"/>
      <c r="G318" s="33"/>
      <c r="H318" s="33"/>
      <c r="I318" s="33"/>
      <c r="J318" s="33"/>
      <c r="K318" s="33"/>
      <c r="L318" s="33"/>
      <c r="M318" s="159" t="s">
        <v>308</v>
      </c>
      <c r="N318" s="160"/>
    </row>
    <row r="319" spans="1:14" s="67" customFormat="1" ht="10.5" customHeight="1" thickTop="1" x14ac:dyDescent="0.2">
      <c r="A319" s="68"/>
      <c r="B319" s="69"/>
      <c r="C319" s="84" t="s">
        <v>330</v>
      </c>
      <c r="D319" s="161">
        <f>D312+D317</f>
        <v>-1187844.5100000002</v>
      </c>
      <c r="E319" s="161">
        <f t="shared" ref="E319:J319" si="374">E312+E317</f>
        <v>1405512</v>
      </c>
      <c r="F319" s="161">
        <f t="shared" si="374"/>
        <v>0</v>
      </c>
      <c r="G319" s="161">
        <f t="shared" si="374"/>
        <v>0</v>
      </c>
      <c r="H319" s="161">
        <f t="shared" si="374"/>
        <v>0</v>
      </c>
      <c r="I319" s="161">
        <f t="shared" si="374"/>
        <v>0</v>
      </c>
      <c r="J319" s="161">
        <f t="shared" si="374"/>
        <v>0</v>
      </c>
      <c r="K319" s="161">
        <f t="shared" ref="K319" si="375">D319+E319-F319-G319+H319+I319+J319</f>
        <v>217667.48999999976</v>
      </c>
      <c r="L319" s="161">
        <f>L312+L317</f>
        <v>0</v>
      </c>
      <c r="M319" s="204"/>
      <c r="N319" s="161">
        <f>K319-L319</f>
        <v>217667.48999999976</v>
      </c>
    </row>
    <row r="320" spans="1:14" ht="10.5" customHeight="1" x14ac:dyDescent="0.2">
      <c r="B320" s="11"/>
      <c r="C320" s="18"/>
      <c r="D320" s="33"/>
      <c r="E320" s="33"/>
      <c r="F320" s="33"/>
      <c r="G320" s="33"/>
      <c r="H320" s="33"/>
      <c r="I320" s="33"/>
      <c r="J320" s="33"/>
      <c r="K320" s="33"/>
      <c r="L320" s="33"/>
      <c r="M320" s="155" t="s">
        <v>308</v>
      </c>
      <c r="N320" s="33"/>
    </row>
    <row r="321" spans="1:14" ht="10.5" customHeight="1" x14ac:dyDescent="0.2">
      <c r="A321" s="137" t="s">
        <v>77</v>
      </c>
      <c r="B321" s="11"/>
      <c r="D321" s="12"/>
      <c r="E321" s="12"/>
      <c r="F321" s="12"/>
      <c r="G321" s="12"/>
      <c r="H321" s="12"/>
      <c r="I321" s="12"/>
      <c r="J321" s="12"/>
      <c r="K321" s="12"/>
      <c r="L321" s="12"/>
      <c r="M321" s="155" t="s">
        <v>308</v>
      </c>
      <c r="N321" s="12"/>
    </row>
    <row r="322" spans="1:14" ht="10.5" customHeight="1" x14ac:dyDescent="0.2">
      <c r="A322" s="141"/>
      <c r="B322" s="2">
        <v>311</v>
      </c>
      <c r="C322" s="13" t="s">
        <v>40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f>D322+E322-F322-G322+H322+I322+J322</f>
        <v>0</v>
      </c>
      <c r="L322" s="12">
        <v>0</v>
      </c>
      <c r="M322" s="155" t="s">
        <v>308</v>
      </c>
      <c r="N322" s="12">
        <f>K322-L322</f>
        <v>0</v>
      </c>
    </row>
    <row r="323" spans="1:14" ht="10.5" customHeight="1" x14ac:dyDescent="0.2">
      <c r="A323" s="4"/>
      <c r="B323" s="2">
        <v>312</v>
      </c>
      <c r="C323" s="4" t="s">
        <v>41</v>
      </c>
      <c r="D323" s="12">
        <v>33209464.25</v>
      </c>
      <c r="E323" s="12">
        <v>-53435</v>
      </c>
      <c r="F323" s="12">
        <v>60022.05</v>
      </c>
      <c r="G323" s="12">
        <v>0</v>
      </c>
      <c r="H323" s="12">
        <v>0</v>
      </c>
      <c r="I323" s="12">
        <v>53435</v>
      </c>
      <c r="J323" s="12">
        <v>0</v>
      </c>
      <c r="K323" s="12">
        <f t="shared" ref="K323:K327" si="376">D323+E323-F323-G323+H323+I323+J323</f>
        <v>33149442.199999999</v>
      </c>
      <c r="L323" s="12">
        <v>0</v>
      </c>
      <c r="M323" s="155" t="s">
        <v>308</v>
      </c>
      <c r="N323" s="12">
        <f t="shared" ref="N323:N326" si="377">K323-L323</f>
        <v>33149442.199999999</v>
      </c>
    </row>
    <row r="324" spans="1:14" ht="10.5" customHeight="1" x14ac:dyDescent="0.2">
      <c r="A324" s="4"/>
      <c r="B324" s="2">
        <v>314</v>
      </c>
      <c r="C324" s="4" t="s">
        <v>42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f t="shared" si="376"/>
        <v>0</v>
      </c>
      <c r="L324" s="12">
        <v>0</v>
      </c>
      <c r="M324" s="155" t="s">
        <v>308</v>
      </c>
      <c r="N324" s="12">
        <f t="shared" si="377"/>
        <v>0</v>
      </c>
    </row>
    <row r="325" spans="1:14" ht="10.5" customHeight="1" x14ac:dyDescent="0.2">
      <c r="A325" s="4"/>
      <c r="B325" s="2">
        <v>315</v>
      </c>
      <c r="C325" s="4" t="s">
        <v>43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f t="shared" si="376"/>
        <v>0</v>
      </c>
      <c r="L325" s="12">
        <v>0</v>
      </c>
      <c r="M325" s="155" t="s">
        <v>308</v>
      </c>
      <c r="N325" s="12">
        <f t="shared" si="377"/>
        <v>0</v>
      </c>
    </row>
    <row r="326" spans="1:14" ht="10.5" customHeight="1" x14ac:dyDescent="0.2">
      <c r="A326" s="4"/>
      <c r="B326" s="2">
        <v>316</v>
      </c>
      <c r="C326" s="4" t="s">
        <v>44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f t="shared" si="376"/>
        <v>0</v>
      </c>
      <c r="L326" s="12">
        <v>0</v>
      </c>
      <c r="M326" s="155" t="s">
        <v>308</v>
      </c>
      <c r="N326" s="12">
        <f t="shared" si="377"/>
        <v>0</v>
      </c>
    </row>
    <row r="327" spans="1:14" s="77" customFormat="1" ht="10.5" customHeight="1" x14ac:dyDescent="0.2">
      <c r="A327" s="66"/>
      <c r="B327" s="72"/>
      <c r="C327" s="73" t="s">
        <v>45</v>
      </c>
      <c r="D327" s="63">
        <f>SUM(D322:D326)</f>
        <v>33209464.25</v>
      </c>
      <c r="E327" s="63">
        <f t="shared" ref="E327" si="378">SUM(E322:E326)</f>
        <v>-53435</v>
      </c>
      <c r="F327" s="63">
        <f t="shared" ref="F327" si="379">SUM(F322:F326)</f>
        <v>60022.05</v>
      </c>
      <c r="G327" s="63">
        <f t="shared" ref="G327" si="380">SUM(G322:G326)</f>
        <v>0</v>
      </c>
      <c r="H327" s="63">
        <f t="shared" ref="H327" si="381">SUM(H322:H326)</f>
        <v>0</v>
      </c>
      <c r="I327" s="63">
        <f t="shared" ref="I327" si="382">SUM(I322:I326)</f>
        <v>53435</v>
      </c>
      <c r="J327" s="63">
        <f>SUM(J322:J326)</f>
        <v>0</v>
      </c>
      <c r="K327" s="63">
        <f t="shared" si="376"/>
        <v>33149442.199999999</v>
      </c>
      <c r="L327" s="63">
        <f>SUM(L322:L326)</f>
        <v>0</v>
      </c>
      <c r="M327" s="155" t="s">
        <v>308</v>
      </c>
      <c r="N327" s="63">
        <f>K327-L327</f>
        <v>33149442.199999999</v>
      </c>
    </row>
    <row r="328" spans="1:14" ht="10.5" customHeight="1" x14ac:dyDescent="0.2">
      <c r="A328" s="4"/>
      <c r="B328" s="17"/>
      <c r="C328" s="18"/>
      <c r="D328" s="33"/>
      <c r="E328" s="33"/>
      <c r="F328" s="33"/>
      <c r="G328" s="33"/>
      <c r="H328" s="33"/>
      <c r="I328" s="33"/>
      <c r="J328" s="33"/>
      <c r="K328" s="33"/>
      <c r="L328" s="33"/>
      <c r="M328" s="155" t="s">
        <v>308</v>
      </c>
      <c r="N328" s="33"/>
    </row>
    <row r="329" spans="1:14" ht="10.5" customHeight="1" x14ac:dyDescent="0.2">
      <c r="A329" s="5"/>
      <c r="B329" s="2">
        <v>316.3</v>
      </c>
      <c r="C329" s="13" t="s">
        <v>46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f t="shared" ref="K329:K332" si="383">D329+E329-F329-G329+H329+I329+J329</f>
        <v>0</v>
      </c>
      <c r="L329" s="12">
        <v>0</v>
      </c>
      <c r="M329" s="155" t="s">
        <v>308</v>
      </c>
      <c r="N329" s="12">
        <f t="shared" ref="N329:N331" si="384">K329-L329</f>
        <v>0</v>
      </c>
    </row>
    <row r="330" spans="1:14" ht="10.5" customHeight="1" x14ac:dyDescent="0.2">
      <c r="A330" s="5"/>
      <c r="B330" s="2">
        <v>316.5</v>
      </c>
      <c r="C330" s="5" t="s">
        <v>47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f t="shared" si="383"/>
        <v>0</v>
      </c>
      <c r="L330" s="12">
        <v>0</v>
      </c>
      <c r="M330" s="155" t="s">
        <v>308</v>
      </c>
      <c r="N330" s="12">
        <f t="shared" si="384"/>
        <v>0</v>
      </c>
    </row>
    <row r="331" spans="1:14" ht="10.5" customHeight="1" x14ac:dyDescent="0.2">
      <c r="A331" s="4"/>
      <c r="B331" s="2">
        <v>316.7</v>
      </c>
      <c r="C331" s="3" t="s">
        <v>48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f t="shared" si="383"/>
        <v>0</v>
      </c>
      <c r="L331" s="12">
        <v>0</v>
      </c>
      <c r="M331" s="155" t="s">
        <v>308</v>
      </c>
      <c r="N331" s="12">
        <f t="shared" si="384"/>
        <v>0</v>
      </c>
    </row>
    <row r="332" spans="1:14" s="77" customFormat="1" ht="10.5" customHeight="1" x14ac:dyDescent="0.2">
      <c r="A332" s="66"/>
      <c r="B332" s="72"/>
      <c r="C332" s="73" t="s">
        <v>49</v>
      </c>
      <c r="D332" s="63">
        <f>SUM(D329:D331)</f>
        <v>0</v>
      </c>
      <c r="E332" s="63">
        <f t="shared" ref="E332" si="385">SUM(E329:E331)</f>
        <v>0</v>
      </c>
      <c r="F332" s="63">
        <f t="shared" ref="F332" si="386">SUM(F329:F331)</f>
        <v>0</v>
      </c>
      <c r="G332" s="63">
        <f t="shared" ref="G332" si="387">SUM(G329:G331)</f>
        <v>0</v>
      </c>
      <c r="H332" s="63">
        <f t="shared" ref="H332" si="388">SUM(H329:H331)</f>
        <v>0</v>
      </c>
      <c r="I332" s="63">
        <f t="shared" ref="I332" si="389">SUM(I329:I331)</f>
        <v>0</v>
      </c>
      <c r="J332" s="63">
        <f t="shared" ref="J332" si="390">SUM(J329:J331)</f>
        <v>0</v>
      </c>
      <c r="K332" s="63">
        <f t="shared" si="383"/>
        <v>0</v>
      </c>
      <c r="L332" s="63">
        <f>SUM(L329:L331)</f>
        <v>0</v>
      </c>
      <c r="M332" s="155" t="s">
        <v>308</v>
      </c>
      <c r="N332" s="63">
        <f>K332-L332</f>
        <v>0</v>
      </c>
    </row>
    <row r="333" spans="1:14" ht="10.5" customHeight="1" thickBot="1" x14ac:dyDescent="0.25">
      <c r="A333" s="4"/>
      <c r="B333" s="17"/>
      <c r="D333" s="33"/>
      <c r="E333" s="33"/>
      <c r="F333" s="33"/>
      <c r="G333" s="33"/>
      <c r="H333" s="33"/>
      <c r="I333" s="33"/>
      <c r="J333" s="33"/>
      <c r="K333" s="33"/>
      <c r="L333" s="33"/>
      <c r="M333" s="159" t="s">
        <v>308</v>
      </c>
      <c r="N333" s="160"/>
    </row>
    <row r="334" spans="1:14" s="77" customFormat="1" ht="10.5" customHeight="1" thickTop="1" x14ac:dyDescent="0.2">
      <c r="A334" s="66"/>
      <c r="B334" s="72"/>
      <c r="C334" s="85" t="s">
        <v>331</v>
      </c>
      <c r="D334" s="161">
        <f>D327+D332</f>
        <v>33209464.25</v>
      </c>
      <c r="E334" s="161">
        <f t="shared" ref="E334:J334" si="391">E327+E332</f>
        <v>-53435</v>
      </c>
      <c r="F334" s="161">
        <f t="shared" si="391"/>
        <v>60022.05</v>
      </c>
      <c r="G334" s="161">
        <f t="shared" si="391"/>
        <v>0</v>
      </c>
      <c r="H334" s="161">
        <f t="shared" si="391"/>
        <v>0</v>
      </c>
      <c r="I334" s="161">
        <f t="shared" si="391"/>
        <v>53435</v>
      </c>
      <c r="J334" s="161">
        <f t="shared" si="391"/>
        <v>0</v>
      </c>
      <c r="K334" s="161">
        <f t="shared" ref="K334" si="392">D334+E334-F334-G334+H334+I334+J334</f>
        <v>33149442.199999999</v>
      </c>
      <c r="L334" s="161">
        <f>L327+L332</f>
        <v>0</v>
      </c>
      <c r="M334" s="204"/>
      <c r="N334" s="161">
        <f>K334-L334</f>
        <v>33149442.199999999</v>
      </c>
    </row>
    <row r="335" spans="1:14" ht="10.5" customHeight="1" x14ac:dyDescent="0.2">
      <c r="A335" s="137" t="s">
        <v>251</v>
      </c>
      <c r="B335" s="11"/>
      <c r="D335" s="12"/>
      <c r="E335" s="12"/>
      <c r="F335" s="12"/>
      <c r="G335" s="12"/>
      <c r="H335" s="12"/>
      <c r="I335" s="12"/>
      <c r="J335" s="12"/>
      <c r="K335" s="12"/>
      <c r="L335" s="12"/>
      <c r="M335" s="155" t="s">
        <v>308</v>
      </c>
      <c r="N335" s="12"/>
    </row>
    <row r="336" spans="1:14" s="9" customFormat="1" ht="10.5" customHeight="1" x14ac:dyDescent="0.2">
      <c r="A336" s="141"/>
      <c r="B336" s="2">
        <v>311</v>
      </c>
      <c r="C336" s="13" t="s">
        <v>40</v>
      </c>
      <c r="D336" s="12">
        <v>19267680.109999999</v>
      </c>
      <c r="E336" s="12">
        <v>806053.08000000007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f>D336+E336-F336-G336+H336+I336+J336</f>
        <v>20073733.189999998</v>
      </c>
      <c r="L336" s="12">
        <v>0</v>
      </c>
      <c r="M336" s="155" t="s">
        <v>308</v>
      </c>
      <c r="N336" s="12">
        <f>K336-L336</f>
        <v>20073733.189999998</v>
      </c>
    </row>
    <row r="337" spans="1:14" ht="10.5" customHeight="1" x14ac:dyDescent="0.2">
      <c r="A337" s="4"/>
      <c r="B337" s="2">
        <v>312</v>
      </c>
      <c r="C337" s="4" t="s">
        <v>41</v>
      </c>
      <c r="D337" s="12">
        <v>10865886</v>
      </c>
      <c r="E337" s="12">
        <v>654747.6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f t="shared" ref="K337:K341" si="393">D337+E337-F337-G337+H337+I337+J337</f>
        <v>11520633.6</v>
      </c>
      <c r="L337" s="12">
        <v>0</v>
      </c>
      <c r="M337" s="155" t="s">
        <v>308</v>
      </c>
      <c r="N337" s="12">
        <f t="shared" ref="N337:N340" si="394">K337-L337</f>
        <v>11520633.6</v>
      </c>
    </row>
    <row r="338" spans="1:14" ht="10.5" customHeight="1" x14ac:dyDescent="0.2">
      <c r="A338" s="4"/>
      <c r="B338" s="2">
        <v>314</v>
      </c>
      <c r="C338" s="4" t="s">
        <v>42</v>
      </c>
      <c r="D338" s="12">
        <v>1619497.92</v>
      </c>
      <c r="E338" s="12">
        <v>109868.76000000001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f t="shared" si="393"/>
        <v>1729366.68</v>
      </c>
      <c r="L338" s="12">
        <v>0</v>
      </c>
      <c r="M338" s="155" t="s">
        <v>308</v>
      </c>
      <c r="N338" s="12">
        <f t="shared" si="394"/>
        <v>1729366.68</v>
      </c>
    </row>
    <row r="339" spans="1:14" ht="10.5" customHeight="1" x14ac:dyDescent="0.2">
      <c r="A339" s="4"/>
      <c r="B339" s="2">
        <v>315</v>
      </c>
      <c r="C339" s="4" t="s">
        <v>43</v>
      </c>
      <c r="D339" s="12">
        <v>628154.81000000006</v>
      </c>
      <c r="E339" s="12">
        <v>28677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f t="shared" si="393"/>
        <v>656831.81000000006</v>
      </c>
      <c r="L339" s="12">
        <v>0</v>
      </c>
      <c r="M339" s="155" t="s">
        <v>308</v>
      </c>
      <c r="N339" s="12">
        <f t="shared" si="394"/>
        <v>656831.81000000006</v>
      </c>
    </row>
    <row r="340" spans="1:14" ht="10.5" customHeight="1" x14ac:dyDescent="0.2">
      <c r="A340" s="4"/>
      <c r="B340" s="2">
        <v>316</v>
      </c>
      <c r="C340" s="4" t="s">
        <v>44</v>
      </c>
      <c r="D340" s="12">
        <v>1571241.97</v>
      </c>
      <c r="E340" s="12">
        <v>85587.72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f t="shared" si="393"/>
        <v>1656829.69</v>
      </c>
      <c r="L340" s="12">
        <v>0</v>
      </c>
      <c r="M340" s="155" t="s">
        <v>308</v>
      </c>
      <c r="N340" s="12">
        <f t="shared" si="394"/>
        <v>1656829.69</v>
      </c>
    </row>
    <row r="341" spans="1:14" s="67" customFormat="1" ht="10.5" customHeight="1" x14ac:dyDescent="0.2">
      <c r="A341" s="66"/>
      <c r="B341" s="72"/>
      <c r="C341" s="73" t="s">
        <v>45</v>
      </c>
      <c r="D341" s="63">
        <f>SUM(D336:D340)</f>
        <v>33952460.810000002</v>
      </c>
      <c r="E341" s="63">
        <f t="shared" ref="E341" si="395">SUM(E336:E340)</f>
        <v>1684934.1600000001</v>
      </c>
      <c r="F341" s="63">
        <f t="shared" ref="F341" si="396">SUM(F336:F340)</f>
        <v>0</v>
      </c>
      <c r="G341" s="63">
        <f t="shared" ref="G341" si="397">SUM(G336:G340)</f>
        <v>0</v>
      </c>
      <c r="H341" s="63">
        <f t="shared" ref="H341" si="398">SUM(H336:H340)</f>
        <v>0</v>
      </c>
      <c r="I341" s="63">
        <f t="shared" ref="I341" si="399">SUM(I336:I340)</f>
        <v>0</v>
      </c>
      <c r="J341" s="63">
        <f>SUM(J336:J340)</f>
        <v>0</v>
      </c>
      <c r="K341" s="63">
        <f t="shared" si="393"/>
        <v>35637394.969999999</v>
      </c>
      <c r="L341" s="63">
        <f>SUM(L336:L340)</f>
        <v>0</v>
      </c>
      <c r="M341" s="155" t="s">
        <v>308</v>
      </c>
      <c r="N341" s="63">
        <f>K341-L341</f>
        <v>35637394.969999999</v>
      </c>
    </row>
    <row r="342" spans="1:14" ht="10.5" customHeight="1" x14ac:dyDescent="0.2">
      <c r="A342" s="4"/>
      <c r="B342" s="17"/>
      <c r="C342" s="18"/>
      <c r="D342" s="33"/>
      <c r="E342" s="33"/>
      <c r="F342" s="33"/>
      <c r="G342" s="33"/>
      <c r="H342" s="33"/>
      <c r="I342" s="33"/>
      <c r="J342" s="33"/>
      <c r="K342" s="33"/>
      <c r="L342" s="33"/>
      <c r="M342" s="155" t="s">
        <v>308</v>
      </c>
      <c r="N342" s="33"/>
    </row>
    <row r="343" spans="1:14" s="9" customFormat="1" ht="10.5" customHeight="1" x14ac:dyDescent="0.2">
      <c r="A343" s="5"/>
      <c r="B343" s="2">
        <v>316.3</v>
      </c>
      <c r="C343" s="13" t="s">
        <v>46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f t="shared" ref="K343:K346" si="400">D343+E343-F343-G343+H343+I343+J343</f>
        <v>0</v>
      </c>
      <c r="L343" s="12">
        <v>0</v>
      </c>
      <c r="M343" s="155" t="s">
        <v>308</v>
      </c>
      <c r="N343" s="12">
        <f t="shared" ref="N343:N345" si="401">K343-L343</f>
        <v>0</v>
      </c>
    </row>
    <row r="344" spans="1:14" s="9" customFormat="1" ht="10.5" customHeight="1" x14ac:dyDescent="0.2">
      <c r="A344" s="5"/>
      <c r="B344" s="2">
        <v>316.5</v>
      </c>
      <c r="C344" s="5" t="s">
        <v>47</v>
      </c>
      <c r="D344" s="12">
        <v>3889.2200000000003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f t="shared" si="400"/>
        <v>3889.2200000000003</v>
      </c>
      <c r="L344" s="12">
        <v>0</v>
      </c>
      <c r="M344" s="155" t="s">
        <v>308</v>
      </c>
      <c r="N344" s="12">
        <f t="shared" si="401"/>
        <v>3889.2200000000003</v>
      </c>
    </row>
    <row r="345" spans="1:14" ht="10.5" customHeight="1" x14ac:dyDescent="0.2">
      <c r="A345" s="4"/>
      <c r="B345" s="2">
        <v>316.7</v>
      </c>
      <c r="C345" s="3" t="s">
        <v>48</v>
      </c>
      <c r="D345" s="12">
        <v>25628.440000000002</v>
      </c>
      <c r="E345" s="12">
        <v>2896.56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f t="shared" si="400"/>
        <v>28525.000000000004</v>
      </c>
      <c r="L345" s="12">
        <v>0</v>
      </c>
      <c r="M345" s="155" t="s">
        <v>308</v>
      </c>
      <c r="N345" s="12">
        <f t="shared" si="401"/>
        <v>28525.000000000004</v>
      </c>
    </row>
    <row r="346" spans="1:14" s="67" customFormat="1" ht="10.5" customHeight="1" x14ac:dyDescent="0.2">
      <c r="A346" s="66"/>
      <c r="B346" s="72"/>
      <c r="C346" s="73" t="s">
        <v>49</v>
      </c>
      <c r="D346" s="63">
        <f>SUM(D343:D345)</f>
        <v>29517.660000000003</v>
      </c>
      <c r="E346" s="63">
        <f t="shared" ref="E346" si="402">SUM(E343:E345)</f>
        <v>2896.56</v>
      </c>
      <c r="F346" s="63">
        <f t="shared" ref="F346" si="403">SUM(F343:F345)</f>
        <v>0</v>
      </c>
      <c r="G346" s="63">
        <f t="shared" ref="G346" si="404">SUM(G343:G345)</f>
        <v>0</v>
      </c>
      <c r="H346" s="63">
        <f t="shared" ref="H346" si="405">SUM(H343:H345)</f>
        <v>0</v>
      </c>
      <c r="I346" s="63">
        <f t="shared" ref="I346" si="406">SUM(I343:I345)</f>
        <v>0</v>
      </c>
      <c r="J346" s="63">
        <f t="shared" ref="J346" si="407">SUM(J343:J345)</f>
        <v>0</v>
      </c>
      <c r="K346" s="63">
        <f t="shared" si="400"/>
        <v>32414.220000000005</v>
      </c>
      <c r="L346" s="63">
        <f>SUM(L343:L345)</f>
        <v>0</v>
      </c>
      <c r="M346" s="155" t="s">
        <v>308</v>
      </c>
      <c r="N346" s="63">
        <f>K346-L346</f>
        <v>32414.220000000005</v>
      </c>
    </row>
    <row r="347" spans="1:14" ht="10.5" customHeight="1" thickBot="1" x14ac:dyDescent="0.25">
      <c r="A347" s="4"/>
      <c r="B347" s="17"/>
      <c r="D347" s="33"/>
      <c r="E347" s="33"/>
      <c r="F347" s="33"/>
      <c r="G347" s="33"/>
      <c r="H347" s="33"/>
      <c r="I347" s="33"/>
      <c r="J347" s="33"/>
      <c r="K347" s="33"/>
      <c r="L347" s="33"/>
      <c r="M347" s="159" t="s">
        <v>308</v>
      </c>
      <c r="N347" s="160"/>
    </row>
    <row r="348" spans="1:14" s="67" customFormat="1" ht="10.5" customHeight="1" thickTop="1" x14ac:dyDescent="0.2">
      <c r="A348" s="66"/>
      <c r="B348" s="72"/>
      <c r="C348" s="85" t="s">
        <v>332</v>
      </c>
      <c r="D348" s="161">
        <f>D341+D346</f>
        <v>33981978.469999999</v>
      </c>
      <c r="E348" s="161">
        <f t="shared" ref="E348:J348" si="408">E341+E346</f>
        <v>1687830.7200000002</v>
      </c>
      <c r="F348" s="161">
        <f t="shared" si="408"/>
        <v>0</v>
      </c>
      <c r="G348" s="161">
        <f t="shared" si="408"/>
        <v>0</v>
      </c>
      <c r="H348" s="161">
        <f t="shared" si="408"/>
        <v>0</v>
      </c>
      <c r="I348" s="161">
        <f t="shared" si="408"/>
        <v>0</v>
      </c>
      <c r="J348" s="161">
        <f t="shared" si="408"/>
        <v>0</v>
      </c>
      <c r="K348" s="161">
        <f t="shared" ref="K348" si="409">D348+E348-F348-G348+H348+I348+J348</f>
        <v>35669809.189999998</v>
      </c>
      <c r="L348" s="161">
        <f>L341+L346</f>
        <v>0</v>
      </c>
      <c r="M348" s="204"/>
      <c r="N348" s="161">
        <f>K348-L348</f>
        <v>35669809.189999998</v>
      </c>
    </row>
    <row r="349" spans="1:14" ht="10.5" customHeight="1" x14ac:dyDescent="0.2">
      <c r="A349" s="137" t="s">
        <v>78</v>
      </c>
      <c r="B349" s="11"/>
      <c r="D349" s="12"/>
      <c r="E349" s="12"/>
      <c r="F349" s="12"/>
      <c r="G349" s="12"/>
      <c r="H349" s="12"/>
      <c r="I349" s="12"/>
      <c r="J349" s="12"/>
      <c r="K349" s="12"/>
      <c r="L349" s="12"/>
      <c r="M349" s="155" t="s">
        <v>308</v>
      </c>
      <c r="N349" s="12"/>
    </row>
    <row r="350" spans="1:14" s="9" customFormat="1" ht="10.5" customHeight="1" x14ac:dyDescent="0.2">
      <c r="A350" s="141"/>
      <c r="B350" s="2">
        <v>311</v>
      </c>
      <c r="C350" s="13" t="s">
        <v>40</v>
      </c>
      <c r="D350" s="12">
        <v>1530597.45</v>
      </c>
      <c r="E350" s="12">
        <v>64299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f>D350+E350-F350-G350+H350+I350+J350</f>
        <v>1594896.45</v>
      </c>
      <c r="L350" s="12">
        <v>0</v>
      </c>
      <c r="M350" s="155" t="s">
        <v>308</v>
      </c>
      <c r="N350" s="12">
        <f>K350-L350</f>
        <v>1594896.45</v>
      </c>
    </row>
    <row r="351" spans="1:14" ht="10.5" customHeight="1" x14ac:dyDescent="0.2">
      <c r="A351" s="57"/>
      <c r="B351" s="2">
        <v>312</v>
      </c>
      <c r="C351" s="4" t="s">
        <v>41</v>
      </c>
      <c r="D351" s="12">
        <v>8557275.5600000005</v>
      </c>
      <c r="E351" s="12">
        <v>563327.39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f t="shared" ref="K351:K355" si="410">D351+E351-F351-G351+H351+I351+J351</f>
        <v>9120602.9500000011</v>
      </c>
      <c r="L351" s="12">
        <v>0</v>
      </c>
      <c r="M351" s="155" t="s">
        <v>308</v>
      </c>
      <c r="N351" s="12">
        <f t="shared" ref="N351:N354" si="411">K351-L351</f>
        <v>9120602.9500000011</v>
      </c>
    </row>
    <row r="352" spans="1:14" ht="10.5" customHeight="1" x14ac:dyDescent="0.2">
      <c r="A352" s="57"/>
      <c r="B352" s="2">
        <v>314</v>
      </c>
      <c r="C352" s="4" t="s">
        <v>42</v>
      </c>
      <c r="D352" s="12">
        <v>113852.69</v>
      </c>
      <c r="E352" s="12">
        <v>48317.700000000004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f t="shared" si="410"/>
        <v>162170.39000000001</v>
      </c>
      <c r="L352" s="12">
        <v>0</v>
      </c>
      <c r="M352" s="155" t="s">
        <v>308</v>
      </c>
      <c r="N352" s="12">
        <f t="shared" si="411"/>
        <v>162170.39000000001</v>
      </c>
    </row>
    <row r="353" spans="1:14" ht="10.5" customHeight="1" x14ac:dyDescent="0.2">
      <c r="A353" s="57"/>
      <c r="B353" s="2">
        <v>315</v>
      </c>
      <c r="C353" s="4" t="s">
        <v>43</v>
      </c>
      <c r="D353" s="12">
        <v>153478.03</v>
      </c>
      <c r="E353" s="12">
        <v>44306.700000000004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f t="shared" si="410"/>
        <v>197784.73</v>
      </c>
      <c r="L353" s="12">
        <v>0</v>
      </c>
      <c r="M353" s="155" t="s">
        <v>308</v>
      </c>
      <c r="N353" s="12">
        <f t="shared" si="411"/>
        <v>197784.73</v>
      </c>
    </row>
    <row r="354" spans="1:14" ht="10.5" customHeight="1" x14ac:dyDescent="0.2">
      <c r="A354" s="57"/>
      <c r="B354" s="2">
        <v>316</v>
      </c>
      <c r="C354" s="4" t="s">
        <v>44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f t="shared" si="410"/>
        <v>0</v>
      </c>
      <c r="L354" s="12">
        <v>0</v>
      </c>
      <c r="M354" s="155" t="s">
        <v>308</v>
      </c>
      <c r="N354" s="12">
        <f t="shared" si="411"/>
        <v>0</v>
      </c>
    </row>
    <row r="355" spans="1:14" s="67" customFormat="1" ht="10.5" customHeight="1" x14ac:dyDescent="0.2">
      <c r="A355" s="139"/>
      <c r="B355" s="72"/>
      <c r="C355" s="73" t="s">
        <v>45</v>
      </c>
      <c r="D355" s="63">
        <f>SUM(D350:D354)</f>
        <v>10355203.729999999</v>
      </c>
      <c r="E355" s="63">
        <f t="shared" ref="E355" si="412">SUM(E350:E354)</f>
        <v>720250.78999999992</v>
      </c>
      <c r="F355" s="63">
        <f t="shared" ref="F355" si="413">SUM(F350:F354)</f>
        <v>0</v>
      </c>
      <c r="G355" s="63">
        <f t="shared" ref="G355" si="414">SUM(G350:G354)</f>
        <v>0</v>
      </c>
      <c r="H355" s="63">
        <f t="shared" ref="H355" si="415">SUM(H350:H354)</f>
        <v>0</v>
      </c>
      <c r="I355" s="63">
        <f t="shared" ref="I355" si="416">SUM(I350:I354)</f>
        <v>0</v>
      </c>
      <c r="J355" s="63">
        <f>SUM(J350:J354)</f>
        <v>0</v>
      </c>
      <c r="K355" s="63">
        <f t="shared" si="410"/>
        <v>11075454.519999998</v>
      </c>
      <c r="L355" s="63">
        <f>SUM(L350:L354)</f>
        <v>0</v>
      </c>
      <c r="M355" s="155" t="s">
        <v>308</v>
      </c>
      <c r="N355" s="63">
        <f>K355-L355</f>
        <v>11075454.519999998</v>
      </c>
    </row>
    <row r="356" spans="1:14" ht="10.5" customHeight="1" x14ac:dyDescent="0.2">
      <c r="A356" s="57"/>
      <c r="B356" s="17"/>
      <c r="C356" s="18"/>
      <c r="D356" s="33"/>
      <c r="E356" s="33"/>
      <c r="F356" s="33"/>
      <c r="G356" s="33"/>
      <c r="H356" s="33"/>
      <c r="I356" s="33"/>
      <c r="J356" s="33"/>
      <c r="K356" s="33"/>
      <c r="L356" s="33"/>
      <c r="M356" s="155" t="s">
        <v>308</v>
      </c>
      <c r="N356" s="33"/>
    </row>
    <row r="357" spans="1:14" s="9" customFormat="1" ht="10.5" customHeight="1" x14ac:dyDescent="0.2">
      <c r="A357" s="139"/>
      <c r="B357" s="2">
        <v>316.3</v>
      </c>
      <c r="C357" s="13" t="s">
        <v>46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f t="shared" ref="K357:K360" si="417">D357+E357-F357-G357+H357+I357+J357</f>
        <v>0</v>
      </c>
      <c r="L357" s="12">
        <v>0</v>
      </c>
      <c r="M357" s="155" t="s">
        <v>308</v>
      </c>
      <c r="N357" s="12">
        <f t="shared" ref="N357:N359" si="418">K357-L357</f>
        <v>0</v>
      </c>
    </row>
    <row r="358" spans="1:14" s="9" customFormat="1" ht="10.5" customHeight="1" x14ac:dyDescent="0.2">
      <c r="A358" s="139"/>
      <c r="B358" s="2">
        <v>316.5</v>
      </c>
      <c r="C358" s="5" t="s">
        <v>47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f t="shared" si="417"/>
        <v>0</v>
      </c>
      <c r="L358" s="12">
        <v>0</v>
      </c>
      <c r="M358" s="155" t="s">
        <v>308</v>
      </c>
      <c r="N358" s="12">
        <f t="shared" si="418"/>
        <v>0</v>
      </c>
    </row>
    <row r="359" spans="1:14" ht="10.5" customHeight="1" x14ac:dyDescent="0.2">
      <c r="A359" s="57"/>
      <c r="B359" s="2">
        <v>316.7</v>
      </c>
      <c r="C359" s="3" t="s">
        <v>48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f t="shared" si="417"/>
        <v>0</v>
      </c>
      <c r="L359" s="12">
        <v>0</v>
      </c>
      <c r="M359" s="155" t="s">
        <v>308</v>
      </c>
      <c r="N359" s="12">
        <f t="shared" si="418"/>
        <v>0</v>
      </c>
    </row>
    <row r="360" spans="1:14" s="67" customFormat="1" ht="10.5" customHeight="1" x14ac:dyDescent="0.2">
      <c r="A360" s="139"/>
      <c r="B360" s="72"/>
      <c r="C360" s="73" t="s">
        <v>49</v>
      </c>
      <c r="D360" s="63">
        <f>SUM(D357:D359)</f>
        <v>0</v>
      </c>
      <c r="E360" s="63">
        <f t="shared" ref="E360" si="419">SUM(E357:E359)</f>
        <v>0</v>
      </c>
      <c r="F360" s="63">
        <f t="shared" ref="F360" si="420">SUM(F357:F359)</f>
        <v>0</v>
      </c>
      <c r="G360" s="63">
        <f t="shared" ref="G360" si="421">SUM(G357:G359)</f>
        <v>0</v>
      </c>
      <c r="H360" s="63">
        <f t="shared" ref="H360" si="422">SUM(H357:H359)</f>
        <v>0</v>
      </c>
      <c r="I360" s="63">
        <f t="shared" ref="I360" si="423">SUM(I357:I359)</f>
        <v>0</v>
      </c>
      <c r="J360" s="63">
        <f t="shared" ref="J360" si="424">SUM(J357:J359)</f>
        <v>0</v>
      </c>
      <c r="K360" s="63">
        <f t="shared" si="417"/>
        <v>0</v>
      </c>
      <c r="L360" s="63">
        <f>SUM(L357:L359)</f>
        <v>0</v>
      </c>
      <c r="M360" s="155" t="s">
        <v>308</v>
      </c>
      <c r="N360" s="63">
        <f>K360-L360</f>
        <v>0</v>
      </c>
    </row>
    <row r="361" spans="1:14" ht="10.5" customHeight="1" thickBot="1" x14ac:dyDescent="0.25">
      <c r="A361" s="57"/>
      <c r="B361" s="17"/>
      <c r="D361" s="33"/>
      <c r="E361" s="33"/>
      <c r="F361" s="33"/>
      <c r="G361" s="33"/>
      <c r="H361" s="33"/>
      <c r="I361" s="33"/>
      <c r="J361" s="33"/>
      <c r="K361" s="33"/>
      <c r="L361" s="33"/>
      <c r="M361" s="159" t="s">
        <v>308</v>
      </c>
      <c r="N361" s="160"/>
    </row>
    <row r="362" spans="1:14" s="67" customFormat="1" ht="10.5" customHeight="1" thickTop="1" x14ac:dyDescent="0.2">
      <c r="A362" s="139"/>
      <c r="B362" s="72"/>
      <c r="C362" s="85" t="s">
        <v>333</v>
      </c>
      <c r="D362" s="161">
        <f>D355+D360</f>
        <v>10355203.729999999</v>
      </c>
      <c r="E362" s="161">
        <f t="shared" ref="E362:J362" si="425">E355+E360</f>
        <v>720250.78999999992</v>
      </c>
      <c r="F362" s="161">
        <f t="shared" si="425"/>
        <v>0</v>
      </c>
      <c r="G362" s="161">
        <f t="shared" si="425"/>
        <v>0</v>
      </c>
      <c r="H362" s="161">
        <f t="shared" si="425"/>
        <v>0</v>
      </c>
      <c r="I362" s="161">
        <f t="shared" si="425"/>
        <v>0</v>
      </c>
      <c r="J362" s="161">
        <f t="shared" si="425"/>
        <v>0</v>
      </c>
      <c r="K362" s="161">
        <f t="shared" ref="K362" si="426">D362+E362-F362-G362+H362+I362+J362</f>
        <v>11075454.519999998</v>
      </c>
      <c r="L362" s="161">
        <f>L355+L360</f>
        <v>0</v>
      </c>
      <c r="M362" s="204"/>
      <c r="N362" s="161">
        <f>K362-L362</f>
        <v>11075454.519999998</v>
      </c>
    </row>
    <row r="363" spans="1:14" ht="10.5" customHeight="1" x14ac:dyDescent="0.2">
      <c r="A363" s="137" t="s">
        <v>79</v>
      </c>
      <c r="B363" s="11"/>
      <c r="D363" s="12"/>
      <c r="E363" s="12"/>
      <c r="F363" s="12"/>
      <c r="G363" s="12"/>
      <c r="H363" s="12"/>
      <c r="I363" s="12"/>
      <c r="J363" s="12"/>
      <c r="K363" s="12"/>
      <c r="L363" s="12"/>
      <c r="M363" s="155" t="s">
        <v>308</v>
      </c>
      <c r="N363" s="12"/>
    </row>
    <row r="364" spans="1:14" s="9" customFormat="1" ht="10.5" customHeight="1" x14ac:dyDescent="0.2">
      <c r="A364" s="141"/>
      <c r="B364" s="2">
        <v>311</v>
      </c>
      <c r="C364" s="13" t="s">
        <v>40</v>
      </c>
      <c r="D364" s="12">
        <v>33579528.109999999</v>
      </c>
      <c r="E364" s="12">
        <v>3258647.44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f>D364+E364-F364-G364+H364+I364+J364</f>
        <v>36838175.549999997</v>
      </c>
      <c r="L364" s="12">
        <v>0</v>
      </c>
      <c r="M364" s="155" t="s">
        <v>308</v>
      </c>
      <c r="N364" s="12">
        <f>K364-L364</f>
        <v>36838175.549999997</v>
      </c>
    </row>
    <row r="365" spans="1:14" ht="10.5" customHeight="1" x14ac:dyDescent="0.2">
      <c r="A365" s="4"/>
      <c r="B365" s="2">
        <v>312</v>
      </c>
      <c r="C365" s="4" t="s">
        <v>41</v>
      </c>
      <c r="D365" s="12">
        <v>146806505.19999999</v>
      </c>
      <c r="E365" s="12">
        <v>16950544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f t="shared" ref="K365:K369" si="427">D365+E365-F365-G365+H365+I365+J365</f>
        <v>163757049.19999999</v>
      </c>
      <c r="L365" s="12">
        <v>0</v>
      </c>
      <c r="M365" s="155" t="s">
        <v>308</v>
      </c>
      <c r="N365" s="12">
        <f t="shared" ref="N365:N368" si="428">K365-L365</f>
        <v>163757049.19999999</v>
      </c>
    </row>
    <row r="366" spans="1:14" ht="10.5" customHeight="1" x14ac:dyDescent="0.2">
      <c r="A366" s="4"/>
      <c r="B366" s="2">
        <v>314</v>
      </c>
      <c r="C366" s="4" t="s">
        <v>42</v>
      </c>
      <c r="D366" s="12">
        <v>52675283.579999998</v>
      </c>
      <c r="E366" s="12">
        <v>3119592.81</v>
      </c>
      <c r="F366" s="12">
        <v>0</v>
      </c>
      <c r="G366" s="12">
        <v>-740.46</v>
      </c>
      <c r="H366" s="12">
        <v>0</v>
      </c>
      <c r="I366" s="12">
        <v>0</v>
      </c>
      <c r="J366" s="12">
        <v>0</v>
      </c>
      <c r="K366" s="12">
        <f t="shared" si="427"/>
        <v>55795616.850000001</v>
      </c>
      <c r="L366" s="12">
        <v>0</v>
      </c>
      <c r="M366" s="155" t="s">
        <v>308</v>
      </c>
      <c r="N366" s="12">
        <f t="shared" si="428"/>
        <v>55795616.850000001</v>
      </c>
    </row>
    <row r="367" spans="1:14" ht="10.5" customHeight="1" x14ac:dyDescent="0.2">
      <c r="A367" s="4"/>
      <c r="B367" s="2">
        <v>315</v>
      </c>
      <c r="C367" s="4" t="s">
        <v>43</v>
      </c>
      <c r="D367" s="12">
        <v>12086190.460000001</v>
      </c>
      <c r="E367" s="12">
        <v>1147734.19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f t="shared" si="427"/>
        <v>13233924.65</v>
      </c>
      <c r="L367" s="12">
        <v>0</v>
      </c>
      <c r="M367" s="155" t="s">
        <v>308</v>
      </c>
      <c r="N367" s="12">
        <f t="shared" si="428"/>
        <v>13233924.65</v>
      </c>
    </row>
    <row r="368" spans="1:14" ht="10.5" customHeight="1" x14ac:dyDescent="0.2">
      <c r="A368" s="4"/>
      <c r="B368" s="2">
        <v>316</v>
      </c>
      <c r="C368" s="4" t="s">
        <v>44</v>
      </c>
      <c r="D368" s="12">
        <v>2021208.69</v>
      </c>
      <c r="E368" s="12">
        <v>145264.23000000001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f t="shared" si="427"/>
        <v>2166472.92</v>
      </c>
      <c r="L368" s="12">
        <v>0</v>
      </c>
      <c r="M368" s="155" t="s">
        <v>308</v>
      </c>
      <c r="N368" s="12">
        <f t="shared" si="428"/>
        <v>2166472.92</v>
      </c>
    </row>
    <row r="369" spans="1:14" s="67" customFormat="1" ht="10.5" customHeight="1" x14ac:dyDescent="0.2">
      <c r="A369" s="66"/>
      <c r="B369" s="72"/>
      <c r="C369" s="73" t="s">
        <v>45</v>
      </c>
      <c r="D369" s="63">
        <f>SUM(D364:D368)</f>
        <v>247168716.03999999</v>
      </c>
      <c r="E369" s="63">
        <f t="shared" ref="E369" si="429">SUM(E364:E368)</f>
        <v>24621782.670000002</v>
      </c>
      <c r="F369" s="63">
        <f t="shared" ref="F369" si="430">SUM(F364:F368)</f>
        <v>0</v>
      </c>
      <c r="G369" s="63">
        <f t="shared" ref="G369" si="431">SUM(G364:G368)</f>
        <v>-740.46</v>
      </c>
      <c r="H369" s="63">
        <f t="shared" ref="H369" si="432">SUM(H364:H368)</f>
        <v>0</v>
      </c>
      <c r="I369" s="63">
        <f t="shared" ref="I369" si="433">SUM(I364:I368)</f>
        <v>0</v>
      </c>
      <c r="J369" s="63">
        <f>SUM(J364:J368)</f>
        <v>0</v>
      </c>
      <c r="K369" s="63">
        <f t="shared" si="427"/>
        <v>271791239.16999996</v>
      </c>
      <c r="L369" s="63">
        <f>SUM(L364:L368)</f>
        <v>0</v>
      </c>
      <c r="M369" s="155" t="s">
        <v>308</v>
      </c>
      <c r="N369" s="63">
        <f>K369-L369</f>
        <v>271791239.16999996</v>
      </c>
    </row>
    <row r="370" spans="1:14" ht="10.5" customHeight="1" x14ac:dyDescent="0.2">
      <c r="A370" s="4"/>
      <c r="B370" s="17"/>
      <c r="C370" s="18"/>
      <c r="D370" s="33"/>
      <c r="E370" s="33"/>
      <c r="F370" s="33"/>
      <c r="G370" s="33"/>
      <c r="H370" s="33"/>
      <c r="I370" s="33"/>
      <c r="J370" s="33"/>
      <c r="K370" s="33"/>
      <c r="L370" s="33"/>
      <c r="M370" s="155" t="s">
        <v>308</v>
      </c>
      <c r="N370" s="33"/>
    </row>
    <row r="371" spans="1:14" s="9" customFormat="1" ht="10.5" customHeight="1" x14ac:dyDescent="0.2">
      <c r="A371" s="5"/>
      <c r="B371" s="2">
        <v>316.3</v>
      </c>
      <c r="C371" s="13" t="s">
        <v>46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f t="shared" ref="K371:K374" si="434">D371+E371-F371-G371+H371+I371+J371</f>
        <v>0</v>
      </c>
      <c r="L371" s="12">
        <v>0</v>
      </c>
      <c r="M371" s="155" t="s">
        <v>308</v>
      </c>
      <c r="N371" s="12">
        <f t="shared" ref="N371:N373" si="435">K371-L371</f>
        <v>0</v>
      </c>
    </row>
    <row r="372" spans="1:14" s="9" customFormat="1" ht="10.5" customHeight="1" x14ac:dyDescent="0.2">
      <c r="A372" s="5"/>
      <c r="B372" s="2">
        <v>316.5</v>
      </c>
      <c r="C372" s="5" t="s">
        <v>47</v>
      </c>
      <c r="D372" s="12">
        <v>3024.4</v>
      </c>
      <c r="E372" s="12">
        <v>1287.96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f t="shared" si="434"/>
        <v>4312.3600000000006</v>
      </c>
      <c r="L372" s="12">
        <v>0</v>
      </c>
      <c r="M372" s="155" t="s">
        <v>308</v>
      </c>
      <c r="N372" s="12">
        <f t="shared" si="435"/>
        <v>4312.3600000000006</v>
      </c>
    </row>
    <row r="373" spans="1:14" ht="10.5" customHeight="1" x14ac:dyDescent="0.2">
      <c r="A373" s="4"/>
      <c r="B373" s="2">
        <v>316.7</v>
      </c>
      <c r="C373" s="3" t="s">
        <v>48</v>
      </c>
      <c r="D373" s="12">
        <v>240567.43</v>
      </c>
      <c r="E373" s="12">
        <v>70619.88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f t="shared" si="434"/>
        <v>311187.31</v>
      </c>
      <c r="L373" s="12">
        <v>0</v>
      </c>
      <c r="M373" s="155" t="s">
        <v>308</v>
      </c>
      <c r="N373" s="12">
        <f t="shared" si="435"/>
        <v>311187.31</v>
      </c>
    </row>
    <row r="374" spans="1:14" s="67" customFormat="1" ht="10.5" customHeight="1" x14ac:dyDescent="0.2">
      <c r="A374" s="66"/>
      <c r="B374" s="72"/>
      <c r="C374" s="73" t="s">
        <v>49</v>
      </c>
      <c r="D374" s="63">
        <f>SUM(D371:D373)</f>
        <v>243591.83</v>
      </c>
      <c r="E374" s="63">
        <f t="shared" ref="E374" si="436">SUM(E371:E373)</f>
        <v>71907.840000000011</v>
      </c>
      <c r="F374" s="63">
        <f t="shared" ref="F374" si="437">SUM(F371:F373)</f>
        <v>0</v>
      </c>
      <c r="G374" s="63">
        <f t="shared" ref="G374" si="438">SUM(G371:G373)</f>
        <v>0</v>
      </c>
      <c r="H374" s="63">
        <f t="shared" ref="H374" si="439">SUM(H371:H373)</f>
        <v>0</v>
      </c>
      <c r="I374" s="63">
        <f t="shared" ref="I374" si="440">SUM(I371:I373)</f>
        <v>0</v>
      </c>
      <c r="J374" s="63">
        <f t="shared" ref="J374" si="441">SUM(J371:J373)</f>
        <v>0</v>
      </c>
      <c r="K374" s="63">
        <f t="shared" si="434"/>
        <v>315499.67</v>
      </c>
      <c r="L374" s="63">
        <f>SUM(L371:L373)</f>
        <v>0</v>
      </c>
      <c r="M374" s="155" t="s">
        <v>308</v>
      </c>
      <c r="N374" s="63">
        <f>K374-L374</f>
        <v>315499.67</v>
      </c>
    </row>
    <row r="375" spans="1:14" ht="10.5" customHeight="1" thickBot="1" x14ac:dyDescent="0.25">
      <c r="A375" s="4"/>
      <c r="B375" s="17"/>
      <c r="D375" s="33"/>
      <c r="E375" s="33"/>
      <c r="F375" s="33"/>
      <c r="G375" s="33"/>
      <c r="H375" s="33"/>
      <c r="I375" s="33"/>
      <c r="J375" s="33"/>
      <c r="K375" s="33"/>
      <c r="L375" s="33"/>
      <c r="M375" s="159" t="s">
        <v>308</v>
      </c>
      <c r="N375" s="160"/>
    </row>
    <row r="376" spans="1:14" s="67" customFormat="1" ht="10.5" customHeight="1" thickTop="1" x14ac:dyDescent="0.2">
      <c r="A376" s="66"/>
      <c r="B376" s="72"/>
      <c r="C376" s="85" t="s">
        <v>334</v>
      </c>
      <c r="D376" s="161">
        <f>D369+D374</f>
        <v>247412307.87</v>
      </c>
      <c r="E376" s="161">
        <f t="shared" ref="E376:J376" si="442">E369+E374</f>
        <v>24693690.510000002</v>
      </c>
      <c r="F376" s="161">
        <f t="shared" si="442"/>
        <v>0</v>
      </c>
      <c r="G376" s="161">
        <f t="shared" si="442"/>
        <v>-740.46</v>
      </c>
      <c r="H376" s="161">
        <f t="shared" si="442"/>
        <v>0</v>
      </c>
      <c r="I376" s="161">
        <f t="shared" si="442"/>
        <v>0</v>
      </c>
      <c r="J376" s="161">
        <f t="shared" si="442"/>
        <v>0</v>
      </c>
      <c r="K376" s="161">
        <f t="shared" ref="K376" si="443">D376+E376-F376-G376+H376+I376+J376</f>
        <v>272106738.83999997</v>
      </c>
      <c r="L376" s="161">
        <f>L369+L374</f>
        <v>0</v>
      </c>
      <c r="M376" s="204"/>
      <c r="N376" s="161">
        <f>K376-L376</f>
        <v>272106738.83999997</v>
      </c>
    </row>
    <row r="377" spans="1:14" ht="10.5" customHeight="1" x14ac:dyDescent="0.2">
      <c r="A377" s="135" t="s">
        <v>80</v>
      </c>
      <c r="B377" s="39"/>
      <c r="C377" s="29"/>
      <c r="D377" s="156"/>
      <c r="E377" s="156"/>
      <c r="F377" s="156"/>
      <c r="G377" s="156"/>
      <c r="H377" s="156"/>
      <c r="I377" s="156"/>
      <c r="J377" s="156"/>
      <c r="K377" s="156"/>
      <c r="L377" s="156"/>
      <c r="M377" s="157" t="s">
        <v>308</v>
      </c>
      <c r="N377" s="158"/>
    </row>
    <row r="378" spans="1:14" s="9" customFormat="1" ht="10.5" customHeight="1" x14ac:dyDescent="0.2">
      <c r="A378" s="142"/>
      <c r="B378" s="31">
        <v>311</v>
      </c>
      <c r="C378" s="32" t="s">
        <v>40</v>
      </c>
      <c r="D378" s="33">
        <f>D336+D350+D364+D322</f>
        <v>54377805.670000002</v>
      </c>
      <c r="E378" s="33">
        <f t="shared" ref="E378:J378" si="444">E336+E350+E364+E322</f>
        <v>4128999.52</v>
      </c>
      <c r="F378" s="33">
        <f t="shared" si="444"/>
        <v>0</v>
      </c>
      <c r="G378" s="33">
        <f t="shared" si="444"/>
        <v>0</v>
      </c>
      <c r="H378" s="33">
        <f t="shared" si="444"/>
        <v>0</v>
      </c>
      <c r="I378" s="33">
        <f t="shared" si="444"/>
        <v>0</v>
      </c>
      <c r="J378" s="33">
        <f t="shared" si="444"/>
        <v>0</v>
      </c>
      <c r="K378" s="12">
        <f>D378+E378-F378-G378+H378+I378+J378</f>
        <v>58506805.190000005</v>
      </c>
      <c r="L378" s="12">
        <v>0</v>
      </c>
      <c r="M378" s="155" t="s">
        <v>308</v>
      </c>
      <c r="N378" s="12">
        <f>K378-L378</f>
        <v>58506805.190000005</v>
      </c>
    </row>
    <row r="379" spans="1:14" ht="10.5" customHeight="1" x14ac:dyDescent="0.2">
      <c r="A379" s="49"/>
      <c r="B379" s="31">
        <v>312</v>
      </c>
      <c r="C379" s="19" t="s">
        <v>41</v>
      </c>
      <c r="D379" s="33">
        <f t="shared" ref="D379:J382" si="445">D337+D351+D365+D323</f>
        <v>199439131.00999999</v>
      </c>
      <c r="E379" s="33">
        <f t="shared" si="445"/>
        <v>18115183.989999998</v>
      </c>
      <c r="F379" s="33">
        <f t="shared" si="445"/>
        <v>60022.05</v>
      </c>
      <c r="G379" s="33">
        <f t="shared" si="445"/>
        <v>0</v>
      </c>
      <c r="H379" s="33">
        <f t="shared" si="445"/>
        <v>0</v>
      </c>
      <c r="I379" s="33">
        <f t="shared" si="445"/>
        <v>53435</v>
      </c>
      <c r="J379" s="33">
        <f t="shared" si="445"/>
        <v>0</v>
      </c>
      <c r="K379" s="12">
        <f t="shared" ref="K379:K383" si="446">D379+E379-F379-G379+H379+I379+J379</f>
        <v>217547727.94999999</v>
      </c>
      <c r="L379" s="12">
        <v>0</v>
      </c>
      <c r="M379" s="155" t="s">
        <v>308</v>
      </c>
      <c r="N379" s="12">
        <f t="shared" ref="N379:N382" si="447">K379-L379</f>
        <v>217547727.94999999</v>
      </c>
    </row>
    <row r="380" spans="1:14" ht="10.5" customHeight="1" x14ac:dyDescent="0.2">
      <c r="A380" s="49"/>
      <c r="B380" s="31">
        <v>314</v>
      </c>
      <c r="C380" s="19" t="s">
        <v>42</v>
      </c>
      <c r="D380" s="33">
        <f t="shared" si="445"/>
        <v>54408634.189999998</v>
      </c>
      <c r="E380" s="33">
        <f t="shared" si="445"/>
        <v>3277779.27</v>
      </c>
      <c r="F380" s="33">
        <f t="shared" si="445"/>
        <v>0</v>
      </c>
      <c r="G380" s="33">
        <f t="shared" si="445"/>
        <v>-740.46</v>
      </c>
      <c r="H380" s="33">
        <f t="shared" si="445"/>
        <v>0</v>
      </c>
      <c r="I380" s="33">
        <f t="shared" si="445"/>
        <v>0</v>
      </c>
      <c r="J380" s="33">
        <f t="shared" si="445"/>
        <v>0</v>
      </c>
      <c r="K380" s="12">
        <f t="shared" si="446"/>
        <v>57687153.920000002</v>
      </c>
      <c r="L380" s="12">
        <v>0</v>
      </c>
      <c r="M380" s="155" t="s">
        <v>308</v>
      </c>
      <c r="N380" s="12">
        <f t="shared" si="447"/>
        <v>57687153.920000002</v>
      </c>
    </row>
    <row r="381" spans="1:14" ht="10.5" customHeight="1" x14ac:dyDescent="0.2">
      <c r="A381" s="49"/>
      <c r="B381" s="31">
        <v>315</v>
      </c>
      <c r="C381" s="19" t="s">
        <v>43</v>
      </c>
      <c r="D381" s="33">
        <f t="shared" si="445"/>
        <v>12867823.300000001</v>
      </c>
      <c r="E381" s="33">
        <f t="shared" si="445"/>
        <v>1220717.8899999999</v>
      </c>
      <c r="F381" s="33">
        <f t="shared" si="445"/>
        <v>0</v>
      </c>
      <c r="G381" s="33">
        <f t="shared" si="445"/>
        <v>0</v>
      </c>
      <c r="H381" s="33">
        <f t="shared" si="445"/>
        <v>0</v>
      </c>
      <c r="I381" s="33">
        <f t="shared" si="445"/>
        <v>0</v>
      </c>
      <c r="J381" s="33">
        <f t="shared" si="445"/>
        <v>0</v>
      </c>
      <c r="K381" s="12">
        <f t="shared" si="446"/>
        <v>14088541.190000001</v>
      </c>
      <c r="L381" s="12">
        <v>0</v>
      </c>
      <c r="M381" s="155" t="s">
        <v>308</v>
      </c>
      <c r="N381" s="12">
        <f t="shared" si="447"/>
        <v>14088541.190000001</v>
      </c>
    </row>
    <row r="382" spans="1:14" ht="10.5" customHeight="1" x14ac:dyDescent="0.2">
      <c r="A382" s="49"/>
      <c r="B382" s="31">
        <v>316</v>
      </c>
      <c r="C382" s="19" t="s">
        <v>44</v>
      </c>
      <c r="D382" s="33">
        <f t="shared" si="445"/>
        <v>3592450.66</v>
      </c>
      <c r="E382" s="33">
        <f t="shared" si="445"/>
        <v>230851.95</v>
      </c>
      <c r="F382" s="33">
        <f t="shared" si="445"/>
        <v>0</v>
      </c>
      <c r="G382" s="33">
        <f t="shared" si="445"/>
        <v>0</v>
      </c>
      <c r="H382" s="33">
        <f t="shared" si="445"/>
        <v>0</v>
      </c>
      <c r="I382" s="33">
        <f t="shared" si="445"/>
        <v>0</v>
      </c>
      <c r="J382" s="33">
        <f t="shared" si="445"/>
        <v>0</v>
      </c>
      <c r="K382" s="12">
        <f t="shared" si="446"/>
        <v>3823302.6100000003</v>
      </c>
      <c r="L382" s="12">
        <v>0</v>
      </c>
      <c r="M382" s="155" t="s">
        <v>308</v>
      </c>
      <c r="N382" s="12">
        <f t="shared" si="447"/>
        <v>3823302.6100000003</v>
      </c>
    </row>
    <row r="383" spans="1:14" s="67" customFormat="1" ht="10.5" customHeight="1" x14ac:dyDescent="0.2">
      <c r="A383" s="138"/>
      <c r="B383" s="61"/>
      <c r="C383" s="62" t="s">
        <v>45</v>
      </c>
      <c r="D383" s="63">
        <f>SUM(D378:D382)</f>
        <v>324685844.83000004</v>
      </c>
      <c r="E383" s="63">
        <f t="shared" ref="E383:J383" si="448">SUM(E378:E382)</f>
        <v>26973532.619999997</v>
      </c>
      <c r="F383" s="63">
        <f t="shared" si="448"/>
        <v>60022.05</v>
      </c>
      <c r="G383" s="63">
        <f t="shared" si="448"/>
        <v>-740.46</v>
      </c>
      <c r="H383" s="63">
        <f t="shared" si="448"/>
        <v>0</v>
      </c>
      <c r="I383" s="63">
        <f t="shared" si="448"/>
        <v>53435</v>
      </c>
      <c r="J383" s="63">
        <f t="shared" si="448"/>
        <v>0</v>
      </c>
      <c r="K383" s="63">
        <f t="shared" si="446"/>
        <v>351653530.86000001</v>
      </c>
      <c r="L383" s="63">
        <f>SUM(L378:L382)</f>
        <v>0</v>
      </c>
      <c r="M383" s="155" t="s">
        <v>308</v>
      </c>
      <c r="N383" s="63">
        <f>K383-L383</f>
        <v>351653530.86000001</v>
      </c>
    </row>
    <row r="384" spans="1:14" ht="10.5" customHeight="1" x14ac:dyDescent="0.2">
      <c r="A384" s="49"/>
      <c r="B384" s="36"/>
      <c r="C384" s="37"/>
      <c r="D384" s="33"/>
      <c r="E384" s="33"/>
      <c r="F384" s="33"/>
      <c r="G384" s="33"/>
      <c r="H384" s="33"/>
      <c r="I384" s="33"/>
      <c r="J384" s="33"/>
      <c r="K384" s="33"/>
      <c r="L384" s="33"/>
      <c r="M384" s="155" t="s">
        <v>308</v>
      </c>
      <c r="N384" s="33"/>
    </row>
    <row r="385" spans="1:14" s="9" customFormat="1" ht="10.5" customHeight="1" x14ac:dyDescent="0.2">
      <c r="A385" s="136"/>
      <c r="B385" s="31">
        <v>316.3</v>
      </c>
      <c r="C385" s="32" t="s">
        <v>46</v>
      </c>
      <c r="D385" s="33">
        <f>D343+D357+D371+D329</f>
        <v>0</v>
      </c>
      <c r="E385" s="33">
        <f t="shared" ref="E385:J385" si="449">E343+E357+E371+E329</f>
        <v>0</v>
      </c>
      <c r="F385" s="33">
        <f t="shared" si="449"/>
        <v>0</v>
      </c>
      <c r="G385" s="33">
        <f t="shared" si="449"/>
        <v>0</v>
      </c>
      <c r="H385" s="33">
        <f t="shared" si="449"/>
        <v>0</v>
      </c>
      <c r="I385" s="33">
        <f t="shared" si="449"/>
        <v>0</v>
      </c>
      <c r="J385" s="33">
        <f t="shared" si="449"/>
        <v>0</v>
      </c>
      <c r="K385" s="12">
        <f t="shared" ref="K385:K388" si="450">D385+E385-F385-G385+H385+I385+J385</f>
        <v>0</v>
      </c>
      <c r="L385" s="12">
        <v>0</v>
      </c>
      <c r="M385" s="155" t="s">
        <v>308</v>
      </c>
      <c r="N385" s="12">
        <f t="shared" ref="N385:N387" si="451">K385-L385</f>
        <v>0</v>
      </c>
    </row>
    <row r="386" spans="1:14" s="9" customFormat="1" ht="10.5" customHeight="1" x14ac:dyDescent="0.2">
      <c r="A386" s="136"/>
      <c r="B386" s="31">
        <v>316.5</v>
      </c>
      <c r="C386" s="16" t="s">
        <v>47</v>
      </c>
      <c r="D386" s="33">
        <f t="shared" ref="D386:J387" si="452">D344+D358+D372+D330</f>
        <v>6913.6200000000008</v>
      </c>
      <c r="E386" s="33">
        <f t="shared" si="452"/>
        <v>1287.96</v>
      </c>
      <c r="F386" s="33">
        <f t="shared" si="452"/>
        <v>0</v>
      </c>
      <c r="G386" s="33">
        <f t="shared" si="452"/>
        <v>0</v>
      </c>
      <c r="H386" s="33">
        <f t="shared" si="452"/>
        <v>0</v>
      </c>
      <c r="I386" s="33">
        <f t="shared" si="452"/>
        <v>0</v>
      </c>
      <c r="J386" s="33">
        <f t="shared" si="452"/>
        <v>0</v>
      </c>
      <c r="K386" s="12">
        <f t="shared" si="450"/>
        <v>8201.5800000000017</v>
      </c>
      <c r="L386" s="12">
        <v>0</v>
      </c>
      <c r="M386" s="155" t="s">
        <v>308</v>
      </c>
      <c r="N386" s="12">
        <f t="shared" si="451"/>
        <v>8201.5800000000017</v>
      </c>
    </row>
    <row r="387" spans="1:14" ht="10.5" customHeight="1" x14ac:dyDescent="0.2">
      <c r="A387" s="49"/>
      <c r="B387" s="31">
        <v>316.7</v>
      </c>
      <c r="C387" s="38" t="s">
        <v>48</v>
      </c>
      <c r="D387" s="33">
        <f t="shared" si="452"/>
        <v>266195.87</v>
      </c>
      <c r="E387" s="33">
        <f t="shared" si="452"/>
        <v>73516.44</v>
      </c>
      <c r="F387" s="33">
        <f t="shared" si="452"/>
        <v>0</v>
      </c>
      <c r="G387" s="33">
        <f t="shared" si="452"/>
        <v>0</v>
      </c>
      <c r="H387" s="33">
        <f t="shared" si="452"/>
        <v>0</v>
      </c>
      <c r="I387" s="33">
        <f t="shared" si="452"/>
        <v>0</v>
      </c>
      <c r="J387" s="33">
        <f t="shared" si="452"/>
        <v>0</v>
      </c>
      <c r="K387" s="12">
        <f t="shared" si="450"/>
        <v>339712.31</v>
      </c>
      <c r="L387" s="12">
        <v>0</v>
      </c>
      <c r="M387" s="155" t="s">
        <v>308</v>
      </c>
      <c r="N387" s="12">
        <f t="shared" si="451"/>
        <v>339712.31</v>
      </c>
    </row>
    <row r="388" spans="1:14" s="67" customFormat="1" ht="10.5" customHeight="1" x14ac:dyDescent="0.2">
      <c r="A388" s="138"/>
      <c r="B388" s="61"/>
      <c r="C388" s="62" t="s">
        <v>49</v>
      </c>
      <c r="D388" s="63">
        <f>SUM(D385:D387)</f>
        <v>273109.49</v>
      </c>
      <c r="E388" s="63">
        <f t="shared" ref="E388" si="453">SUM(E385:E387)</f>
        <v>74804.400000000009</v>
      </c>
      <c r="F388" s="63">
        <f t="shared" ref="F388" si="454">SUM(F385:F387)</f>
        <v>0</v>
      </c>
      <c r="G388" s="63">
        <f t="shared" ref="G388" si="455">SUM(G385:G387)</f>
        <v>0</v>
      </c>
      <c r="H388" s="63">
        <f t="shared" ref="H388" si="456">SUM(H385:H387)</f>
        <v>0</v>
      </c>
      <c r="I388" s="63">
        <f t="shared" ref="I388" si="457">SUM(I385:I387)</f>
        <v>0</v>
      </c>
      <c r="J388" s="63">
        <f t="shared" ref="J388" si="458">SUM(J385:J387)</f>
        <v>0</v>
      </c>
      <c r="K388" s="63">
        <f t="shared" si="450"/>
        <v>347913.89</v>
      </c>
      <c r="L388" s="63">
        <f>SUM(L385:L387)</f>
        <v>0</v>
      </c>
      <c r="M388" s="155" t="s">
        <v>308</v>
      </c>
      <c r="N388" s="63">
        <f>K388-L388</f>
        <v>347913.89</v>
      </c>
    </row>
    <row r="389" spans="1:14" ht="10.5" customHeight="1" thickBot="1" x14ac:dyDescent="0.25">
      <c r="A389" s="49"/>
      <c r="B389" s="36"/>
      <c r="C389" s="19"/>
      <c r="D389" s="33"/>
      <c r="E389" s="33"/>
      <c r="F389" s="33"/>
      <c r="G389" s="33"/>
      <c r="H389" s="33"/>
      <c r="I389" s="33"/>
      <c r="J389" s="33"/>
      <c r="K389" s="33"/>
      <c r="L389" s="33"/>
      <c r="M389" s="159" t="s">
        <v>308</v>
      </c>
      <c r="N389" s="160"/>
    </row>
    <row r="390" spans="1:14" s="67" customFormat="1" ht="10.5" customHeight="1" thickTop="1" x14ac:dyDescent="0.2">
      <c r="A390" s="68"/>
      <c r="B390" s="69"/>
      <c r="C390" s="84" t="s">
        <v>335</v>
      </c>
      <c r="D390" s="161">
        <f>D383+D388</f>
        <v>324958954.32000005</v>
      </c>
      <c r="E390" s="161">
        <f t="shared" ref="E390:J390" si="459">E383+E388</f>
        <v>27048337.019999996</v>
      </c>
      <c r="F390" s="161">
        <f t="shared" si="459"/>
        <v>60022.05</v>
      </c>
      <c r="G390" s="161">
        <f t="shared" si="459"/>
        <v>-740.46</v>
      </c>
      <c r="H390" s="161">
        <f t="shared" si="459"/>
        <v>0</v>
      </c>
      <c r="I390" s="161">
        <f t="shared" si="459"/>
        <v>53435</v>
      </c>
      <c r="J390" s="161">
        <f t="shared" si="459"/>
        <v>0</v>
      </c>
      <c r="K390" s="161">
        <f t="shared" ref="K390" si="460">D390+E390-F390-G390+H390+I390+J390</f>
        <v>352001444.75</v>
      </c>
      <c r="L390" s="161">
        <f>L383+L388</f>
        <v>0</v>
      </c>
      <c r="M390" s="204"/>
      <c r="N390" s="161">
        <f>K390-L390</f>
        <v>352001444.75</v>
      </c>
    </row>
    <row r="391" spans="1:14" ht="10.5" customHeight="1" x14ac:dyDescent="0.2">
      <c r="B391" s="11"/>
      <c r="C391" s="18"/>
      <c r="D391" s="33"/>
      <c r="E391" s="33"/>
      <c r="F391" s="33"/>
      <c r="G391" s="33"/>
      <c r="H391" s="33"/>
      <c r="I391" s="33"/>
      <c r="J391" s="33"/>
      <c r="K391" s="33"/>
      <c r="L391" s="33"/>
      <c r="M391" s="155" t="s">
        <v>308</v>
      </c>
      <c r="N391" s="33"/>
    </row>
    <row r="392" spans="1:14" ht="10.5" customHeight="1" x14ac:dyDescent="0.2">
      <c r="A392" s="137" t="s">
        <v>81</v>
      </c>
      <c r="B392" s="11"/>
      <c r="D392" s="12"/>
      <c r="E392" s="12"/>
      <c r="F392" s="12"/>
      <c r="G392" s="12"/>
      <c r="H392" s="12"/>
      <c r="I392" s="12"/>
      <c r="J392" s="12"/>
      <c r="K392" s="12"/>
      <c r="L392" s="12"/>
      <c r="M392" s="155" t="s">
        <v>308</v>
      </c>
      <c r="N392" s="12"/>
    </row>
    <row r="393" spans="1:14" s="9" customFormat="1" ht="10.5" customHeight="1" x14ac:dyDescent="0.2">
      <c r="A393" s="141"/>
      <c r="B393" s="2">
        <v>311</v>
      </c>
      <c r="C393" s="13" t="s">
        <v>40</v>
      </c>
      <c r="D393" s="12">
        <v>1969353.3</v>
      </c>
      <c r="E393" s="12">
        <v>75365.17</v>
      </c>
      <c r="F393" s="12">
        <v>271017.7</v>
      </c>
      <c r="G393" s="12">
        <v>2031.77</v>
      </c>
      <c r="H393" s="12">
        <v>0</v>
      </c>
      <c r="I393" s="12">
        <v>0</v>
      </c>
      <c r="J393" s="12">
        <v>0</v>
      </c>
      <c r="K393" s="12">
        <f>D393+E393-F393-G393+H393+I393+J393</f>
        <v>1771669</v>
      </c>
      <c r="L393" s="12">
        <v>0</v>
      </c>
      <c r="M393" s="155" t="s">
        <v>308</v>
      </c>
      <c r="N393" s="12">
        <f>K393-L393</f>
        <v>1771669</v>
      </c>
    </row>
    <row r="394" spans="1:14" ht="10.5" customHeight="1" x14ac:dyDescent="0.2">
      <c r="A394" s="4"/>
      <c r="B394" s="2">
        <v>312</v>
      </c>
      <c r="C394" s="4" t="s">
        <v>41</v>
      </c>
      <c r="D394" s="12">
        <v>14106274.1</v>
      </c>
      <c r="E394" s="12">
        <v>810883.76</v>
      </c>
      <c r="F394" s="12">
        <v>227988.80000000002</v>
      </c>
      <c r="G394" s="12">
        <v>7009.8600000000006</v>
      </c>
      <c r="H394" s="12">
        <v>0</v>
      </c>
      <c r="I394" s="12">
        <v>27219.8</v>
      </c>
      <c r="J394" s="12">
        <v>0</v>
      </c>
      <c r="K394" s="12">
        <f t="shared" ref="K394:K398" si="461">D394+E394-F394-G394+H394+I394+J394</f>
        <v>14709379</v>
      </c>
      <c r="L394" s="12">
        <v>0</v>
      </c>
      <c r="M394" s="155" t="s">
        <v>308</v>
      </c>
      <c r="N394" s="12">
        <f t="shared" ref="N394:N397" si="462">K394-L394</f>
        <v>14709379</v>
      </c>
    </row>
    <row r="395" spans="1:14" ht="10.5" customHeight="1" x14ac:dyDescent="0.2">
      <c r="A395" s="4"/>
      <c r="B395" s="2">
        <v>314</v>
      </c>
      <c r="C395" s="4" t="s">
        <v>42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f t="shared" si="461"/>
        <v>0</v>
      </c>
      <c r="L395" s="12">
        <v>0</v>
      </c>
      <c r="M395" s="155" t="s">
        <v>308</v>
      </c>
      <c r="N395" s="12">
        <f t="shared" si="462"/>
        <v>0</v>
      </c>
    </row>
    <row r="396" spans="1:14" ht="10.5" customHeight="1" x14ac:dyDescent="0.2">
      <c r="A396" s="4"/>
      <c r="B396" s="2">
        <v>315</v>
      </c>
      <c r="C396" s="4" t="s">
        <v>43</v>
      </c>
      <c r="D396" s="12">
        <v>1991675.1</v>
      </c>
      <c r="E396" s="12">
        <v>91308.12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f t="shared" si="461"/>
        <v>2082983.2200000002</v>
      </c>
      <c r="L396" s="12">
        <v>0</v>
      </c>
      <c r="M396" s="155" t="s">
        <v>308</v>
      </c>
      <c r="N396" s="12">
        <f t="shared" si="462"/>
        <v>2082983.2200000002</v>
      </c>
    </row>
    <row r="397" spans="1:14" ht="10.5" customHeight="1" x14ac:dyDescent="0.2">
      <c r="A397" s="4"/>
      <c r="B397" s="2">
        <v>316</v>
      </c>
      <c r="C397" s="4" t="s">
        <v>44</v>
      </c>
      <c r="D397" s="12">
        <v>149821.76000000001</v>
      </c>
      <c r="E397" s="12">
        <v>7266.96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f t="shared" si="461"/>
        <v>157088.72</v>
      </c>
      <c r="L397" s="12">
        <v>0</v>
      </c>
      <c r="M397" s="155" t="s">
        <v>308</v>
      </c>
      <c r="N397" s="12">
        <f t="shared" si="462"/>
        <v>157088.72</v>
      </c>
    </row>
    <row r="398" spans="1:14" s="67" customFormat="1" ht="10.5" customHeight="1" x14ac:dyDescent="0.2">
      <c r="A398" s="66"/>
      <c r="B398" s="72"/>
      <c r="C398" s="73" t="s">
        <v>45</v>
      </c>
      <c r="D398" s="63">
        <f>SUM(D393:D397)</f>
        <v>18217124.260000002</v>
      </c>
      <c r="E398" s="63">
        <f t="shared" ref="E398" si="463">SUM(E393:E397)</f>
        <v>984824.01</v>
      </c>
      <c r="F398" s="63">
        <f t="shared" ref="F398" si="464">SUM(F393:F397)</f>
        <v>499006.5</v>
      </c>
      <c r="G398" s="63">
        <f t="shared" ref="G398" si="465">SUM(G393:G397)</f>
        <v>9041.630000000001</v>
      </c>
      <c r="H398" s="63">
        <f t="shared" ref="H398" si="466">SUM(H393:H397)</f>
        <v>0</v>
      </c>
      <c r="I398" s="63">
        <f t="shared" ref="I398" si="467">SUM(I393:I397)</f>
        <v>27219.8</v>
      </c>
      <c r="J398" s="63">
        <f>SUM(J393:J397)</f>
        <v>0</v>
      </c>
      <c r="K398" s="63">
        <f t="shared" si="461"/>
        <v>18721119.940000005</v>
      </c>
      <c r="L398" s="63">
        <f>SUM(L393:L397)</f>
        <v>0</v>
      </c>
      <c r="M398" s="155" t="s">
        <v>308</v>
      </c>
      <c r="N398" s="63">
        <f>K398-L398</f>
        <v>18721119.940000005</v>
      </c>
    </row>
    <row r="399" spans="1:14" ht="10.5" customHeight="1" x14ac:dyDescent="0.2">
      <c r="A399" s="4"/>
      <c r="B399" s="17"/>
      <c r="C399" s="18"/>
      <c r="D399" s="33"/>
      <c r="E399" s="33"/>
      <c r="F399" s="33"/>
      <c r="G399" s="33"/>
      <c r="H399" s="33"/>
      <c r="I399" s="33"/>
      <c r="J399" s="33"/>
      <c r="K399" s="33"/>
      <c r="L399" s="33"/>
      <c r="M399" s="155" t="s">
        <v>308</v>
      </c>
      <c r="N399" s="33"/>
    </row>
    <row r="400" spans="1:14" s="9" customFormat="1" ht="10.5" customHeight="1" x14ac:dyDescent="0.2">
      <c r="A400" s="5"/>
      <c r="B400" s="2">
        <v>316.3</v>
      </c>
      <c r="C400" s="13" t="s">
        <v>46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f t="shared" ref="K400:K403" si="468">D400+E400-F400-G400+H400+I400+J400</f>
        <v>0</v>
      </c>
      <c r="L400" s="12">
        <v>0</v>
      </c>
      <c r="M400" s="155" t="s">
        <v>308</v>
      </c>
      <c r="N400" s="12">
        <f t="shared" ref="N400:N402" si="469">K400-L400</f>
        <v>0</v>
      </c>
    </row>
    <row r="401" spans="1:14" s="9" customFormat="1" ht="10.5" customHeight="1" x14ac:dyDescent="0.2">
      <c r="A401" s="5"/>
      <c r="B401" s="2">
        <v>316.5</v>
      </c>
      <c r="C401" s="5" t="s">
        <v>47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f t="shared" si="468"/>
        <v>0</v>
      </c>
      <c r="L401" s="12">
        <v>0</v>
      </c>
      <c r="M401" s="155" t="s">
        <v>308</v>
      </c>
      <c r="N401" s="12">
        <f t="shared" si="469"/>
        <v>0</v>
      </c>
    </row>
    <row r="402" spans="1:14" ht="10.5" customHeight="1" x14ac:dyDescent="0.2">
      <c r="A402" s="4"/>
      <c r="B402" s="2">
        <v>316.7</v>
      </c>
      <c r="C402" s="3" t="s">
        <v>48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f t="shared" si="468"/>
        <v>0</v>
      </c>
      <c r="L402" s="12">
        <v>0</v>
      </c>
      <c r="M402" s="155" t="s">
        <v>308</v>
      </c>
      <c r="N402" s="12">
        <f t="shared" si="469"/>
        <v>0</v>
      </c>
    </row>
    <row r="403" spans="1:14" s="67" customFormat="1" ht="10.5" customHeight="1" x14ac:dyDescent="0.2">
      <c r="A403" s="66"/>
      <c r="B403" s="72"/>
      <c r="C403" s="73" t="s">
        <v>49</v>
      </c>
      <c r="D403" s="63">
        <f>SUM(D400:D402)</f>
        <v>0</v>
      </c>
      <c r="E403" s="63">
        <f t="shared" ref="E403" si="470">SUM(E400:E402)</f>
        <v>0</v>
      </c>
      <c r="F403" s="63">
        <f t="shared" ref="F403" si="471">SUM(F400:F402)</f>
        <v>0</v>
      </c>
      <c r="G403" s="63">
        <f t="shared" ref="G403" si="472">SUM(G400:G402)</f>
        <v>0</v>
      </c>
      <c r="H403" s="63">
        <f t="shared" ref="H403" si="473">SUM(H400:H402)</f>
        <v>0</v>
      </c>
      <c r="I403" s="63">
        <f t="shared" ref="I403" si="474">SUM(I400:I402)</f>
        <v>0</v>
      </c>
      <c r="J403" s="63">
        <f t="shared" ref="J403" si="475">SUM(J400:J402)</f>
        <v>0</v>
      </c>
      <c r="K403" s="63">
        <f t="shared" si="468"/>
        <v>0</v>
      </c>
      <c r="L403" s="63">
        <f>SUM(L400:L402)</f>
        <v>0</v>
      </c>
      <c r="M403" s="155" t="s">
        <v>308</v>
      </c>
      <c r="N403" s="63">
        <f>K403-L403</f>
        <v>0</v>
      </c>
    </row>
    <row r="404" spans="1:14" ht="10.5" customHeight="1" thickBot="1" x14ac:dyDescent="0.25">
      <c r="A404" s="4"/>
      <c r="B404" s="17"/>
      <c r="D404" s="33"/>
      <c r="E404" s="33"/>
      <c r="F404" s="33"/>
      <c r="G404" s="33"/>
      <c r="H404" s="33"/>
      <c r="I404" s="33"/>
      <c r="J404" s="33"/>
      <c r="K404" s="33"/>
      <c r="L404" s="33"/>
      <c r="M404" s="159" t="s">
        <v>308</v>
      </c>
      <c r="N404" s="160"/>
    </row>
    <row r="405" spans="1:14" s="67" customFormat="1" ht="10.5" customHeight="1" thickTop="1" x14ac:dyDescent="0.2">
      <c r="A405" s="66"/>
      <c r="B405" s="72"/>
      <c r="C405" s="85" t="s">
        <v>336</v>
      </c>
      <c r="D405" s="161">
        <f>D398+D403</f>
        <v>18217124.260000002</v>
      </c>
      <c r="E405" s="161">
        <f t="shared" ref="E405:J405" si="476">E398+E403</f>
        <v>984824.01</v>
      </c>
      <c r="F405" s="161">
        <f t="shared" si="476"/>
        <v>499006.5</v>
      </c>
      <c r="G405" s="161">
        <f t="shared" si="476"/>
        <v>9041.630000000001</v>
      </c>
      <c r="H405" s="161">
        <f t="shared" si="476"/>
        <v>0</v>
      </c>
      <c r="I405" s="161">
        <f t="shared" si="476"/>
        <v>27219.8</v>
      </c>
      <c r="J405" s="161">
        <f t="shared" si="476"/>
        <v>0</v>
      </c>
      <c r="K405" s="161">
        <f t="shared" ref="K405" si="477">D405+E405-F405-G405+H405+I405+J405</f>
        <v>18721119.940000005</v>
      </c>
      <c r="L405" s="161">
        <f>L398+L403</f>
        <v>0</v>
      </c>
      <c r="M405" s="204"/>
      <c r="N405" s="161">
        <f>K405-L405</f>
        <v>18721119.940000005</v>
      </c>
    </row>
    <row r="406" spans="1:14" ht="10.5" customHeight="1" x14ac:dyDescent="0.2">
      <c r="A406" s="137" t="s">
        <v>82</v>
      </c>
      <c r="B406" s="11"/>
      <c r="D406" s="12"/>
      <c r="E406" s="12"/>
      <c r="F406" s="12"/>
      <c r="G406" s="12"/>
      <c r="H406" s="12"/>
      <c r="I406" s="12"/>
      <c r="J406" s="12"/>
      <c r="K406" s="12"/>
      <c r="L406" s="12"/>
      <c r="M406" s="155" t="s">
        <v>308</v>
      </c>
      <c r="N406" s="12"/>
    </row>
    <row r="407" spans="1:14" s="9" customFormat="1" ht="10.5" customHeight="1" x14ac:dyDescent="0.2">
      <c r="A407" s="141"/>
      <c r="B407" s="2">
        <v>311</v>
      </c>
      <c r="C407" s="13" t="s">
        <v>40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f>D407+E407-F407-G407+H407+I407+J407</f>
        <v>0</v>
      </c>
      <c r="L407" s="12">
        <v>0</v>
      </c>
      <c r="M407" s="155" t="s">
        <v>308</v>
      </c>
      <c r="N407" s="12">
        <f>K407-L407</f>
        <v>0</v>
      </c>
    </row>
    <row r="408" spans="1:14" ht="10.5" customHeight="1" x14ac:dyDescent="0.2">
      <c r="A408" s="57"/>
      <c r="B408" s="2">
        <v>312</v>
      </c>
      <c r="C408" s="4" t="s">
        <v>41</v>
      </c>
      <c r="D408" s="12">
        <v>52104.93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f t="shared" ref="K408:K412" si="478">D408+E408-F408-G408+H408+I408+J408</f>
        <v>52104.93</v>
      </c>
      <c r="L408" s="12">
        <v>0</v>
      </c>
      <c r="M408" s="155" t="s">
        <v>308</v>
      </c>
      <c r="N408" s="12">
        <f t="shared" ref="N408:N411" si="479">K408-L408</f>
        <v>52104.93</v>
      </c>
    </row>
    <row r="409" spans="1:14" ht="10.5" customHeight="1" x14ac:dyDescent="0.2">
      <c r="A409" s="57"/>
      <c r="B409" s="2">
        <v>314</v>
      </c>
      <c r="C409" s="4" t="s">
        <v>42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f t="shared" si="478"/>
        <v>0</v>
      </c>
      <c r="L409" s="12">
        <v>0</v>
      </c>
      <c r="M409" s="155" t="s">
        <v>308</v>
      </c>
      <c r="N409" s="12">
        <f t="shared" si="479"/>
        <v>0</v>
      </c>
    </row>
    <row r="410" spans="1:14" ht="10.5" customHeight="1" x14ac:dyDescent="0.2">
      <c r="A410" s="57"/>
      <c r="B410" s="2">
        <v>315</v>
      </c>
      <c r="C410" s="4" t="s">
        <v>43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f t="shared" si="478"/>
        <v>0</v>
      </c>
      <c r="L410" s="12">
        <v>0</v>
      </c>
      <c r="M410" s="155" t="s">
        <v>308</v>
      </c>
      <c r="N410" s="12">
        <f t="shared" si="479"/>
        <v>0</v>
      </c>
    </row>
    <row r="411" spans="1:14" ht="10.5" customHeight="1" x14ac:dyDescent="0.2">
      <c r="A411" s="57"/>
      <c r="B411" s="2">
        <v>316</v>
      </c>
      <c r="C411" s="4" t="s">
        <v>44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f t="shared" si="478"/>
        <v>0</v>
      </c>
      <c r="L411" s="12">
        <v>0</v>
      </c>
      <c r="M411" s="155" t="s">
        <v>308</v>
      </c>
      <c r="N411" s="12">
        <f t="shared" si="479"/>
        <v>0</v>
      </c>
    </row>
    <row r="412" spans="1:14" s="67" customFormat="1" ht="10.5" customHeight="1" x14ac:dyDescent="0.2">
      <c r="A412" s="139"/>
      <c r="B412" s="72"/>
      <c r="C412" s="73" t="s">
        <v>45</v>
      </c>
      <c r="D412" s="63">
        <f>SUM(D407:D411)</f>
        <v>52104.93</v>
      </c>
      <c r="E412" s="63">
        <f t="shared" ref="E412" si="480">SUM(E407:E411)</f>
        <v>0</v>
      </c>
      <c r="F412" s="63">
        <f t="shared" ref="F412" si="481">SUM(F407:F411)</f>
        <v>0</v>
      </c>
      <c r="G412" s="63">
        <f t="shared" ref="G412" si="482">SUM(G407:G411)</f>
        <v>0</v>
      </c>
      <c r="H412" s="63">
        <f t="shared" ref="H412" si="483">SUM(H407:H411)</f>
        <v>0</v>
      </c>
      <c r="I412" s="63">
        <f t="shared" ref="I412" si="484">SUM(I407:I411)</f>
        <v>0</v>
      </c>
      <c r="J412" s="63">
        <f>SUM(J407:J411)</f>
        <v>0</v>
      </c>
      <c r="K412" s="63">
        <f t="shared" si="478"/>
        <v>52104.93</v>
      </c>
      <c r="L412" s="63">
        <f>SUM(L407:L411)</f>
        <v>0</v>
      </c>
      <c r="M412" s="155" t="s">
        <v>308</v>
      </c>
      <c r="N412" s="63">
        <f>K412-L412</f>
        <v>52104.93</v>
      </c>
    </row>
    <row r="413" spans="1:14" ht="10.5" customHeight="1" x14ac:dyDescent="0.2">
      <c r="A413" s="57"/>
      <c r="B413" s="17"/>
      <c r="C413" s="18"/>
      <c r="D413" s="33"/>
      <c r="E413" s="33"/>
      <c r="F413" s="33"/>
      <c r="G413" s="33"/>
      <c r="H413" s="33"/>
      <c r="I413" s="33"/>
      <c r="J413" s="33"/>
      <c r="K413" s="33"/>
      <c r="L413" s="33"/>
      <c r="M413" s="155" t="s">
        <v>308</v>
      </c>
      <c r="N413" s="33"/>
    </row>
    <row r="414" spans="1:14" s="9" customFormat="1" ht="10.5" customHeight="1" x14ac:dyDescent="0.2">
      <c r="A414" s="139"/>
      <c r="B414" s="2">
        <v>316.3</v>
      </c>
      <c r="C414" s="13" t="s">
        <v>46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f t="shared" ref="K414:K417" si="485">D414+E414-F414-G414+H414+I414+J414</f>
        <v>0</v>
      </c>
      <c r="L414" s="12">
        <v>0</v>
      </c>
      <c r="M414" s="155" t="s">
        <v>308</v>
      </c>
      <c r="N414" s="12">
        <f t="shared" ref="N414:N416" si="486">K414-L414</f>
        <v>0</v>
      </c>
    </row>
    <row r="415" spans="1:14" s="9" customFormat="1" ht="10.5" customHeight="1" x14ac:dyDescent="0.2">
      <c r="A415" s="139"/>
      <c r="B415" s="2">
        <v>316.5</v>
      </c>
      <c r="C415" s="5" t="s">
        <v>47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f t="shared" si="485"/>
        <v>0</v>
      </c>
      <c r="L415" s="12">
        <v>0</v>
      </c>
      <c r="M415" s="155" t="s">
        <v>308</v>
      </c>
      <c r="N415" s="12">
        <f t="shared" si="486"/>
        <v>0</v>
      </c>
    </row>
    <row r="416" spans="1:14" ht="10.5" customHeight="1" x14ac:dyDescent="0.2">
      <c r="A416" s="57"/>
      <c r="B416" s="2">
        <v>316.7</v>
      </c>
      <c r="C416" s="3" t="s">
        <v>48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f t="shared" si="485"/>
        <v>0</v>
      </c>
      <c r="L416" s="12">
        <v>0</v>
      </c>
      <c r="M416" s="155" t="s">
        <v>308</v>
      </c>
      <c r="N416" s="12">
        <f t="shared" si="486"/>
        <v>0</v>
      </c>
    </row>
    <row r="417" spans="1:14" s="67" customFormat="1" ht="10.5" customHeight="1" x14ac:dyDescent="0.2">
      <c r="A417" s="139"/>
      <c r="B417" s="72"/>
      <c r="C417" s="73" t="s">
        <v>49</v>
      </c>
      <c r="D417" s="63">
        <f>SUM(D414:D416)</f>
        <v>0</v>
      </c>
      <c r="E417" s="63">
        <f t="shared" ref="E417" si="487">SUM(E414:E416)</f>
        <v>0</v>
      </c>
      <c r="F417" s="63">
        <f t="shared" ref="F417" si="488">SUM(F414:F416)</f>
        <v>0</v>
      </c>
      <c r="G417" s="63">
        <f t="shared" ref="G417" si="489">SUM(G414:G416)</f>
        <v>0</v>
      </c>
      <c r="H417" s="63">
        <f t="shared" ref="H417" si="490">SUM(H414:H416)</f>
        <v>0</v>
      </c>
      <c r="I417" s="63">
        <f t="shared" ref="I417" si="491">SUM(I414:I416)</f>
        <v>0</v>
      </c>
      <c r="J417" s="63">
        <f t="shared" ref="J417" si="492">SUM(J414:J416)</f>
        <v>0</v>
      </c>
      <c r="K417" s="63">
        <f t="shared" si="485"/>
        <v>0</v>
      </c>
      <c r="L417" s="63">
        <f>SUM(L414:L416)</f>
        <v>0</v>
      </c>
      <c r="M417" s="155" t="s">
        <v>308</v>
      </c>
      <c r="N417" s="63">
        <f>K417-L417</f>
        <v>0</v>
      </c>
    </row>
    <row r="418" spans="1:14" ht="10.5" customHeight="1" thickBot="1" x14ac:dyDescent="0.25">
      <c r="A418" s="57"/>
      <c r="B418" s="17"/>
      <c r="D418" s="33"/>
      <c r="E418" s="33"/>
      <c r="F418" s="33"/>
      <c r="G418" s="33"/>
      <c r="H418" s="33"/>
      <c r="I418" s="33"/>
      <c r="J418" s="33"/>
      <c r="K418" s="33"/>
      <c r="L418" s="33"/>
      <c r="M418" s="159" t="s">
        <v>308</v>
      </c>
      <c r="N418" s="160"/>
    </row>
    <row r="419" spans="1:14" s="67" customFormat="1" ht="10.5" customHeight="1" thickTop="1" x14ac:dyDescent="0.2">
      <c r="A419" s="139"/>
      <c r="B419" s="72"/>
      <c r="C419" s="85" t="s">
        <v>337</v>
      </c>
      <c r="D419" s="161">
        <f>D412+D417</f>
        <v>52104.93</v>
      </c>
      <c r="E419" s="161">
        <f t="shared" ref="E419:J419" si="493">E412+E417</f>
        <v>0</v>
      </c>
      <c r="F419" s="161">
        <f t="shared" si="493"/>
        <v>0</v>
      </c>
      <c r="G419" s="161">
        <f t="shared" si="493"/>
        <v>0</v>
      </c>
      <c r="H419" s="161">
        <f t="shared" si="493"/>
        <v>0</v>
      </c>
      <c r="I419" s="161">
        <f t="shared" si="493"/>
        <v>0</v>
      </c>
      <c r="J419" s="161">
        <f t="shared" si="493"/>
        <v>0</v>
      </c>
      <c r="K419" s="161">
        <f t="shared" ref="K419" si="494">D419+E419-F419-G419+H419+I419+J419</f>
        <v>52104.93</v>
      </c>
      <c r="L419" s="161">
        <f>L412+L417</f>
        <v>0</v>
      </c>
      <c r="M419" s="204"/>
      <c r="N419" s="161">
        <f>K419-L419</f>
        <v>52104.93</v>
      </c>
    </row>
    <row r="420" spans="1:14" ht="10.5" customHeight="1" x14ac:dyDescent="0.2">
      <c r="A420" s="137" t="s">
        <v>83</v>
      </c>
      <c r="B420" s="11"/>
      <c r="D420" s="12"/>
      <c r="E420" s="12"/>
      <c r="F420" s="12"/>
      <c r="G420" s="12"/>
      <c r="H420" s="12"/>
      <c r="I420" s="12"/>
      <c r="J420" s="12"/>
      <c r="K420" s="12"/>
      <c r="L420" s="12"/>
      <c r="M420" s="155" t="s">
        <v>308</v>
      </c>
      <c r="N420" s="12"/>
    </row>
    <row r="421" spans="1:14" s="9" customFormat="1" ht="10.5" customHeight="1" x14ac:dyDescent="0.2">
      <c r="A421" s="141"/>
      <c r="B421" s="2">
        <v>311</v>
      </c>
      <c r="C421" s="13" t="s">
        <v>40</v>
      </c>
      <c r="D421" s="12">
        <v>21216014.620000001</v>
      </c>
      <c r="E421" s="12">
        <v>687437.08</v>
      </c>
      <c r="F421" s="12">
        <v>112333.75</v>
      </c>
      <c r="G421" s="12">
        <v>33422.449999999997</v>
      </c>
      <c r="H421" s="12">
        <v>0</v>
      </c>
      <c r="I421" s="12">
        <v>0</v>
      </c>
      <c r="J421" s="12">
        <v>0</v>
      </c>
      <c r="K421" s="12">
        <f>D421+E421-F421-G421+H421+I421+J421</f>
        <v>21757695.5</v>
      </c>
      <c r="L421" s="12">
        <v>0</v>
      </c>
      <c r="M421" s="155" t="s">
        <v>308</v>
      </c>
      <c r="N421" s="12">
        <f>K421-L421</f>
        <v>21757695.5</v>
      </c>
    </row>
    <row r="422" spans="1:14" ht="10.5" customHeight="1" x14ac:dyDescent="0.2">
      <c r="A422" s="4"/>
      <c r="B422" s="2">
        <v>312</v>
      </c>
      <c r="C422" s="4" t="s">
        <v>41</v>
      </c>
      <c r="D422" s="12">
        <v>2385492.29</v>
      </c>
      <c r="E422" s="12">
        <v>94804.2</v>
      </c>
      <c r="F422" s="12">
        <v>0</v>
      </c>
      <c r="G422" s="12">
        <v>146.33000000000001</v>
      </c>
      <c r="H422" s="12">
        <v>0</v>
      </c>
      <c r="I422" s="12">
        <v>18911.25</v>
      </c>
      <c r="J422" s="12">
        <v>0</v>
      </c>
      <c r="K422" s="12">
        <f t="shared" ref="K422:K426" si="495">D422+E422-F422-G422+H422+I422+J422</f>
        <v>2499061.41</v>
      </c>
      <c r="L422" s="12">
        <v>0</v>
      </c>
      <c r="M422" s="155" t="s">
        <v>308</v>
      </c>
      <c r="N422" s="12">
        <f t="shared" ref="N422:N425" si="496">K422-L422</f>
        <v>2499061.41</v>
      </c>
    </row>
    <row r="423" spans="1:14" ht="10.5" customHeight="1" x14ac:dyDescent="0.2">
      <c r="A423" s="4"/>
      <c r="B423" s="2">
        <v>314</v>
      </c>
      <c r="C423" s="4" t="s">
        <v>42</v>
      </c>
      <c r="D423" s="12">
        <v>1574305.1400000001</v>
      </c>
      <c r="E423" s="12">
        <v>64091.76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f t="shared" si="495"/>
        <v>1638396.9000000001</v>
      </c>
      <c r="L423" s="12">
        <v>0</v>
      </c>
      <c r="M423" s="155" t="s">
        <v>308</v>
      </c>
      <c r="N423" s="12">
        <f t="shared" si="496"/>
        <v>1638396.9000000001</v>
      </c>
    </row>
    <row r="424" spans="1:14" ht="10.5" customHeight="1" x14ac:dyDescent="0.2">
      <c r="A424" s="4"/>
      <c r="B424" s="2">
        <v>315</v>
      </c>
      <c r="C424" s="4" t="s">
        <v>43</v>
      </c>
      <c r="D424" s="12">
        <v>3765912.41</v>
      </c>
      <c r="E424" s="12">
        <v>138169.79999999999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f t="shared" si="495"/>
        <v>3904082.21</v>
      </c>
      <c r="L424" s="12">
        <v>0</v>
      </c>
      <c r="M424" s="155" t="s">
        <v>308</v>
      </c>
      <c r="N424" s="12">
        <f t="shared" si="496"/>
        <v>3904082.21</v>
      </c>
    </row>
    <row r="425" spans="1:14" ht="10.5" customHeight="1" x14ac:dyDescent="0.2">
      <c r="A425" s="4"/>
      <c r="B425" s="2">
        <v>316</v>
      </c>
      <c r="C425" s="4" t="s">
        <v>44</v>
      </c>
      <c r="D425" s="12">
        <v>962996.43</v>
      </c>
      <c r="E425" s="12">
        <v>38285.99</v>
      </c>
      <c r="F425" s="12">
        <v>37931.42</v>
      </c>
      <c r="G425" s="12">
        <v>-16751.93</v>
      </c>
      <c r="H425" s="12">
        <v>0</v>
      </c>
      <c r="I425" s="12">
        <v>0</v>
      </c>
      <c r="J425" s="12">
        <v>0</v>
      </c>
      <c r="K425" s="12">
        <f t="shared" si="495"/>
        <v>980102.93</v>
      </c>
      <c r="L425" s="12">
        <v>0</v>
      </c>
      <c r="M425" s="155" t="s">
        <v>308</v>
      </c>
      <c r="N425" s="12">
        <f t="shared" si="496"/>
        <v>980102.93</v>
      </c>
    </row>
    <row r="426" spans="1:14" s="77" customFormat="1" ht="10.5" customHeight="1" x14ac:dyDescent="0.2">
      <c r="A426" s="24"/>
      <c r="B426" s="72"/>
      <c r="C426" s="106" t="s">
        <v>45</v>
      </c>
      <c r="D426" s="63">
        <f>SUM(D421:D425)</f>
        <v>29904720.890000001</v>
      </c>
      <c r="E426" s="63">
        <f t="shared" ref="E426" si="497">SUM(E421:E425)</f>
        <v>1022788.8299999998</v>
      </c>
      <c r="F426" s="63">
        <f t="shared" ref="F426" si="498">SUM(F421:F425)</f>
        <v>150265.16999999998</v>
      </c>
      <c r="G426" s="63">
        <f t="shared" ref="G426" si="499">SUM(G421:G425)</f>
        <v>16816.849999999999</v>
      </c>
      <c r="H426" s="63">
        <f t="shared" ref="H426" si="500">SUM(H421:H425)</f>
        <v>0</v>
      </c>
      <c r="I426" s="63">
        <f t="shared" ref="I426" si="501">SUM(I421:I425)</f>
        <v>18911.25</v>
      </c>
      <c r="J426" s="63">
        <f>SUM(J421:J425)</f>
        <v>0</v>
      </c>
      <c r="K426" s="63">
        <f t="shared" si="495"/>
        <v>30779338.949999996</v>
      </c>
      <c r="L426" s="63">
        <f>SUM(L421:L425)</f>
        <v>0</v>
      </c>
      <c r="M426" s="155" t="s">
        <v>308</v>
      </c>
      <c r="N426" s="63">
        <f>K426-L426</f>
        <v>30779338.949999996</v>
      </c>
    </row>
    <row r="427" spans="1:14" ht="10.5" customHeight="1" x14ac:dyDescent="0.2">
      <c r="A427" s="4"/>
      <c r="B427" s="17"/>
      <c r="C427" s="18"/>
      <c r="D427" s="33"/>
      <c r="E427" s="33"/>
      <c r="F427" s="33"/>
      <c r="G427" s="33"/>
      <c r="H427" s="33"/>
      <c r="I427" s="33"/>
      <c r="J427" s="33"/>
      <c r="K427" s="33"/>
      <c r="L427" s="33"/>
      <c r="M427" s="155" t="s">
        <v>308</v>
      </c>
      <c r="N427" s="33"/>
    </row>
    <row r="428" spans="1:14" s="9" customFormat="1" ht="10.5" customHeight="1" x14ac:dyDescent="0.2">
      <c r="A428" s="5"/>
      <c r="B428" s="2">
        <v>316.3</v>
      </c>
      <c r="C428" s="13" t="s">
        <v>46</v>
      </c>
      <c r="D428" s="12">
        <v>4349.96</v>
      </c>
      <c r="E428" s="12">
        <v>148.53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f t="shared" ref="K428:K431" si="502">D428+E428-F428-G428+H428+I428+J428</f>
        <v>4498.49</v>
      </c>
      <c r="L428" s="12">
        <v>0</v>
      </c>
      <c r="M428" s="155" t="s">
        <v>308</v>
      </c>
      <c r="N428" s="12">
        <f t="shared" ref="N428:N430" si="503">K428-L428</f>
        <v>4498.49</v>
      </c>
    </row>
    <row r="429" spans="1:14" s="9" customFormat="1" ht="10.5" customHeight="1" x14ac:dyDescent="0.2">
      <c r="A429" s="5"/>
      <c r="B429" s="2">
        <v>316.5</v>
      </c>
      <c r="C429" s="5" t="s">
        <v>47</v>
      </c>
      <c r="D429" s="12">
        <v>19781.53</v>
      </c>
      <c r="E429" s="12">
        <v>5272.71</v>
      </c>
      <c r="F429" s="12">
        <v>12757.56</v>
      </c>
      <c r="G429" s="12">
        <v>0</v>
      </c>
      <c r="H429" s="12">
        <v>0</v>
      </c>
      <c r="I429" s="12">
        <v>0</v>
      </c>
      <c r="J429" s="12">
        <v>0</v>
      </c>
      <c r="K429" s="12">
        <f t="shared" si="502"/>
        <v>12296.679999999998</v>
      </c>
      <c r="L429" s="12">
        <v>0</v>
      </c>
      <c r="M429" s="155" t="s">
        <v>308</v>
      </c>
      <c r="N429" s="12">
        <f t="shared" si="503"/>
        <v>12296.679999999998</v>
      </c>
    </row>
    <row r="430" spans="1:14" ht="10.5" customHeight="1" x14ac:dyDescent="0.2">
      <c r="A430" s="4"/>
      <c r="B430" s="2">
        <v>316.7</v>
      </c>
      <c r="C430" s="3" t="s">
        <v>48</v>
      </c>
      <c r="D430" s="12">
        <v>116569.37</v>
      </c>
      <c r="E430" s="12">
        <v>39802.04</v>
      </c>
      <c r="F430" s="12">
        <v>45128.17</v>
      </c>
      <c r="G430" s="12">
        <v>0</v>
      </c>
      <c r="H430" s="12">
        <v>0</v>
      </c>
      <c r="I430" s="12">
        <v>0</v>
      </c>
      <c r="J430" s="12">
        <v>0</v>
      </c>
      <c r="K430" s="12">
        <f t="shared" si="502"/>
        <v>111243.24</v>
      </c>
      <c r="L430" s="12">
        <v>0</v>
      </c>
      <c r="M430" s="155" t="s">
        <v>308</v>
      </c>
      <c r="N430" s="12">
        <f t="shared" si="503"/>
        <v>111243.24</v>
      </c>
    </row>
    <row r="431" spans="1:14" s="67" customFormat="1" ht="10.5" customHeight="1" x14ac:dyDescent="0.2">
      <c r="A431" s="66"/>
      <c r="B431" s="72"/>
      <c r="C431" s="73" t="s">
        <v>49</v>
      </c>
      <c r="D431" s="63">
        <f>SUM(D428:D430)</f>
        <v>140700.85999999999</v>
      </c>
      <c r="E431" s="63">
        <f t="shared" ref="E431" si="504">SUM(E428:E430)</f>
        <v>45223.28</v>
      </c>
      <c r="F431" s="63">
        <f t="shared" ref="F431" si="505">SUM(F428:F430)</f>
        <v>57885.729999999996</v>
      </c>
      <c r="G431" s="63">
        <f t="shared" ref="G431" si="506">SUM(G428:G430)</f>
        <v>0</v>
      </c>
      <c r="H431" s="63">
        <f t="shared" ref="H431" si="507">SUM(H428:H430)</f>
        <v>0</v>
      </c>
      <c r="I431" s="63">
        <f t="shared" ref="I431" si="508">SUM(I428:I430)</f>
        <v>0</v>
      </c>
      <c r="J431" s="63">
        <f t="shared" ref="J431" si="509">SUM(J428:J430)</f>
        <v>0</v>
      </c>
      <c r="K431" s="63">
        <f t="shared" si="502"/>
        <v>128038.40999999999</v>
      </c>
      <c r="L431" s="63">
        <f>SUM(L428:L430)</f>
        <v>0</v>
      </c>
      <c r="M431" s="155" t="s">
        <v>308</v>
      </c>
      <c r="N431" s="63">
        <f>K431-L431</f>
        <v>128038.40999999999</v>
      </c>
    </row>
    <row r="432" spans="1:14" ht="10.5" customHeight="1" thickBot="1" x14ac:dyDescent="0.25">
      <c r="A432" s="4"/>
      <c r="B432" s="17"/>
      <c r="D432" s="33"/>
      <c r="E432" s="33"/>
      <c r="F432" s="33"/>
      <c r="G432" s="33"/>
      <c r="H432" s="33"/>
      <c r="I432" s="33"/>
      <c r="J432" s="33"/>
      <c r="K432" s="33"/>
      <c r="L432" s="33"/>
      <c r="M432" s="159" t="s">
        <v>308</v>
      </c>
      <c r="N432" s="160"/>
    </row>
    <row r="433" spans="1:14" s="67" customFormat="1" ht="10.5" customHeight="1" thickTop="1" x14ac:dyDescent="0.2">
      <c r="A433" s="66"/>
      <c r="B433" s="72"/>
      <c r="C433" s="85" t="s">
        <v>338</v>
      </c>
      <c r="D433" s="161">
        <f>D426+D431</f>
        <v>30045421.75</v>
      </c>
      <c r="E433" s="161">
        <f t="shared" ref="E433:J433" si="510">E426+E431</f>
        <v>1068012.1099999999</v>
      </c>
      <c r="F433" s="161">
        <f t="shared" si="510"/>
        <v>208150.89999999997</v>
      </c>
      <c r="G433" s="161">
        <f t="shared" si="510"/>
        <v>16816.849999999999</v>
      </c>
      <c r="H433" s="161">
        <f t="shared" si="510"/>
        <v>0</v>
      </c>
      <c r="I433" s="161">
        <f t="shared" si="510"/>
        <v>18911.25</v>
      </c>
      <c r="J433" s="161">
        <f t="shared" si="510"/>
        <v>0</v>
      </c>
      <c r="K433" s="161">
        <f t="shared" ref="K433" si="511">D433+E433-F433-G433+H433+I433+J433</f>
        <v>30907377.359999999</v>
      </c>
      <c r="L433" s="161">
        <f>L426+L431</f>
        <v>0</v>
      </c>
      <c r="M433" s="204"/>
      <c r="N433" s="161">
        <f>K433-L433</f>
        <v>30907377.359999999</v>
      </c>
    </row>
    <row r="434" spans="1:14" ht="10.5" customHeight="1" x14ac:dyDescent="0.2">
      <c r="A434" s="58" t="s">
        <v>84</v>
      </c>
      <c r="B434" s="2"/>
      <c r="D434" s="12"/>
      <c r="E434" s="12"/>
      <c r="F434" s="12"/>
      <c r="G434" s="12"/>
      <c r="H434" s="12"/>
      <c r="I434" s="12"/>
      <c r="J434" s="12"/>
      <c r="K434" s="12"/>
      <c r="L434" s="12"/>
      <c r="M434" s="155" t="s">
        <v>308</v>
      </c>
      <c r="N434" s="12"/>
    </row>
    <row r="435" spans="1:14" s="9" customFormat="1" ht="10.5" customHeight="1" x14ac:dyDescent="0.2">
      <c r="A435" s="143"/>
      <c r="B435" s="2">
        <v>311</v>
      </c>
      <c r="C435" s="13" t="s">
        <v>40</v>
      </c>
      <c r="D435" s="12">
        <v>1048489.63</v>
      </c>
      <c r="E435" s="12">
        <v>46010.76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f>D435+E435-F435-G435+H435+I435+J435</f>
        <v>1094500.3899999999</v>
      </c>
      <c r="L435" s="12">
        <v>0</v>
      </c>
      <c r="M435" s="155" t="s">
        <v>308</v>
      </c>
      <c r="N435" s="12">
        <f>K435-L435</f>
        <v>1094500.3899999999</v>
      </c>
    </row>
    <row r="436" spans="1:14" ht="10.5" customHeight="1" x14ac:dyDescent="0.2">
      <c r="A436" s="4"/>
      <c r="B436" s="2">
        <v>312</v>
      </c>
      <c r="C436" s="4" t="s">
        <v>41</v>
      </c>
      <c r="D436" s="12">
        <v>8744638.1400000006</v>
      </c>
      <c r="E436" s="12">
        <v>447895.92</v>
      </c>
      <c r="F436" s="12">
        <v>0</v>
      </c>
      <c r="G436" s="12">
        <v>8463.82</v>
      </c>
      <c r="H436" s="12">
        <v>0</v>
      </c>
      <c r="I436" s="12">
        <v>0</v>
      </c>
      <c r="J436" s="12">
        <v>0</v>
      </c>
      <c r="K436" s="12">
        <f t="shared" ref="K436:K440" si="512">D436+E436-F436-G436+H436+I436+J436</f>
        <v>9184070.2400000002</v>
      </c>
      <c r="L436" s="12">
        <v>0</v>
      </c>
      <c r="M436" s="155" t="s">
        <v>308</v>
      </c>
      <c r="N436" s="12">
        <f t="shared" ref="N436:N439" si="513">K436-L436</f>
        <v>9184070.2400000002</v>
      </c>
    </row>
    <row r="437" spans="1:14" ht="10.5" customHeight="1" x14ac:dyDescent="0.2">
      <c r="A437" s="4"/>
      <c r="B437" s="2">
        <v>314</v>
      </c>
      <c r="C437" s="4" t="s">
        <v>42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f t="shared" si="512"/>
        <v>0</v>
      </c>
      <c r="L437" s="12">
        <v>0</v>
      </c>
      <c r="M437" s="155" t="s">
        <v>308</v>
      </c>
      <c r="N437" s="12">
        <f t="shared" si="513"/>
        <v>0</v>
      </c>
    </row>
    <row r="438" spans="1:14" ht="10.5" customHeight="1" x14ac:dyDescent="0.2">
      <c r="A438" s="4"/>
      <c r="B438" s="2">
        <v>315</v>
      </c>
      <c r="C438" s="4" t="s">
        <v>43</v>
      </c>
      <c r="D438" s="12">
        <v>29579.22</v>
      </c>
      <c r="E438" s="12">
        <v>1272.1200000000001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f t="shared" si="512"/>
        <v>30851.34</v>
      </c>
      <c r="L438" s="12">
        <v>0</v>
      </c>
      <c r="M438" s="155" t="s">
        <v>308</v>
      </c>
      <c r="N438" s="12">
        <f t="shared" si="513"/>
        <v>30851.34</v>
      </c>
    </row>
    <row r="439" spans="1:14" ht="10.5" customHeight="1" x14ac:dyDescent="0.2">
      <c r="A439" s="4"/>
      <c r="B439" s="2">
        <v>316</v>
      </c>
      <c r="C439" s="4" t="s">
        <v>44</v>
      </c>
      <c r="D439" s="12">
        <v>58282.23</v>
      </c>
      <c r="E439" s="12">
        <v>3748.2000000000003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f t="shared" si="512"/>
        <v>62030.43</v>
      </c>
      <c r="L439" s="12">
        <v>0</v>
      </c>
      <c r="M439" s="155" t="s">
        <v>308</v>
      </c>
      <c r="N439" s="12">
        <f t="shared" si="513"/>
        <v>62030.43</v>
      </c>
    </row>
    <row r="440" spans="1:14" s="67" customFormat="1" ht="10.5" customHeight="1" x14ac:dyDescent="0.2">
      <c r="A440" s="66"/>
      <c r="B440" s="72"/>
      <c r="C440" s="73" t="s">
        <v>45</v>
      </c>
      <c r="D440" s="63">
        <f>SUM(D435:D439)</f>
        <v>9880989.2200000025</v>
      </c>
      <c r="E440" s="63">
        <f t="shared" ref="E440" si="514">SUM(E435:E439)</f>
        <v>498927</v>
      </c>
      <c r="F440" s="63">
        <f t="shared" ref="F440" si="515">SUM(F435:F439)</f>
        <v>0</v>
      </c>
      <c r="G440" s="63">
        <f t="shared" ref="G440" si="516">SUM(G435:G439)</f>
        <v>8463.82</v>
      </c>
      <c r="H440" s="63">
        <f t="shared" ref="H440" si="517">SUM(H435:H439)</f>
        <v>0</v>
      </c>
      <c r="I440" s="63">
        <f t="shared" ref="I440" si="518">SUM(I435:I439)</f>
        <v>0</v>
      </c>
      <c r="J440" s="63">
        <f>SUM(J435:J439)</f>
        <v>0</v>
      </c>
      <c r="K440" s="63">
        <f t="shared" si="512"/>
        <v>10371452.400000002</v>
      </c>
      <c r="L440" s="63">
        <f>SUM(L435:L439)</f>
        <v>0</v>
      </c>
      <c r="M440" s="155" t="s">
        <v>308</v>
      </c>
      <c r="N440" s="63">
        <f>K440-L440</f>
        <v>10371452.400000002</v>
      </c>
    </row>
    <row r="441" spans="1:14" ht="10.5" customHeight="1" x14ac:dyDescent="0.2">
      <c r="A441" s="4"/>
      <c r="B441" s="17"/>
      <c r="C441" s="18"/>
      <c r="D441" s="33"/>
      <c r="E441" s="33"/>
      <c r="F441" s="33"/>
      <c r="G441" s="33"/>
      <c r="H441" s="33"/>
      <c r="I441" s="33"/>
      <c r="J441" s="33"/>
      <c r="K441" s="33"/>
      <c r="L441" s="33"/>
      <c r="M441" s="155" t="s">
        <v>308</v>
      </c>
      <c r="N441" s="33"/>
    </row>
    <row r="442" spans="1:14" s="9" customFormat="1" ht="10.5" customHeight="1" x14ac:dyDescent="0.2">
      <c r="A442" s="5"/>
      <c r="B442" s="2">
        <v>316.3</v>
      </c>
      <c r="C442" s="13" t="s">
        <v>46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f t="shared" ref="K442:K445" si="519">D442+E442-F442-G442+H442+I442+J442</f>
        <v>0</v>
      </c>
      <c r="L442" s="12">
        <v>0</v>
      </c>
      <c r="M442" s="155" t="s">
        <v>308</v>
      </c>
      <c r="N442" s="12">
        <f t="shared" ref="N442:N444" si="520">K442-L442</f>
        <v>0</v>
      </c>
    </row>
    <row r="443" spans="1:14" s="9" customFormat="1" ht="10.5" customHeight="1" x14ac:dyDescent="0.2">
      <c r="A443" s="5"/>
      <c r="B443" s="2">
        <v>316.5</v>
      </c>
      <c r="C443" s="5" t="s">
        <v>47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f t="shared" si="519"/>
        <v>0</v>
      </c>
      <c r="L443" s="12">
        <v>0</v>
      </c>
      <c r="M443" s="155" t="s">
        <v>308</v>
      </c>
      <c r="N443" s="12">
        <f t="shared" si="520"/>
        <v>0</v>
      </c>
    </row>
    <row r="444" spans="1:14" ht="10.5" customHeight="1" x14ac:dyDescent="0.2">
      <c r="A444" s="4"/>
      <c r="B444" s="2">
        <v>316.7</v>
      </c>
      <c r="C444" s="3" t="s">
        <v>48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f t="shared" si="519"/>
        <v>0</v>
      </c>
      <c r="L444" s="12">
        <v>0</v>
      </c>
      <c r="M444" s="155" t="s">
        <v>308</v>
      </c>
      <c r="N444" s="12">
        <f t="shared" si="520"/>
        <v>0</v>
      </c>
    </row>
    <row r="445" spans="1:14" s="67" customFormat="1" ht="10.5" customHeight="1" x14ac:dyDescent="0.2">
      <c r="A445" s="66"/>
      <c r="B445" s="72"/>
      <c r="C445" s="73" t="s">
        <v>49</v>
      </c>
      <c r="D445" s="63">
        <f>SUM(D442:D444)</f>
        <v>0</v>
      </c>
      <c r="E445" s="63">
        <f t="shared" ref="E445" si="521">SUM(E442:E444)</f>
        <v>0</v>
      </c>
      <c r="F445" s="63">
        <f t="shared" ref="F445" si="522">SUM(F442:F444)</f>
        <v>0</v>
      </c>
      <c r="G445" s="63">
        <f t="shared" ref="G445" si="523">SUM(G442:G444)</f>
        <v>0</v>
      </c>
      <c r="H445" s="63">
        <f t="shared" ref="H445" si="524">SUM(H442:H444)</f>
        <v>0</v>
      </c>
      <c r="I445" s="63">
        <f t="shared" ref="I445" si="525">SUM(I442:I444)</f>
        <v>0</v>
      </c>
      <c r="J445" s="63">
        <f t="shared" ref="J445" si="526">SUM(J442:J444)</f>
        <v>0</v>
      </c>
      <c r="K445" s="63">
        <f t="shared" si="519"/>
        <v>0</v>
      </c>
      <c r="L445" s="63">
        <f>SUM(L442:L444)</f>
        <v>0</v>
      </c>
      <c r="M445" s="155" t="s">
        <v>308</v>
      </c>
      <c r="N445" s="63">
        <f>K445-L445</f>
        <v>0</v>
      </c>
    </row>
    <row r="446" spans="1:14" ht="10.5" customHeight="1" thickBot="1" x14ac:dyDescent="0.25">
      <c r="A446" s="4"/>
      <c r="B446" s="17"/>
      <c r="D446" s="33"/>
      <c r="E446" s="33"/>
      <c r="F446" s="33"/>
      <c r="G446" s="33"/>
      <c r="H446" s="33"/>
      <c r="I446" s="33"/>
      <c r="J446" s="33"/>
      <c r="K446" s="33"/>
      <c r="L446" s="33"/>
      <c r="M446" s="159" t="s">
        <v>308</v>
      </c>
      <c r="N446" s="160"/>
    </row>
    <row r="447" spans="1:14" s="67" customFormat="1" ht="10.5" customHeight="1" thickTop="1" x14ac:dyDescent="0.2">
      <c r="A447" s="66"/>
      <c r="B447" s="72"/>
      <c r="C447" s="85" t="s">
        <v>339</v>
      </c>
      <c r="D447" s="161">
        <f>D440+D445</f>
        <v>9880989.2200000025</v>
      </c>
      <c r="E447" s="161">
        <f t="shared" ref="E447:J447" si="527">E440+E445</f>
        <v>498927</v>
      </c>
      <c r="F447" s="161">
        <f t="shared" si="527"/>
        <v>0</v>
      </c>
      <c r="G447" s="161">
        <f t="shared" si="527"/>
        <v>8463.82</v>
      </c>
      <c r="H447" s="161">
        <f t="shared" si="527"/>
        <v>0</v>
      </c>
      <c r="I447" s="161">
        <f t="shared" si="527"/>
        <v>0</v>
      </c>
      <c r="J447" s="161">
        <f t="shared" si="527"/>
        <v>0</v>
      </c>
      <c r="K447" s="161">
        <f t="shared" ref="K447" si="528">D447+E447-F447-G447+H447+I447+J447</f>
        <v>10371452.400000002</v>
      </c>
      <c r="L447" s="161">
        <f>L440+L445</f>
        <v>0</v>
      </c>
      <c r="M447" s="204"/>
      <c r="N447" s="161">
        <f>K447-L447</f>
        <v>10371452.400000002</v>
      </c>
    </row>
    <row r="448" spans="1:14" ht="10.5" customHeight="1" x14ac:dyDescent="0.2">
      <c r="A448" s="137" t="s">
        <v>85</v>
      </c>
      <c r="B448" s="17"/>
      <c r="D448" s="33"/>
      <c r="E448" s="33"/>
      <c r="F448" s="33"/>
      <c r="G448" s="33"/>
      <c r="H448" s="33"/>
      <c r="I448" s="33"/>
      <c r="J448" s="33"/>
      <c r="K448" s="33"/>
      <c r="L448" s="33"/>
      <c r="M448" s="155" t="s">
        <v>308</v>
      </c>
      <c r="N448" s="33"/>
    </row>
    <row r="449" spans="1:14" s="9" customFormat="1" ht="10.5" customHeight="1" x14ac:dyDescent="0.2">
      <c r="A449" s="141"/>
      <c r="B449" s="2">
        <v>311</v>
      </c>
      <c r="C449" s="13" t="s">
        <v>40</v>
      </c>
      <c r="D449" s="12">
        <v>6198302.4400000004</v>
      </c>
      <c r="E449" s="12">
        <v>187546.08000000002</v>
      </c>
      <c r="F449" s="12">
        <v>0</v>
      </c>
      <c r="G449" s="12">
        <v>6965.9800000000005</v>
      </c>
      <c r="H449" s="12">
        <v>0</v>
      </c>
      <c r="I449" s="12">
        <v>0</v>
      </c>
      <c r="J449" s="12">
        <v>0</v>
      </c>
      <c r="K449" s="12">
        <f>D449+E449-F449-G449+H449+I449+J449</f>
        <v>6378882.54</v>
      </c>
      <c r="L449" s="12">
        <v>0</v>
      </c>
      <c r="M449" s="155" t="s">
        <v>308</v>
      </c>
      <c r="N449" s="12">
        <f>K449-L449</f>
        <v>6378882.54</v>
      </c>
    </row>
    <row r="450" spans="1:14" ht="10.5" customHeight="1" x14ac:dyDescent="0.2">
      <c r="A450" s="4"/>
      <c r="B450" s="2">
        <v>312</v>
      </c>
      <c r="C450" s="4" t="s">
        <v>41</v>
      </c>
      <c r="D450" s="12">
        <v>46318905.030000001</v>
      </c>
      <c r="E450" s="12">
        <v>2556630.44</v>
      </c>
      <c r="F450" s="12">
        <v>490946.62</v>
      </c>
      <c r="G450" s="12">
        <v>63354.85</v>
      </c>
      <c r="H450" s="12">
        <v>0</v>
      </c>
      <c r="I450" s="12">
        <v>0</v>
      </c>
      <c r="J450" s="12">
        <v>0</v>
      </c>
      <c r="K450" s="12">
        <f t="shared" ref="K450:K454" si="529">D450+E450-F450-G450+H450+I450+J450</f>
        <v>48321234</v>
      </c>
      <c r="L450" s="12">
        <v>0</v>
      </c>
      <c r="M450" s="155" t="s">
        <v>308</v>
      </c>
      <c r="N450" s="12">
        <f t="shared" ref="N450:N453" si="530">K450-L450</f>
        <v>48321234</v>
      </c>
    </row>
    <row r="451" spans="1:14" ht="10.5" customHeight="1" x14ac:dyDescent="0.2">
      <c r="A451" s="4"/>
      <c r="B451" s="2">
        <v>314</v>
      </c>
      <c r="C451" s="4" t="s">
        <v>42</v>
      </c>
      <c r="D451" s="12">
        <v>16196582.119999999</v>
      </c>
      <c r="E451" s="12">
        <v>832253.18</v>
      </c>
      <c r="F451" s="12">
        <v>2249382.67</v>
      </c>
      <c r="G451" s="12">
        <v>136777.29</v>
      </c>
      <c r="H451" s="12">
        <v>0</v>
      </c>
      <c r="I451" s="12">
        <v>16400</v>
      </c>
      <c r="J451" s="12">
        <v>0</v>
      </c>
      <c r="K451" s="12">
        <f t="shared" si="529"/>
        <v>14659075.340000002</v>
      </c>
      <c r="L451" s="12">
        <v>0</v>
      </c>
      <c r="M451" s="155" t="s">
        <v>308</v>
      </c>
      <c r="N451" s="12">
        <f t="shared" si="530"/>
        <v>14659075.340000002</v>
      </c>
    </row>
    <row r="452" spans="1:14" ht="10.5" customHeight="1" x14ac:dyDescent="0.2">
      <c r="A452" s="4"/>
      <c r="B452" s="2">
        <v>315</v>
      </c>
      <c r="C452" s="4" t="s">
        <v>43</v>
      </c>
      <c r="D452" s="12">
        <v>7456905.75</v>
      </c>
      <c r="E452" s="12">
        <v>295154.34000000003</v>
      </c>
      <c r="F452" s="12">
        <v>25321.74</v>
      </c>
      <c r="G452" s="12">
        <v>3827.44</v>
      </c>
      <c r="H452" s="12">
        <v>0</v>
      </c>
      <c r="I452" s="12">
        <v>0</v>
      </c>
      <c r="J452" s="12">
        <v>0</v>
      </c>
      <c r="K452" s="12">
        <f t="shared" si="529"/>
        <v>7722910.9099999992</v>
      </c>
      <c r="L452" s="12">
        <v>0</v>
      </c>
      <c r="M452" s="155" t="s">
        <v>308</v>
      </c>
      <c r="N452" s="12">
        <f t="shared" si="530"/>
        <v>7722910.9099999992</v>
      </c>
    </row>
    <row r="453" spans="1:14" ht="10.5" customHeight="1" x14ac:dyDescent="0.2">
      <c r="A453" s="4"/>
      <c r="B453" s="2">
        <v>316</v>
      </c>
      <c r="C453" s="4" t="s">
        <v>44</v>
      </c>
      <c r="D453" s="12">
        <v>1309466.05</v>
      </c>
      <c r="E453" s="12">
        <v>48279.6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f t="shared" si="529"/>
        <v>1357745.6500000001</v>
      </c>
      <c r="L453" s="12">
        <v>0</v>
      </c>
      <c r="M453" s="155" t="s">
        <v>308</v>
      </c>
      <c r="N453" s="12">
        <f t="shared" si="530"/>
        <v>1357745.6500000001</v>
      </c>
    </row>
    <row r="454" spans="1:14" s="67" customFormat="1" ht="10.5" customHeight="1" x14ac:dyDescent="0.2">
      <c r="A454" s="66"/>
      <c r="B454" s="72"/>
      <c r="C454" s="73" t="s">
        <v>45</v>
      </c>
      <c r="D454" s="63">
        <f>SUM(D449:D453)</f>
        <v>77480161.390000001</v>
      </c>
      <c r="E454" s="63">
        <f t="shared" ref="E454" si="531">SUM(E449:E453)</f>
        <v>3919863.64</v>
      </c>
      <c r="F454" s="63">
        <f t="shared" ref="F454" si="532">SUM(F449:F453)</f>
        <v>2765651.0300000003</v>
      </c>
      <c r="G454" s="63">
        <f t="shared" ref="G454" si="533">SUM(G449:G453)</f>
        <v>210925.56</v>
      </c>
      <c r="H454" s="63">
        <f t="shared" ref="H454" si="534">SUM(H449:H453)</f>
        <v>0</v>
      </c>
      <c r="I454" s="63">
        <f t="shared" ref="I454" si="535">SUM(I449:I453)</f>
        <v>16400</v>
      </c>
      <c r="J454" s="63">
        <f>SUM(J449:J453)</f>
        <v>0</v>
      </c>
      <c r="K454" s="63">
        <f t="shared" si="529"/>
        <v>78439848.439999998</v>
      </c>
      <c r="L454" s="63">
        <f>SUM(L449:L453)</f>
        <v>0</v>
      </c>
      <c r="M454" s="155" t="s">
        <v>308</v>
      </c>
      <c r="N454" s="63">
        <f>K454-L454</f>
        <v>78439848.439999998</v>
      </c>
    </row>
    <row r="455" spans="1:14" ht="10.5" customHeight="1" x14ac:dyDescent="0.2">
      <c r="A455" s="4"/>
      <c r="B455" s="17"/>
      <c r="C455" s="18"/>
      <c r="D455" s="33"/>
      <c r="E455" s="33"/>
      <c r="F455" s="33"/>
      <c r="G455" s="33"/>
      <c r="H455" s="33"/>
      <c r="I455" s="33"/>
      <c r="J455" s="33"/>
      <c r="K455" s="33"/>
      <c r="L455" s="33"/>
      <c r="M455" s="155" t="s">
        <v>308</v>
      </c>
      <c r="N455" s="33"/>
    </row>
    <row r="456" spans="1:14" s="9" customFormat="1" ht="10.5" customHeight="1" x14ac:dyDescent="0.2">
      <c r="A456" s="5"/>
      <c r="B456" s="2">
        <v>316.3</v>
      </c>
      <c r="C456" s="13" t="s">
        <v>46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f t="shared" ref="K456:K459" si="536">D456+E456-F456-G456+H456+I456+J456</f>
        <v>0</v>
      </c>
      <c r="L456" s="12">
        <v>0</v>
      </c>
      <c r="M456" s="155" t="s">
        <v>308</v>
      </c>
      <c r="N456" s="12">
        <f t="shared" ref="N456:N458" si="537">K456-L456</f>
        <v>0</v>
      </c>
    </row>
    <row r="457" spans="1:14" s="9" customFormat="1" ht="10.5" customHeight="1" x14ac:dyDescent="0.2">
      <c r="A457" s="5"/>
      <c r="B457" s="2">
        <v>316.5</v>
      </c>
      <c r="C457" s="5" t="s">
        <v>47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f t="shared" si="536"/>
        <v>0</v>
      </c>
      <c r="L457" s="12">
        <v>0</v>
      </c>
      <c r="M457" s="155" t="s">
        <v>308</v>
      </c>
      <c r="N457" s="12">
        <f t="shared" si="537"/>
        <v>0</v>
      </c>
    </row>
    <row r="458" spans="1:14" ht="10.5" customHeight="1" x14ac:dyDescent="0.2">
      <c r="A458" s="4"/>
      <c r="B458" s="2">
        <v>316.7</v>
      </c>
      <c r="C458" s="3" t="s">
        <v>48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f t="shared" si="536"/>
        <v>0</v>
      </c>
      <c r="L458" s="12">
        <v>0</v>
      </c>
      <c r="M458" s="155" t="s">
        <v>308</v>
      </c>
      <c r="N458" s="12">
        <f t="shared" si="537"/>
        <v>0</v>
      </c>
    </row>
    <row r="459" spans="1:14" s="67" customFormat="1" ht="10.5" customHeight="1" x14ac:dyDescent="0.2">
      <c r="A459" s="66"/>
      <c r="B459" s="72"/>
      <c r="C459" s="73" t="s">
        <v>49</v>
      </c>
      <c r="D459" s="63">
        <f>SUM(D456:D458)</f>
        <v>0</v>
      </c>
      <c r="E459" s="63">
        <f t="shared" ref="E459" si="538">SUM(E456:E458)</f>
        <v>0</v>
      </c>
      <c r="F459" s="63">
        <f t="shared" ref="F459" si="539">SUM(F456:F458)</f>
        <v>0</v>
      </c>
      <c r="G459" s="63">
        <f t="shared" ref="G459" si="540">SUM(G456:G458)</f>
        <v>0</v>
      </c>
      <c r="H459" s="63">
        <f t="shared" ref="H459" si="541">SUM(H456:H458)</f>
        <v>0</v>
      </c>
      <c r="I459" s="63">
        <f t="shared" ref="I459" si="542">SUM(I456:I458)</f>
        <v>0</v>
      </c>
      <c r="J459" s="63">
        <f t="shared" ref="J459" si="543">SUM(J456:J458)</f>
        <v>0</v>
      </c>
      <c r="K459" s="63">
        <f t="shared" si="536"/>
        <v>0</v>
      </c>
      <c r="L459" s="63">
        <f>SUM(L456:L458)</f>
        <v>0</v>
      </c>
      <c r="M459" s="155" t="s">
        <v>308</v>
      </c>
      <c r="N459" s="63">
        <f>K459-L459</f>
        <v>0</v>
      </c>
    </row>
    <row r="460" spans="1:14" ht="10.5" customHeight="1" thickBot="1" x14ac:dyDescent="0.25">
      <c r="A460" s="4"/>
      <c r="B460" s="17"/>
      <c r="D460" s="33"/>
      <c r="E460" s="33"/>
      <c r="F460" s="33"/>
      <c r="G460" s="33"/>
      <c r="H460" s="33"/>
      <c r="I460" s="33"/>
      <c r="J460" s="33"/>
      <c r="K460" s="33"/>
      <c r="L460" s="33"/>
      <c r="M460" s="159" t="s">
        <v>308</v>
      </c>
      <c r="N460" s="160"/>
    </row>
    <row r="461" spans="1:14" s="67" customFormat="1" ht="10.5" customHeight="1" thickTop="1" x14ac:dyDescent="0.2">
      <c r="A461" s="66"/>
      <c r="B461" s="72"/>
      <c r="C461" s="85" t="s">
        <v>340</v>
      </c>
      <c r="D461" s="161">
        <f>D454+D459</f>
        <v>77480161.390000001</v>
      </c>
      <c r="E461" s="161">
        <f t="shared" ref="E461:J461" si="544">E454+E459</f>
        <v>3919863.64</v>
      </c>
      <c r="F461" s="161">
        <f t="shared" si="544"/>
        <v>2765651.0300000003</v>
      </c>
      <c r="G461" s="161">
        <f t="shared" si="544"/>
        <v>210925.56</v>
      </c>
      <c r="H461" s="161">
        <f t="shared" si="544"/>
        <v>0</v>
      </c>
      <c r="I461" s="161">
        <f t="shared" si="544"/>
        <v>16400</v>
      </c>
      <c r="J461" s="161">
        <f t="shared" si="544"/>
        <v>0</v>
      </c>
      <c r="K461" s="161">
        <f t="shared" ref="K461" si="545">D461+E461-F461-G461+H461+I461+J461</f>
        <v>78439848.439999998</v>
      </c>
      <c r="L461" s="161">
        <f>L454+L459</f>
        <v>0</v>
      </c>
      <c r="M461" s="204"/>
      <c r="N461" s="161">
        <f>K461-L461</f>
        <v>78439848.439999998</v>
      </c>
    </row>
    <row r="462" spans="1:14" ht="10.5" customHeight="1" x14ac:dyDescent="0.2">
      <c r="A462" s="137" t="s">
        <v>86</v>
      </c>
      <c r="B462" s="17"/>
      <c r="D462" s="33"/>
      <c r="E462" s="33"/>
      <c r="F462" s="33"/>
      <c r="G462" s="33"/>
      <c r="H462" s="33"/>
      <c r="I462" s="33"/>
      <c r="J462" s="33"/>
      <c r="K462" s="33"/>
      <c r="L462" s="33"/>
      <c r="M462" s="155" t="s">
        <v>308</v>
      </c>
      <c r="N462" s="33"/>
    </row>
    <row r="463" spans="1:14" s="9" customFormat="1" ht="10.5" customHeight="1" x14ac:dyDescent="0.2">
      <c r="A463" s="141"/>
      <c r="B463" s="2">
        <v>311</v>
      </c>
      <c r="C463" s="13" t="s">
        <v>40</v>
      </c>
      <c r="D463" s="12">
        <v>3832146.11</v>
      </c>
      <c r="E463" s="12">
        <v>151928.04</v>
      </c>
      <c r="F463" s="12">
        <v>-40213.61</v>
      </c>
      <c r="G463" s="12">
        <v>-6172.87</v>
      </c>
      <c r="H463" s="12">
        <v>0</v>
      </c>
      <c r="I463" s="12">
        <v>0</v>
      </c>
      <c r="J463" s="12">
        <v>0</v>
      </c>
      <c r="K463" s="12">
        <f>D463+E463-F463-G463+H463+I463+J463</f>
        <v>4030460.63</v>
      </c>
      <c r="L463" s="12">
        <v>0</v>
      </c>
      <c r="M463" s="155" t="s">
        <v>308</v>
      </c>
      <c r="N463" s="12">
        <f>K463-L463</f>
        <v>4030460.63</v>
      </c>
    </row>
    <row r="464" spans="1:14" ht="10.5" customHeight="1" x14ac:dyDescent="0.2">
      <c r="A464" s="4"/>
      <c r="B464" s="2">
        <v>312</v>
      </c>
      <c r="C464" s="4" t="s">
        <v>41</v>
      </c>
      <c r="D464" s="12">
        <v>35794621.979999997</v>
      </c>
      <c r="E464" s="12">
        <v>2366668.7400000002</v>
      </c>
      <c r="F464" s="12">
        <v>168185.62</v>
      </c>
      <c r="G464" s="12">
        <v>19215.41</v>
      </c>
      <c r="H464" s="12">
        <v>0</v>
      </c>
      <c r="I464" s="12">
        <v>16624</v>
      </c>
      <c r="J464" s="12">
        <v>0</v>
      </c>
      <c r="K464" s="12">
        <f t="shared" ref="K464:K468" si="546">D464+E464-F464-G464+H464+I464+J464</f>
        <v>37990513.690000005</v>
      </c>
      <c r="L464" s="12">
        <v>0</v>
      </c>
      <c r="M464" s="155" t="s">
        <v>308</v>
      </c>
      <c r="N464" s="12">
        <f t="shared" ref="N464:N467" si="547">K464-L464</f>
        <v>37990513.690000005</v>
      </c>
    </row>
    <row r="465" spans="1:14" ht="10.5" customHeight="1" x14ac:dyDescent="0.2">
      <c r="A465" s="4"/>
      <c r="B465" s="2">
        <v>314</v>
      </c>
      <c r="C465" s="4" t="s">
        <v>42</v>
      </c>
      <c r="D465" s="12">
        <v>9493946.3699999992</v>
      </c>
      <c r="E465" s="12">
        <v>747784.22</v>
      </c>
      <c r="F465" s="12">
        <v>29025.24</v>
      </c>
      <c r="G465" s="12">
        <v>56.230000000000004</v>
      </c>
      <c r="H465" s="12">
        <v>0</v>
      </c>
      <c r="I465" s="12">
        <v>0</v>
      </c>
      <c r="J465" s="12">
        <v>0</v>
      </c>
      <c r="K465" s="12">
        <f t="shared" si="546"/>
        <v>10212649.119999999</v>
      </c>
      <c r="L465" s="12">
        <v>0</v>
      </c>
      <c r="M465" s="155" t="s">
        <v>308</v>
      </c>
      <c r="N465" s="12">
        <f t="shared" si="547"/>
        <v>10212649.119999999</v>
      </c>
    </row>
    <row r="466" spans="1:14" ht="10.5" customHeight="1" x14ac:dyDescent="0.2">
      <c r="A466" s="4"/>
      <c r="B466" s="2">
        <v>315</v>
      </c>
      <c r="C466" s="4" t="s">
        <v>43</v>
      </c>
      <c r="D466" s="12">
        <v>4926984.3899999997</v>
      </c>
      <c r="E466" s="12">
        <v>244776.55000000002</v>
      </c>
      <c r="F466" s="12">
        <v>5104.2</v>
      </c>
      <c r="G466" s="12">
        <v>1282.73</v>
      </c>
      <c r="H466" s="12">
        <v>0</v>
      </c>
      <c r="I466" s="12">
        <v>0</v>
      </c>
      <c r="J466" s="12">
        <v>0</v>
      </c>
      <c r="K466" s="12">
        <f t="shared" si="546"/>
        <v>5165374.0099999988</v>
      </c>
      <c r="L466" s="12">
        <v>0</v>
      </c>
      <c r="M466" s="155" t="s">
        <v>308</v>
      </c>
      <c r="N466" s="12">
        <f t="shared" si="547"/>
        <v>5165374.0099999988</v>
      </c>
    </row>
    <row r="467" spans="1:14" ht="10.5" customHeight="1" x14ac:dyDescent="0.2">
      <c r="A467" s="4"/>
      <c r="B467" s="2">
        <v>316</v>
      </c>
      <c r="C467" s="4" t="s">
        <v>44</v>
      </c>
      <c r="D467" s="12">
        <v>807946.81</v>
      </c>
      <c r="E467" s="12">
        <v>38075.160000000003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f t="shared" si="546"/>
        <v>846021.97000000009</v>
      </c>
      <c r="L467" s="12">
        <v>0</v>
      </c>
      <c r="M467" s="155" t="s">
        <v>308</v>
      </c>
      <c r="N467" s="12">
        <f t="shared" si="547"/>
        <v>846021.97000000009</v>
      </c>
    </row>
    <row r="468" spans="1:14" s="77" customFormat="1" ht="10.5" customHeight="1" x14ac:dyDescent="0.2">
      <c r="A468" s="24"/>
      <c r="B468" s="72"/>
      <c r="C468" s="106" t="s">
        <v>45</v>
      </c>
      <c r="D468" s="63">
        <f>SUM(D463:D467)</f>
        <v>54855645.659999996</v>
      </c>
      <c r="E468" s="63">
        <f t="shared" ref="E468" si="548">SUM(E463:E467)</f>
        <v>3549232.71</v>
      </c>
      <c r="F468" s="63">
        <f t="shared" ref="F468" si="549">SUM(F463:F467)</f>
        <v>162101.45000000001</v>
      </c>
      <c r="G468" s="63">
        <f t="shared" ref="G468" si="550">SUM(G463:G467)</f>
        <v>14381.5</v>
      </c>
      <c r="H468" s="63">
        <f t="shared" ref="H468" si="551">SUM(H463:H467)</f>
        <v>0</v>
      </c>
      <c r="I468" s="63">
        <f t="shared" ref="I468" si="552">SUM(I463:I467)</f>
        <v>16624</v>
      </c>
      <c r="J468" s="63">
        <f>SUM(J463:J467)</f>
        <v>0</v>
      </c>
      <c r="K468" s="63">
        <f t="shared" si="546"/>
        <v>58245019.419999994</v>
      </c>
      <c r="L468" s="63">
        <f>SUM(L463:L467)</f>
        <v>0</v>
      </c>
      <c r="M468" s="155" t="s">
        <v>308</v>
      </c>
      <c r="N468" s="63">
        <f>K468-L468</f>
        <v>58245019.419999994</v>
      </c>
    </row>
    <row r="469" spans="1:14" ht="10.5" customHeight="1" x14ac:dyDescent="0.2">
      <c r="A469" s="4"/>
      <c r="B469" s="17"/>
      <c r="C469" s="18"/>
      <c r="D469" s="33"/>
      <c r="E469" s="33"/>
      <c r="F469" s="33"/>
      <c r="G469" s="33"/>
      <c r="H469" s="33"/>
      <c r="I469" s="33"/>
      <c r="J469" s="33"/>
      <c r="K469" s="33"/>
      <c r="L469" s="33"/>
      <c r="M469" s="155" t="s">
        <v>308</v>
      </c>
      <c r="N469" s="33"/>
    </row>
    <row r="470" spans="1:14" s="9" customFormat="1" ht="10.5" customHeight="1" x14ac:dyDescent="0.2">
      <c r="A470" s="5"/>
      <c r="B470" s="2">
        <v>316.3</v>
      </c>
      <c r="C470" s="13" t="s">
        <v>46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f t="shared" ref="K470:K473" si="553">D470+E470-F470-G470+H470+I470+J470</f>
        <v>0</v>
      </c>
      <c r="L470" s="12">
        <v>0</v>
      </c>
      <c r="M470" s="155" t="s">
        <v>308</v>
      </c>
      <c r="N470" s="12">
        <f t="shared" ref="N470:N472" si="554">K470-L470</f>
        <v>0</v>
      </c>
    </row>
    <row r="471" spans="1:14" s="9" customFormat="1" ht="10.5" customHeight="1" x14ac:dyDescent="0.2">
      <c r="A471" s="5"/>
      <c r="B471" s="2">
        <v>316.5</v>
      </c>
      <c r="C471" s="5" t="s">
        <v>47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f t="shared" si="553"/>
        <v>0</v>
      </c>
      <c r="L471" s="12">
        <v>0</v>
      </c>
      <c r="M471" s="155" t="s">
        <v>308</v>
      </c>
      <c r="N471" s="12">
        <f t="shared" si="554"/>
        <v>0</v>
      </c>
    </row>
    <row r="472" spans="1:14" ht="10.5" customHeight="1" x14ac:dyDescent="0.2">
      <c r="A472" s="4"/>
      <c r="B472" s="2">
        <v>316.7</v>
      </c>
      <c r="C472" s="3" t="s">
        <v>48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f t="shared" si="553"/>
        <v>0</v>
      </c>
      <c r="L472" s="12">
        <v>0</v>
      </c>
      <c r="M472" s="155" t="s">
        <v>308</v>
      </c>
      <c r="N472" s="12">
        <f t="shared" si="554"/>
        <v>0</v>
      </c>
    </row>
    <row r="473" spans="1:14" s="67" customFormat="1" ht="10.5" customHeight="1" x14ac:dyDescent="0.2">
      <c r="A473" s="66"/>
      <c r="B473" s="72"/>
      <c r="C473" s="73" t="s">
        <v>49</v>
      </c>
      <c r="D473" s="63">
        <f>SUM(D470:D472)</f>
        <v>0</v>
      </c>
      <c r="E473" s="63">
        <f t="shared" ref="E473" si="555">SUM(E470:E472)</f>
        <v>0</v>
      </c>
      <c r="F473" s="63">
        <f t="shared" ref="F473" si="556">SUM(F470:F472)</f>
        <v>0</v>
      </c>
      <c r="G473" s="63">
        <f t="shared" ref="G473" si="557">SUM(G470:G472)</f>
        <v>0</v>
      </c>
      <c r="H473" s="63">
        <f t="shared" ref="H473" si="558">SUM(H470:H472)</f>
        <v>0</v>
      </c>
      <c r="I473" s="63">
        <f t="shared" ref="I473" si="559">SUM(I470:I472)</f>
        <v>0</v>
      </c>
      <c r="J473" s="63">
        <f t="shared" ref="J473" si="560">SUM(J470:J472)</f>
        <v>0</v>
      </c>
      <c r="K473" s="63">
        <f t="shared" si="553"/>
        <v>0</v>
      </c>
      <c r="L473" s="63">
        <f>SUM(L470:L472)</f>
        <v>0</v>
      </c>
      <c r="M473" s="155" t="s">
        <v>308</v>
      </c>
      <c r="N473" s="63">
        <f>K473-L473</f>
        <v>0</v>
      </c>
    </row>
    <row r="474" spans="1:14" ht="10.5" customHeight="1" thickBot="1" x14ac:dyDescent="0.25">
      <c r="A474" s="4"/>
      <c r="B474" s="17"/>
      <c r="D474" s="33"/>
      <c r="E474" s="33"/>
      <c r="F474" s="33"/>
      <c r="G474" s="33"/>
      <c r="H474" s="33"/>
      <c r="I474" s="33"/>
      <c r="J474" s="33"/>
      <c r="K474" s="33"/>
      <c r="L474" s="33"/>
      <c r="M474" s="159" t="s">
        <v>308</v>
      </c>
      <c r="N474" s="160"/>
    </row>
    <row r="475" spans="1:14" s="67" customFormat="1" ht="10.5" customHeight="1" thickTop="1" x14ac:dyDescent="0.2">
      <c r="A475" s="66"/>
      <c r="B475" s="72"/>
      <c r="C475" s="85" t="s">
        <v>341</v>
      </c>
      <c r="D475" s="161">
        <f>D468+D473</f>
        <v>54855645.659999996</v>
      </c>
      <c r="E475" s="161">
        <f t="shared" ref="E475:J475" si="561">E468+E473</f>
        <v>3549232.71</v>
      </c>
      <c r="F475" s="161">
        <f t="shared" si="561"/>
        <v>162101.45000000001</v>
      </c>
      <c r="G475" s="161">
        <f t="shared" si="561"/>
        <v>14381.5</v>
      </c>
      <c r="H475" s="161">
        <f t="shared" si="561"/>
        <v>0</v>
      </c>
      <c r="I475" s="161">
        <f t="shared" si="561"/>
        <v>16624</v>
      </c>
      <c r="J475" s="161">
        <f t="shared" si="561"/>
        <v>0</v>
      </c>
      <c r="K475" s="161">
        <f t="shared" ref="K475" si="562">D475+E475-F475-G475+H475+I475+J475</f>
        <v>58245019.419999994</v>
      </c>
      <c r="L475" s="161">
        <f>L468+L473</f>
        <v>0</v>
      </c>
      <c r="M475" s="204"/>
      <c r="N475" s="161">
        <f>K475-L475</f>
        <v>58245019.419999994</v>
      </c>
    </row>
    <row r="476" spans="1:14" ht="10.5" customHeight="1" x14ac:dyDescent="0.2">
      <c r="A476" s="135" t="s">
        <v>87</v>
      </c>
      <c r="B476" s="39"/>
      <c r="C476" s="29"/>
      <c r="D476" s="156"/>
      <c r="E476" s="156"/>
      <c r="F476" s="156"/>
      <c r="G476" s="156"/>
      <c r="H476" s="156"/>
      <c r="I476" s="156"/>
      <c r="J476" s="156"/>
      <c r="K476" s="156"/>
      <c r="L476" s="156"/>
      <c r="M476" s="157" t="s">
        <v>308</v>
      </c>
      <c r="N476" s="158"/>
    </row>
    <row r="477" spans="1:14" s="9" customFormat="1" ht="10.5" customHeight="1" x14ac:dyDescent="0.2">
      <c r="A477" s="142"/>
      <c r="B477" s="31">
        <v>311</v>
      </c>
      <c r="C477" s="32" t="s">
        <v>40</v>
      </c>
      <c r="D477" s="33">
        <f>D435+D449+D463+D421+D407+D393</f>
        <v>34264306.100000001</v>
      </c>
      <c r="E477" s="33">
        <f t="shared" ref="E477:J477" si="563">E435+E449+E463+E421+E407+E393</f>
        <v>1148287.1299999999</v>
      </c>
      <c r="F477" s="33">
        <f t="shared" si="563"/>
        <v>343137.84</v>
      </c>
      <c r="G477" s="33">
        <f t="shared" si="563"/>
        <v>36247.329999999994</v>
      </c>
      <c r="H477" s="33">
        <f t="shared" si="563"/>
        <v>0</v>
      </c>
      <c r="I477" s="33">
        <f t="shared" si="563"/>
        <v>0</v>
      </c>
      <c r="J477" s="33">
        <f t="shared" si="563"/>
        <v>0</v>
      </c>
      <c r="K477" s="12">
        <f>D477+E477-F477-G477+H477+I477+J477</f>
        <v>35033208.060000002</v>
      </c>
      <c r="L477" s="12">
        <v>0</v>
      </c>
      <c r="M477" s="155" t="s">
        <v>308</v>
      </c>
      <c r="N477" s="12">
        <f>K477-L477</f>
        <v>35033208.060000002</v>
      </c>
    </row>
    <row r="478" spans="1:14" ht="10.5" customHeight="1" x14ac:dyDescent="0.2">
      <c r="A478" s="49"/>
      <c r="B478" s="31">
        <v>312</v>
      </c>
      <c r="C478" s="19" t="s">
        <v>41</v>
      </c>
      <c r="D478" s="33">
        <f t="shared" ref="D478:J481" si="564">D436+D450+D464+D422+D408+D394</f>
        <v>107402036.47000001</v>
      </c>
      <c r="E478" s="33">
        <f t="shared" si="564"/>
        <v>6276883.0599999996</v>
      </c>
      <c r="F478" s="33">
        <f t="shared" si="564"/>
        <v>887121.04</v>
      </c>
      <c r="G478" s="33">
        <f t="shared" si="564"/>
        <v>98190.27</v>
      </c>
      <c r="H478" s="33">
        <f t="shared" si="564"/>
        <v>0</v>
      </c>
      <c r="I478" s="33">
        <f t="shared" si="564"/>
        <v>62755.05</v>
      </c>
      <c r="J478" s="33">
        <f t="shared" si="564"/>
        <v>0</v>
      </c>
      <c r="K478" s="12">
        <f t="shared" ref="K478:K482" si="565">D478+E478-F478-G478+H478+I478+J478</f>
        <v>112756363.27000001</v>
      </c>
      <c r="L478" s="12">
        <v>0</v>
      </c>
      <c r="M478" s="155" t="s">
        <v>308</v>
      </c>
      <c r="N478" s="12">
        <f t="shared" ref="N478:N481" si="566">K478-L478</f>
        <v>112756363.27000001</v>
      </c>
    </row>
    <row r="479" spans="1:14" ht="10.5" customHeight="1" x14ac:dyDescent="0.2">
      <c r="A479" s="49"/>
      <c r="B479" s="31">
        <v>314</v>
      </c>
      <c r="C479" s="19" t="s">
        <v>42</v>
      </c>
      <c r="D479" s="33">
        <f t="shared" si="564"/>
        <v>27264833.629999999</v>
      </c>
      <c r="E479" s="33">
        <f t="shared" si="564"/>
        <v>1644129.16</v>
      </c>
      <c r="F479" s="33">
        <f t="shared" si="564"/>
        <v>2278407.91</v>
      </c>
      <c r="G479" s="33">
        <f t="shared" si="564"/>
        <v>136833.52000000002</v>
      </c>
      <c r="H479" s="33">
        <f t="shared" si="564"/>
        <v>0</v>
      </c>
      <c r="I479" s="33">
        <f t="shared" si="564"/>
        <v>16400</v>
      </c>
      <c r="J479" s="33">
        <f t="shared" si="564"/>
        <v>0</v>
      </c>
      <c r="K479" s="12">
        <f t="shared" si="565"/>
        <v>26510121.359999999</v>
      </c>
      <c r="L479" s="12">
        <v>0</v>
      </c>
      <c r="M479" s="155" t="s">
        <v>308</v>
      </c>
      <c r="N479" s="12">
        <f t="shared" si="566"/>
        <v>26510121.359999999</v>
      </c>
    </row>
    <row r="480" spans="1:14" ht="10.5" customHeight="1" x14ac:dyDescent="0.2">
      <c r="A480" s="49"/>
      <c r="B480" s="31">
        <v>315</v>
      </c>
      <c r="C480" s="19" t="s">
        <v>43</v>
      </c>
      <c r="D480" s="33">
        <f t="shared" si="564"/>
        <v>18171056.870000001</v>
      </c>
      <c r="E480" s="33">
        <f t="shared" si="564"/>
        <v>770680.93</v>
      </c>
      <c r="F480" s="33">
        <f t="shared" si="564"/>
        <v>30425.940000000002</v>
      </c>
      <c r="G480" s="33">
        <f t="shared" si="564"/>
        <v>5110.17</v>
      </c>
      <c r="H480" s="33">
        <f t="shared" si="564"/>
        <v>0</v>
      </c>
      <c r="I480" s="33">
        <f t="shared" si="564"/>
        <v>0</v>
      </c>
      <c r="J480" s="33">
        <f t="shared" si="564"/>
        <v>0</v>
      </c>
      <c r="K480" s="12">
        <f t="shared" si="565"/>
        <v>18906201.689999998</v>
      </c>
      <c r="L480" s="12">
        <v>0</v>
      </c>
      <c r="M480" s="155" t="s">
        <v>308</v>
      </c>
      <c r="N480" s="12">
        <f t="shared" si="566"/>
        <v>18906201.689999998</v>
      </c>
    </row>
    <row r="481" spans="1:14" ht="10.5" customHeight="1" x14ac:dyDescent="0.2">
      <c r="A481" s="49"/>
      <c r="B481" s="31">
        <v>316</v>
      </c>
      <c r="C481" s="19" t="s">
        <v>44</v>
      </c>
      <c r="D481" s="33">
        <f t="shared" si="564"/>
        <v>3288513.2800000003</v>
      </c>
      <c r="E481" s="33">
        <f t="shared" si="564"/>
        <v>135655.90999999997</v>
      </c>
      <c r="F481" s="33">
        <f t="shared" si="564"/>
        <v>37931.42</v>
      </c>
      <c r="G481" s="33">
        <f t="shared" si="564"/>
        <v>-16751.93</v>
      </c>
      <c r="H481" s="33">
        <f t="shared" si="564"/>
        <v>0</v>
      </c>
      <c r="I481" s="33">
        <f t="shared" si="564"/>
        <v>0</v>
      </c>
      <c r="J481" s="33">
        <f t="shared" si="564"/>
        <v>0</v>
      </c>
      <c r="K481" s="12">
        <f t="shared" si="565"/>
        <v>3402989.7000000007</v>
      </c>
      <c r="L481" s="12">
        <v>0</v>
      </c>
      <c r="M481" s="155" t="s">
        <v>308</v>
      </c>
      <c r="N481" s="12">
        <f t="shared" si="566"/>
        <v>3402989.7000000007</v>
      </c>
    </row>
    <row r="482" spans="1:14" s="67" customFormat="1" ht="10.5" customHeight="1" x14ac:dyDescent="0.2">
      <c r="A482" s="138"/>
      <c r="B482" s="61"/>
      <c r="C482" s="62" t="s">
        <v>45</v>
      </c>
      <c r="D482" s="63">
        <f>SUM(D477:D481)</f>
        <v>190390746.35000002</v>
      </c>
      <c r="E482" s="63">
        <f t="shared" ref="E482:J482" si="567">SUM(E477:E481)</f>
        <v>9975636.1899999995</v>
      </c>
      <c r="F482" s="63">
        <f t="shared" si="567"/>
        <v>3577024.15</v>
      </c>
      <c r="G482" s="63">
        <f t="shared" si="567"/>
        <v>259629.36</v>
      </c>
      <c r="H482" s="63">
        <f t="shared" si="567"/>
        <v>0</v>
      </c>
      <c r="I482" s="63">
        <f t="shared" si="567"/>
        <v>79155.05</v>
      </c>
      <c r="J482" s="63">
        <f t="shared" si="567"/>
        <v>0</v>
      </c>
      <c r="K482" s="63">
        <f t="shared" si="565"/>
        <v>196608884.08000001</v>
      </c>
      <c r="L482" s="63">
        <f>SUM(L477:L481)</f>
        <v>0</v>
      </c>
      <c r="M482" s="155" t="s">
        <v>308</v>
      </c>
      <c r="N482" s="63">
        <f>K482-L482</f>
        <v>196608884.08000001</v>
      </c>
    </row>
    <row r="483" spans="1:14" ht="10.5" customHeight="1" x14ac:dyDescent="0.2">
      <c r="A483" s="49"/>
      <c r="B483" s="36"/>
      <c r="C483" s="37"/>
      <c r="D483" s="33"/>
      <c r="E483" s="33"/>
      <c r="F483" s="33"/>
      <c r="G483" s="33"/>
      <c r="H483" s="33"/>
      <c r="I483" s="33"/>
      <c r="J483" s="33"/>
      <c r="K483" s="33"/>
      <c r="L483" s="33"/>
      <c r="M483" s="155" t="s">
        <v>308</v>
      </c>
      <c r="N483" s="33"/>
    </row>
    <row r="484" spans="1:14" s="9" customFormat="1" ht="10.5" customHeight="1" x14ac:dyDescent="0.2">
      <c r="A484" s="136"/>
      <c r="B484" s="31">
        <v>316.3</v>
      </c>
      <c r="C484" s="32" t="s">
        <v>46</v>
      </c>
      <c r="D484" s="33">
        <f>D442+D456+D470+D428+D414+D400</f>
        <v>4349.96</v>
      </c>
      <c r="E484" s="33">
        <f t="shared" ref="E484:J484" si="568">E442+E456+E470+E428+E414+E400</f>
        <v>148.53</v>
      </c>
      <c r="F484" s="33">
        <f t="shared" si="568"/>
        <v>0</v>
      </c>
      <c r="G484" s="33">
        <f t="shared" si="568"/>
        <v>0</v>
      </c>
      <c r="H484" s="33">
        <f t="shared" si="568"/>
        <v>0</v>
      </c>
      <c r="I484" s="33">
        <f t="shared" si="568"/>
        <v>0</v>
      </c>
      <c r="J484" s="33">
        <f t="shared" si="568"/>
        <v>0</v>
      </c>
      <c r="K484" s="12">
        <f t="shared" ref="K484:K487" si="569">D484+E484-F484-G484+H484+I484+J484</f>
        <v>4498.49</v>
      </c>
      <c r="L484" s="12">
        <v>0</v>
      </c>
      <c r="M484" s="155" t="s">
        <v>308</v>
      </c>
      <c r="N484" s="12">
        <f t="shared" ref="N484:N486" si="570">K484-L484</f>
        <v>4498.49</v>
      </c>
    </row>
    <row r="485" spans="1:14" s="9" customFormat="1" ht="10.5" customHeight="1" x14ac:dyDescent="0.2">
      <c r="A485" s="136"/>
      <c r="B485" s="31">
        <v>316.5</v>
      </c>
      <c r="C485" s="16" t="s">
        <v>47</v>
      </c>
      <c r="D485" s="33">
        <f t="shared" ref="D485:J486" si="571">D443+D457+D471+D429+D415+D401</f>
        <v>19781.53</v>
      </c>
      <c r="E485" s="33">
        <f t="shared" si="571"/>
        <v>5272.71</v>
      </c>
      <c r="F485" s="33">
        <f t="shared" si="571"/>
        <v>12757.56</v>
      </c>
      <c r="G485" s="33">
        <f t="shared" si="571"/>
        <v>0</v>
      </c>
      <c r="H485" s="33">
        <f t="shared" si="571"/>
        <v>0</v>
      </c>
      <c r="I485" s="33">
        <f t="shared" si="571"/>
        <v>0</v>
      </c>
      <c r="J485" s="33">
        <f t="shared" si="571"/>
        <v>0</v>
      </c>
      <c r="K485" s="12">
        <f t="shared" si="569"/>
        <v>12296.679999999998</v>
      </c>
      <c r="L485" s="12">
        <v>0</v>
      </c>
      <c r="M485" s="155" t="s">
        <v>308</v>
      </c>
      <c r="N485" s="12">
        <f t="shared" si="570"/>
        <v>12296.679999999998</v>
      </c>
    </row>
    <row r="486" spans="1:14" ht="10.5" customHeight="1" x14ac:dyDescent="0.2">
      <c r="A486" s="49"/>
      <c r="B486" s="31">
        <v>316.7</v>
      </c>
      <c r="C486" s="38" t="s">
        <v>48</v>
      </c>
      <c r="D486" s="33">
        <f t="shared" si="571"/>
        <v>116569.37</v>
      </c>
      <c r="E486" s="33">
        <f t="shared" si="571"/>
        <v>39802.04</v>
      </c>
      <c r="F486" s="33">
        <f t="shared" si="571"/>
        <v>45128.17</v>
      </c>
      <c r="G486" s="33">
        <f t="shared" si="571"/>
        <v>0</v>
      </c>
      <c r="H486" s="33">
        <f t="shared" si="571"/>
        <v>0</v>
      </c>
      <c r="I486" s="33">
        <f t="shared" si="571"/>
        <v>0</v>
      </c>
      <c r="J486" s="33">
        <f t="shared" si="571"/>
        <v>0</v>
      </c>
      <c r="K486" s="12">
        <f t="shared" si="569"/>
        <v>111243.24</v>
      </c>
      <c r="L486" s="12">
        <v>0</v>
      </c>
      <c r="M486" s="155" t="s">
        <v>308</v>
      </c>
      <c r="N486" s="12">
        <f t="shared" si="570"/>
        <v>111243.24</v>
      </c>
    </row>
    <row r="487" spans="1:14" s="67" customFormat="1" ht="10.5" customHeight="1" x14ac:dyDescent="0.2">
      <c r="A487" s="138"/>
      <c r="B487" s="61"/>
      <c r="C487" s="62" t="s">
        <v>49</v>
      </c>
      <c r="D487" s="63">
        <f>SUM(D484:D486)</f>
        <v>140700.85999999999</v>
      </c>
      <c r="E487" s="63">
        <f t="shared" ref="E487" si="572">SUM(E484:E486)</f>
        <v>45223.28</v>
      </c>
      <c r="F487" s="63">
        <f t="shared" ref="F487" si="573">SUM(F484:F486)</f>
        <v>57885.729999999996</v>
      </c>
      <c r="G487" s="63">
        <f t="shared" ref="G487" si="574">SUM(G484:G486)</f>
        <v>0</v>
      </c>
      <c r="H487" s="63">
        <f t="shared" ref="H487" si="575">SUM(H484:H486)</f>
        <v>0</v>
      </c>
      <c r="I487" s="63">
        <f t="shared" ref="I487" si="576">SUM(I484:I486)</f>
        <v>0</v>
      </c>
      <c r="J487" s="63">
        <f t="shared" ref="J487" si="577">SUM(J484:J486)</f>
        <v>0</v>
      </c>
      <c r="K487" s="63">
        <f t="shared" si="569"/>
        <v>128038.40999999999</v>
      </c>
      <c r="L487" s="63">
        <f>SUM(L484:L486)</f>
        <v>0</v>
      </c>
      <c r="M487" s="155" t="s">
        <v>308</v>
      </c>
      <c r="N487" s="63">
        <f>K487-L487</f>
        <v>128038.40999999999</v>
      </c>
    </row>
    <row r="488" spans="1:14" ht="10.5" customHeight="1" thickBot="1" x14ac:dyDescent="0.25">
      <c r="A488" s="49"/>
      <c r="B488" s="36"/>
      <c r="C488" s="19"/>
      <c r="D488" s="33"/>
      <c r="E488" s="33"/>
      <c r="F488" s="33"/>
      <c r="G488" s="33"/>
      <c r="H488" s="33"/>
      <c r="I488" s="33"/>
      <c r="J488" s="33"/>
      <c r="K488" s="33"/>
      <c r="L488" s="33"/>
      <c r="M488" s="159" t="s">
        <v>308</v>
      </c>
      <c r="N488" s="160"/>
    </row>
    <row r="489" spans="1:14" s="67" customFormat="1" ht="10.5" customHeight="1" thickTop="1" x14ac:dyDescent="0.2">
      <c r="A489" s="140"/>
      <c r="B489" s="69"/>
      <c r="C489" s="84" t="s">
        <v>342</v>
      </c>
      <c r="D489" s="161">
        <f>D482+D487</f>
        <v>190531447.21000004</v>
      </c>
      <c r="E489" s="161">
        <f t="shared" ref="E489:J489" si="578">E482+E487</f>
        <v>10020859.469999999</v>
      </c>
      <c r="F489" s="161">
        <f t="shared" si="578"/>
        <v>3634909.88</v>
      </c>
      <c r="G489" s="161">
        <f t="shared" si="578"/>
        <v>259629.36</v>
      </c>
      <c r="H489" s="161">
        <f t="shared" si="578"/>
        <v>0</v>
      </c>
      <c r="I489" s="161">
        <f t="shared" si="578"/>
        <v>79155.05</v>
      </c>
      <c r="J489" s="161">
        <f t="shared" si="578"/>
        <v>0</v>
      </c>
      <c r="K489" s="161">
        <f t="shared" ref="K489" si="579">D489+E489-F489-G489+H489+I489+J489</f>
        <v>196736922.49000004</v>
      </c>
      <c r="L489" s="161">
        <f>L482+L487</f>
        <v>0</v>
      </c>
      <c r="M489" s="204"/>
      <c r="N489" s="161">
        <f>K489-L489</f>
        <v>196736922.49000004</v>
      </c>
    </row>
    <row r="490" spans="1:14" s="67" customFormat="1" ht="10.5" customHeight="1" x14ac:dyDescent="0.2">
      <c r="A490" s="65"/>
      <c r="B490" s="61"/>
      <c r="C490" s="86"/>
      <c r="D490" s="165"/>
      <c r="E490" s="165"/>
      <c r="F490" s="165"/>
      <c r="G490" s="165"/>
      <c r="H490" s="165"/>
      <c r="I490" s="165"/>
      <c r="J490" s="165"/>
      <c r="K490" s="165"/>
      <c r="L490" s="165"/>
      <c r="M490" s="159"/>
      <c r="N490" s="165"/>
    </row>
    <row r="491" spans="1:14" ht="10.5" customHeight="1" x14ac:dyDescent="0.2">
      <c r="A491" s="58" t="s">
        <v>88</v>
      </c>
      <c r="B491" s="11"/>
      <c r="D491" s="12"/>
      <c r="E491" s="12"/>
      <c r="F491" s="12"/>
      <c r="G491" s="12"/>
      <c r="H491" s="12"/>
      <c r="I491" s="12"/>
      <c r="J491" s="12"/>
      <c r="K491" s="12"/>
      <c r="L491" s="12"/>
      <c r="M491" s="155" t="s">
        <v>308</v>
      </c>
      <c r="N491" s="12"/>
    </row>
    <row r="492" spans="1:14" s="9" customFormat="1" ht="10.5" customHeight="1" x14ac:dyDescent="0.2">
      <c r="A492" s="143"/>
      <c r="B492" s="2">
        <v>311</v>
      </c>
      <c r="C492" s="13" t="s">
        <v>40</v>
      </c>
      <c r="D492" s="12">
        <v>9754492.9499999993</v>
      </c>
      <c r="E492" s="12">
        <v>218996.69</v>
      </c>
      <c r="F492" s="12">
        <v>8869.07</v>
      </c>
      <c r="G492" s="12">
        <v>1648757.8</v>
      </c>
      <c r="H492" s="12">
        <v>0</v>
      </c>
      <c r="I492" s="12">
        <v>0</v>
      </c>
      <c r="J492" s="12">
        <v>0</v>
      </c>
      <c r="K492" s="12">
        <f>D492+E492-F492-G492+H492+I492+J492</f>
        <v>8315862.7699999986</v>
      </c>
      <c r="L492" s="12">
        <v>0</v>
      </c>
      <c r="M492" s="155" t="s">
        <v>308</v>
      </c>
      <c r="N492" s="12">
        <f>K492-L492</f>
        <v>8315862.7699999986</v>
      </c>
    </row>
    <row r="493" spans="1:14" ht="10.5" customHeight="1" x14ac:dyDescent="0.2">
      <c r="A493" s="4"/>
      <c r="B493" s="2">
        <v>312</v>
      </c>
      <c r="C493" s="4" t="s">
        <v>41</v>
      </c>
      <c r="D493" s="12">
        <v>1685763.72</v>
      </c>
      <c r="E493" s="12">
        <v>82058.150000000009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f t="shared" ref="K493:K497" si="580">D493+E493-F493-G493+H493+I493+J493</f>
        <v>1767821.8699999999</v>
      </c>
      <c r="L493" s="12">
        <v>0</v>
      </c>
      <c r="M493" s="155" t="s">
        <v>308</v>
      </c>
      <c r="N493" s="12">
        <f t="shared" ref="N493:N496" si="581">K493-L493</f>
        <v>1767821.8699999999</v>
      </c>
    </row>
    <row r="494" spans="1:14" ht="10.5" customHeight="1" x14ac:dyDescent="0.2">
      <c r="A494" s="4"/>
      <c r="B494" s="2">
        <v>314</v>
      </c>
      <c r="C494" s="4" t="s">
        <v>42</v>
      </c>
      <c r="D494" s="12">
        <v>367051.07</v>
      </c>
      <c r="E494" s="12">
        <v>81264.13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f t="shared" si="580"/>
        <v>448315.2</v>
      </c>
      <c r="L494" s="12">
        <v>0</v>
      </c>
      <c r="M494" s="155" t="s">
        <v>308</v>
      </c>
      <c r="N494" s="12">
        <f t="shared" si="581"/>
        <v>448315.2</v>
      </c>
    </row>
    <row r="495" spans="1:14" ht="10.5" customHeight="1" x14ac:dyDescent="0.2">
      <c r="A495" s="4"/>
      <c r="B495" s="2">
        <v>315</v>
      </c>
      <c r="C495" s="4" t="s">
        <v>43</v>
      </c>
      <c r="D495" s="12">
        <v>1716439.6400000001</v>
      </c>
      <c r="E495" s="12">
        <v>63915.12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f t="shared" si="580"/>
        <v>1780354.7600000002</v>
      </c>
      <c r="L495" s="12">
        <v>0</v>
      </c>
      <c r="M495" s="155" t="s">
        <v>308</v>
      </c>
      <c r="N495" s="12">
        <f t="shared" si="581"/>
        <v>1780354.7600000002</v>
      </c>
    </row>
    <row r="496" spans="1:14" ht="10.5" customHeight="1" x14ac:dyDescent="0.2">
      <c r="A496" s="4"/>
      <c r="B496" s="2">
        <v>316</v>
      </c>
      <c r="C496" s="4" t="s">
        <v>44</v>
      </c>
      <c r="D496" s="12">
        <v>1074496.3500000001</v>
      </c>
      <c r="E496" s="12">
        <v>37071.480000000003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f t="shared" si="580"/>
        <v>1111567.83</v>
      </c>
      <c r="L496" s="12">
        <v>0</v>
      </c>
      <c r="M496" s="155" t="s">
        <v>308</v>
      </c>
      <c r="N496" s="12">
        <f t="shared" si="581"/>
        <v>1111567.83</v>
      </c>
    </row>
    <row r="497" spans="1:14" s="67" customFormat="1" ht="10.5" customHeight="1" x14ac:dyDescent="0.2">
      <c r="A497" s="66"/>
      <c r="B497" s="72"/>
      <c r="C497" s="73" t="s">
        <v>45</v>
      </c>
      <c r="D497" s="63">
        <f>SUM(D492:D496)</f>
        <v>14598243.73</v>
      </c>
      <c r="E497" s="63">
        <f t="shared" ref="E497" si="582">SUM(E492:E496)</f>
        <v>483305.57</v>
      </c>
      <c r="F497" s="63">
        <f t="shared" ref="F497" si="583">SUM(F492:F496)</f>
        <v>8869.07</v>
      </c>
      <c r="G497" s="63">
        <f t="shared" ref="G497" si="584">SUM(G492:G496)</f>
        <v>1648757.8</v>
      </c>
      <c r="H497" s="63">
        <f t="shared" ref="H497" si="585">SUM(H492:H496)</f>
        <v>0</v>
      </c>
      <c r="I497" s="63">
        <f t="shared" ref="I497" si="586">SUM(I492:I496)</f>
        <v>0</v>
      </c>
      <c r="J497" s="63">
        <f>SUM(J492:J496)</f>
        <v>0</v>
      </c>
      <c r="K497" s="63">
        <f t="shared" si="580"/>
        <v>13423922.43</v>
      </c>
      <c r="L497" s="63">
        <f>SUM(L492:L496)</f>
        <v>0</v>
      </c>
      <c r="M497" s="155" t="s">
        <v>308</v>
      </c>
      <c r="N497" s="63">
        <f>K497-L497</f>
        <v>13423922.43</v>
      </c>
    </row>
    <row r="498" spans="1:14" ht="10.5" customHeight="1" x14ac:dyDescent="0.2">
      <c r="A498" s="4"/>
      <c r="B498" s="17"/>
      <c r="C498" s="18"/>
      <c r="D498" s="33"/>
      <c r="E498" s="33"/>
      <c r="F498" s="33"/>
      <c r="G498" s="33"/>
      <c r="H498" s="33"/>
      <c r="I498" s="33"/>
      <c r="J498" s="33"/>
      <c r="K498" s="33"/>
      <c r="L498" s="33"/>
      <c r="M498" s="155" t="s">
        <v>308</v>
      </c>
      <c r="N498" s="33"/>
    </row>
    <row r="499" spans="1:14" s="9" customFormat="1" ht="10.5" customHeight="1" x14ac:dyDescent="0.2">
      <c r="A499" s="5"/>
      <c r="B499" s="2">
        <v>316.3</v>
      </c>
      <c r="C499" s="13" t="s">
        <v>46</v>
      </c>
      <c r="D499" s="12">
        <v>18210.350000000002</v>
      </c>
      <c r="E499" s="12">
        <v>17575.09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f t="shared" ref="K499:K502" si="587">D499+E499-F499-G499+H499+I499+J499</f>
        <v>35785.440000000002</v>
      </c>
      <c r="L499" s="12">
        <v>0</v>
      </c>
      <c r="M499" s="155" t="s">
        <v>308</v>
      </c>
      <c r="N499" s="12">
        <f t="shared" ref="N499:N501" si="588">K499-L499</f>
        <v>35785.440000000002</v>
      </c>
    </row>
    <row r="500" spans="1:14" s="9" customFormat="1" ht="10.5" customHeight="1" x14ac:dyDescent="0.2">
      <c r="A500" s="5"/>
      <c r="B500" s="2">
        <v>316.5</v>
      </c>
      <c r="C500" s="5" t="s">
        <v>47</v>
      </c>
      <c r="D500" s="12">
        <v>11180.08</v>
      </c>
      <c r="E500" s="12">
        <v>6523.1900000000005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f t="shared" si="587"/>
        <v>17703.27</v>
      </c>
      <c r="L500" s="12">
        <v>0</v>
      </c>
      <c r="M500" s="155" t="s">
        <v>308</v>
      </c>
      <c r="N500" s="12">
        <f t="shared" si="588"/>
        <v>17703.27</v>
      </c>
    </row>
    <row r="501" spans="1:14" ht="10.5" customHeight="1" x14ac:dyDescent="0.2">
      <c r="A501" s="4"/>
      <c r="B501" s="2">
        <v>316.7</v>
      </c>
      <c r="C501" s="3" t="s">
        <v>48</v>
      </c>
      <c r="D501" s="12">
        <v>181054.6</v>
      </c>
      <c r="E501" s="12">
        <v>57528.200000000004</v>
      </c>
      <c r="F501" s="12">
        <v>-39057.550000000003</v>
      </c>
      <c r="G501" s="12">
        <v>0</v>
      </c>
      <c r="H501" s="12">
        <v>0</v>
      </c>
      <c r="I501" s="12">
        <v>0</v>
      </c>
      <c r="J501" s="12">
        <v>0</v>
      </c>
      <c r="K501" s="12">
        <f t="shared" si="587"/>
        <v>277640.35000000003</v>
      </c>
      <c r="L501" s="12">
        <v>0</v>
      </c>
      <c r="M501" s="155" t="s">
        <v>308</v>
      </c>
      <c r="N501" s="12">
        <f t="shared" si="588"/>
        <v>277640.35000000003</v>
      </c>
    </row>
    <row r="502" spans="1:14" s="67" customFormat="1" ht="10.5" customHeight="1" x14ac:dyDescent="0.2">
      <c r="A502" s="66"/>
      <c r="B502" s="72"/>
      <c r="C502" s="73" t="s">
        <v>49</v>
      </c>
      <c r="D502" s="63">
        <f>SUM(D499:D501)</f>
        <v>210445.03</v>
      </c>
      <c r="E502" s="63">
        <f t="shared" ref="E502" si="589">SUM(E499:E501)</f>
        <v>81626.48000000001</v>
      </c>
      <c r="F502" s="63">
        <f t="shared" ref="F502" si="590">SUM(F499:F501)</f>
        <v>-39057.550000000003</v>
      </c>
      <c r="G502" s="63">
        <f t="shared" ref="G502" si="591">SUM(G499:G501)</f>
        <v>0</v>
      </c>
      <c r="H502" s="63">
        <f t="shared" ref="H502" si="592">SUM(H499:H501)</f>
        <v>0</v>
      </c>
      <c r="I502" s="63">
        <f t="shared" ref="I502" si="593">SUM(I499:I501)</f>
        <v>0</v>
      </c>
      <c r="J502" s="63">
        <f t="shared" ref="J502" si="594">SUM(J499:J501)</f>
        <v>0</v>
      </c>
      <c r="K502" s="63">
        <f t="shared" si="587"/>
        <v>331129.06</v>
      </c>
      <c r="L502" s="63">
        <f>SUM(L499:L501)</f>
        <v>0</v>
      </c>
      <c r="M502" s="155" t="s">
        <v>308</v>
      </c>
      <c r="N502" s="63">
        <f>K502-L502</f>
        <v>331129.06</v>
      </c>
    </row>
    <row r="503" spans="1:14" ht="10.5" customHeight="1" thickBot="1" x14ac:dyDescent="0.25">
      <c r="A503" s="4"/>
      <c r="B503" s="17"/>
      <c r="D503" s="33"/>
      <c r="E503" s="33"/>
      <c r="F503" s="33"/>
      <c r="G503" s="33"/>
      <c r="H503" s="33"/>
      <c r="I503" s="33"/>
      <c r="J503" s="33"/>
      <c r="K503" s="33"/>
      <c r="L503" s="33"/>
      <c r="M503" s="159" t="s">
        <v>308</v>
      </c>
      <c r="N503" s="160"/>
    </row>
    <row r="504" spans="1:14" s="67" customFormat="1" ht="10.5" customHeight="1" thickTop="1" x14ac:dyDescent="0.2">
      <c r="A504" s="66"/>
      <c r="B504" s="72"/>
      <c r="C504" s="85" t="s">
        <v>343</v>
      </c>
      <c r="D504" s="161">
        <f>D497+D502</f>
        <v>14808688.76</v>
      </c>
      <c r="E504" s="161">
        <f t="shared" ref="E504:J504" si="595">E497+E502</f>
        <v>564932.05000000005</v>
      </c>
      <c r="F504" s="161">
        <f t="shared" si="595"/>
        <v>-30188.480000000003</v>
      </c>
      <c r="G504" s="161">
        <f t="shared" si="595"/>
        <v>1648757.8</v>
      </c>
      <c r="H504" s="161">
        <f t="shared" si="595"/>
        <v>0</v>
      </c>
      <c r="I504" s="161">
        <f t="shared" si="595"/>
        <v>0</v>
      </c>
      <c r="J504" s="161">
        <f t="shared" si="595"/>
        <v>0</v>
      </c>
      <c r="K504" s="161">
        <f t="shared" ref="K504" si="596">D504+E504-F504-G504+H504+I504+J504</f>
        <v>13755051.49</v>
      </c>
      <c r="L504" s="161">
        <f>L497+L502</f>
        <v>0</v>
      </c>
      <c r="M504" s="204"/>
      <c r="N504" s="161">
        <f>K504-L504</f>
        <v>13755051.49</v>
      </c>
    </row>
    <row r="505" spans="1:14" ht="10.5" customHeight="1" x14ac:dyDescent="0.2">
      <c r="A505" s="137" t="s">
        <v>89</v>
      </c>
      <c r="B505" s="11"/>
      <c r="D505" s="12"/>
      <c r="E505" s="12"/>
      <c r="F505" s="12"/>
      <c r="G505" s="12"/>
      <c r="H505" s="12"/>
      <c r="I505" s="12"/>
      <c r="J505" s="12"/>
      <c r="K505" s="12"/>
      <c r="L505" s="12"/>
      <c r="M505" s="155" t="s">
        <v>308</v>
      </c>
      <c r="N505" s="12"/>
    </row>
    <row r="506" spans="1:14" s="9" customFormat="1" ht="10.5" customHeight="1" x14ac:dyDescent="0.2">
      <c r="A506" s="141"/>
      <c r="B506" s="2">
        <v>311</v>
      </c>
      <c r="C506" s="13" t="s">
        <v>40</v>
      </c>
      <c r="D506" s="12">
        <v>1808960.23</v>
      </c>
      <c r="E506" s="12">
        <v>72786.240000000005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f>D506+E506-F506-G506+H506+I506+J506</f>
        <v>1881746.47</v>
      </c>
      <c r="L506" s="12">
        <v>0</v>
      </c>
      <c r="M506" s="155" t="s">
        <v>308</v>
      </c>
      <c r="N506" s="12">
        <f>K506-L506</f>
        <v>1881746.47</v>
      </c>
    </row>
    <row r="507" spans="1:14" ht="10.5" customHeight="1" x14ac:dyDescent="0.2">
      <c r="A507" s="57"/>
      <c r="B507" s="2">
        <v>312</v>
      </c>
      <c r="C507" s="4" t="s">
        <v>41</v>
      </c>
      <c r="D507" s="12">
        <v>62750323.369999997</v>
      </c>
      <c r="E507" s="12">
        <v>1766802.57</v>
      </c>
      <c r="F507" s="12">
        <v>0</v>
      </c>
      <c r="G507" s="12">
        <v>-0.05</v>
      </c>
      <c r="H507" s="12">
        <v>0</v>
      </c>
      <c r="I507" s="12">
        <v>0</v>
      </c>
      <c r="J507" s="12">
        <v>0</v>
      </c>
      <c r="K507" s="12">
        <f t="shared" ref="K507:K511" si="597">D507+E507-F507-G507+H507+I507+J507</f>
        <v>64517125.989999995</v>
      </c>
      <c r="L507" s="12">
        <v>0</v>
      </c>
      <c r="M507" s="155" t="s">
        <v>308</v>
      </c>
      <c r="N507" s="12">
        <f t="shared" ref="N507:N510" si="598">K507-L507</f>
        <v>64517125.989999995</v>
      </c>
    </row>
    <row r="508" spans="1:14" ht="10.5" customHeight="1" x14ac:dyDescent="0.2">
      <c r="A508" s="57"/>
      <c r="B508" s="2">
        <v>314</v>
      </c>
      <c r="C508" s="4" t="s">
        <v>42</v>
      </c>
      <c r="D508" s="12">
        <v>17609117.460000001</v>
      </c>
      <c r="E508" s="12">
        <v>946791.74</v>
      </c>
      <c r="F508" s="12">
        <v>43896.68</v>
      </c>
      <c r="G508" s="12">
        <v>61389.54</v>
      </c>
      <c r="H508" s="12">
        <v>0</v>
      </c>
      <c r="I508" s="12">
        <v>18799.850000000002</v>
      </c>
      <c r="J508" s="12">
        <v>0</v>
      </c>
      <c r="K508" s="12">
        <f t="shared" si="597"/>
        <v>18469422.830000002</v>
      </c>
      <c r="L508" s="12">
        <v>0</v>
      </c>
      <c r="M508" s="155" t="s">
        <v>308</v>
      </c>
      <c r="N508" s="12">
        <f t="shared" si="598"/>
        <v>18469422.830000002</v>
      </c>
    </row>
    <row r="509" spans="1:14" ht="10.5" customHeight="1" x14ac:dyDescent="0.2">
      <c r="A509" s="57"/>
      <c r="B509" s="2">
        <v>315</v>
      </c>
      <c r="C509" s="4" t="s">
        <v>43</v>
      </c>
      <c r="D509" s="12">
        <v>3532613.89</v>
      </c>
      <c r="E509" s="12">
        <v>201796.48000000001</v>
      </c>
      <c r="F509" s="12">
        <v>0</v>
      </c>
      <c r="G509" s="12">
        <v>544.31000000000006</v>
      </c>
      <c r="H509" s="12">
        <v>0</v>
      </c>
      <c r="I509" s="12">
        <v>0</v>
      </c>
      <c r="J509" s="12">
        <v>0</v>
      </c>
      <c r="K509" s="12">
        <f t="shared" si="597"/>
        <v>3733866.06</v>
      </c>
      <c r="L509" s="12">
        <v>0</v>
      </c>
      <c r="M509" s="155" t="s">
        <v>308</v>
      </c>
      <c r="N509" s="12">
        <f t="shared" si="598"/>
        <v>3733866.06</v>
      </c>
    </row>
    <row r="510" spans="1:14" ht="10.5" customHeight="1" x14ac:dyDescent="0.2">
      <c r="A510" s="57"/>
      <c r="B510" s="2">
        <v>316</v>
      </c>
      <c r="C510" s="4" t="s">
        <v>44</v>
      </c>
      <c r="D510" s="12">
        <v>589414.45000000007</v>
      </c>
      <c r="E510" s="12">
        <v>17304.84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f t="shared" si="597"/>
        <v>606719.29</v>
      </c>
      <c r="L510" s="12">
        <v>0</v>
      </c>
      <c r="M510" s="155" t="s">
        <v>308</v>
      </c>
      <c r="N510" s="12">
        <f t="shared" si="598"/>
        <v>606719.29</v>
      </c>
    </row>
    <row r="511" spans="1:14" s="67" customFormat="1" ht="10.5" customHeight="1" x14ac:dyDescent="0.2">
      <c r="A511" s="139"/>
      <c r="B511" s="72"/>
      <c r="C511" s="73" t="s">
        <v>45</v>
      </c>
      <c r="D511" s="63">
        <f>SUM(D506:D510)</f>
        <v>86290429.400000006</v>
      </c>
      <c r="E511" s="63">
        <f t="shared" ref="E511" si="599">SUM(E506:E510)</f>
        <v>3005481.8699999996</v>
      </c>
      <c r="F511" s="63">
        <f t="shared" ref="F511" si="600">SUM(F506:F510)</f>
        <v>43896.68</v>
      </c>
      <c r="G511" s="63">
        <f t="shared" ref="G511" si="601">SUM(G506:G510)</f>
        <v>61933.799999999996</v>
      </c>
      <c r="H511" s="63">
        <f t="shared" ref="H511" si="602">SUM(H506:H510)</f>
        <v>0</v>
      </c>
      <c r="I511" s="63">
        <f t="shared" ref="I511" si="603">SUM(I506:I510)</f>
        <v>18799.850000000002</v>
      </c>
      <c r="J511" s="63">
        <f>SUM(J506:J510)</f>
        <v>0</v>
      </c>
      <c r="K511" s="63">
        <f t="shared" si="597"/>
        <v>89208880.640000001</v>
      </c>
      <c r="L511" s="63">
        <f>SUM(L506:L510)</f>
        <v>0</v>
      </c>
      <c r="M511" s="155" t="s">
        <v>308</v>
      </c>
      <c r="N511" s="63">
        <f>K511-L511</f>
        <v>89208880.640000001</v>
      </c>
    </row>
    <row r="512" spans="1:14" ht="10.5" customHeight="1" x14ac:dyDescent="0.2">
      <c r="A512" s="57"/>
      <c r="B512" s="17"/>
      <c r="C512" s="18"/>
      <c r="D512" s="33"/>
      <c r="E512" s="33"/>
      <c r="F512" s="33"/>
      <c r="G512" s="33"/>
      <c r="H512" s="33"/>
      <c r="I512" s="33"/>
      <c r="J512" s="33"/>
      <c r="K512" s="33"/>
      <c r="L512" s="33"/>
      <c r="M512" s="155" t="s">
        <v>308</v>
      </c>
      <c r="N512" s="33"/>
    </row>
    <row r="513" spans="1:14" s="9" customFormat="1" ht="10.5" customHeight="1" x14ac:dyDescent="0.2">
      <c r="A513" s="139"/>
      <c r="B513" s="2">
        <v>316.3</v>
      </c>
      <c r="C513" s="13" t="s">
        <v>46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f t="shared" ref="K513:K516" si="604">D513+E513-F513-G513+H513+I513+J513</f>
        <v>0</v>
      </c>
      <c r="L513" s="12">
        <v>0</v>
      </c>
      <c r="M513" s="155" t="s">
        <v>308</v>
      </c>
      <c r="N513" s="12">
        <f t="shared" ref="N513:N515" si="605">K513-L513</f>
        <v>0</v>
      </c>
    </row>
    <row r="514" spans="1:14" s="9" customFormat="1" ht="10.5" customHeight="1" x14ac:dyDescent="0.2">
      <c r="A514" s="139"/>
      <c r="B514" s="2">
        <v>316.5</v>
      </c>
      <c r="C514" s="5" t="s">
        <v>47</v>
      </c>
      <c r="D514" s="12">
        <v>8500.27</v>
      </c>
      <c r="E514" s="12">
        <v>4163.3999999999996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f t="shared" si="604"/>
        <v>12663.67</v>
      </c>
      <c r="L514" s="12">
        <v>0</v>
      </c>
      <c r="M514" s="155" t="s">
        <v>308</v>
      </c>
      <c r="N514" s="12">
        <f t="shared" si="605"/>
        <v>12663.67</v>
      </c>
    </row>
    <row r="515" spans="1:14" ht="10.5" customHeight="1" x14ac:dyDescent="0.2">
      <c r="A515" s="57"/>
      <c r="B515" s="2">
        <v>316.7</v>
      </c>
      <c r="C515" s="3" t="s">
        <v>48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f t="shared" si="604"/>
        <v>0</v>
      </c>
      <c r="L515" s="12">
        <v>0</v>
      </c>
      <c r="M515" s="155" t="s">
        <v>308</v>
      </c>
      <c r="N515" s="12">
        <f t="shared" si="605"/>
        <v>0</v>
      </c>
    </row>
    <row r="516" spans="1:14" s="67" customFormat="1" ht="10.5" customHeight="1" x14ac:dyDescent="0.2">
      <c r="A516" s="139"/>
      <c r="B516" s="72"/>
      <c r="C516" s="73" t="s">
        <v>49</v>
      </c>
      <c r="D516" s="63">
        <f>SUM(D513:D515)</f>
        <v>8500.27</v>
      </c>
      <c r="E516" s="63">
        <f t="shared" ref="E516" si="606">SUM(E513:E515)</f>
        <v>4163.3999999999996</v>
      </c>
      <c r="F516" s="63">
        <f t="shared" ref="F516" si="607">SUM(F513:F515)</f>
        <v>0</v>
      </c>
      <c r="G516" s="63">
        <f t="shared" ref="G516" si="608">SUM(G513:G515)</f>
        <v>0</v>
      </c>
      <c r="H516" s="63">
        <f t="shared" ref="H516" si="609">SUM(H513:H515)</f>
        <v>0</v>
      </c>
      <c r="I516" s="63">
        <f t="shared" ref="I516" si="610">SUM(I513:I515)</f>
        <v>0</v>
      </c>
      <c r="J516" s="63">
        <f t="shared" ref="J516" si="611">SUM(J513:J515)</f>
        <v>0</v>
      </c>
      <c r="K516" s="63">
        <f t="shared" si="604"/>
        <v>12663.67</v>
      </c>
      <c r="L516" s="63">
        <f>SUM(L513:L515)</f>
        <v>0</v>
      </c>
      <c r="M516" s="155" t="s">
        <v>308</v>
      </c>
      <c r="N516" s="63">
        <f>K516-L516</f>
        <v>12663.67</v>
      </c>
    </row>
    <row r="517" spans="1:14" ht="10.5" customHeight="1" thickBot="1" x14ac:dyDescent="0.25">
      <c r="A517" s="57"/>
      <c r="B517" s="17"/>
      <c r="D517" s="33"/>
      <c r="E517" s="33"/>
      <c r="F517" s="33"/>
      <c r="G517" s="33"/>
      <c r="H517" s="33"/>
      <c r="I517" s="33"/>
      <c r="J517" s="33"/>
      <c r="K517" s="33"/>
      <c r="L517" s="33"/>
      <c r="M517" s="159" t="s">
        <v>308</v>
      </c>
      <c r="N517" s="160"/>
    </row>
    <row r="518" spans="1:14" s="67" customFormat="1" ht="10.5" customHeight="1" thickTop="1" x14ac:dyDescent="0.2">
      <c r="A518" s="139"/>
      <c r="B518" s="72"/>
      <c r="C518" s="85" t="s">
        <v>344</v>
      </c>
      <c r="D518" s="161">
        <f>D511+D516</f>
        <v>86298929.670000002</v>
      </c>
      <c r="E518" s="161">
        <f t="shared" ref="E518:J518" si="612">E511+E516</f>
        <v>3009645.2699999996</v>
      </c>
      <c r="F518" s="161">
        <f t="shared" si="612"/>
        <v>43896.68</v>
      </c>
      <c r="G518" s="161">
        <f t="shared" si="612"/>
        <v>61933.799999999996</v>
      </c>
      <c r="H518" s="161">
        <f t="shared" si="612"/>
        <v>0</v>
      </c>
      <c r="I518" s="161">
        <f t="shared" si="612"/>
        <v>18799.850000000002</v>
      </c>
      <c r="J518" s="161">
        <f t="shared" si="612"/>
        <v>0</v>
      </c>
      <c r="K518" s="161">
        <f t="shared" ref="K518" si="613">D518+E518-F518-G518+H518+I518+J518</f>
        <v>89221544.309999987</v>
      </c>
      <c r="L518" s="161">
        <f>L511+L516</f>
        <v>0</v>
      </c>
      <c r="M518" s="204"/>
      <c r="N518" s="161">
        <f>K518-L518</f>
        <v>89221544.309999987</v>
      </c>
    </row>
    <row r="519" spans="1:14" ht="10.5" customHeight="1" x14ac:dyDescent="0.2">
      <c r="A519" s="135" t="s">
        <v>90</v>
      </c>
      <c r="B519" s="39"/>
      <c r="C519" s="29"/>
      <c r="D519" s="156"/>
      <c r="E519" s="156"/>
      <c r="F519" s="156"/>
      <c r="G519" s="156"/>
      <c r="H519" s="156"/>
      <c r="I519" s="156"/>
      <c r="J519" s="156"/>
      <c r="K519" s="156"/>
      <c r="L519" s="156"/>
      <c r="M519" s="157" t="s">
        <v>308</v>
      </c>
      <c r="N519" s="158"/>
    </row>
    <row r="520" spans="1:14" s="9" customFormat="1" ht="10.5" customHeight="1" x14ac:dyDescent="0.2">
      <c r="A520" s="142"/>
      <c r="B520" s="31">
        <v>311</v>
      </c>
      <c r="C520" s="32" t="s">
        <v>40</v>
      </c>
      <c r="D520" s="33">
        <f t="shared" ref="D520:J524" si="614">D492+D506</f>
        <v>11563453.18</v>
      </c>
      <c r="E520" s="33">
        <f t="shared" si="614"/>
        <v>291782.93</v>
      </c>
      <c r="F520" s="33">
        <f t="shared" si="614"/>
        <v>8869.07</v>
      </c>
      <c r="G520" s="33">
        <f t="shared" si="614"/>
        <v>1648757.8</v>
      </c>
      <c r="H520" s="33">
        <f t="shared" si="614"/>
        <v>0</v>
      </c>
      <c r="I520" s="33">
        <f t="shared" si="614"/>
        <v>0</v>
      </c>
      <c r="J520" s="33">
        <f t="shared" si="614"/>
        <v>0</v>
      </c>
      <c r="K520" s="12">
        <f>D520+E520-F520-G520+H520+I520+J520</f>
        <v>10197609.239999998</v>
      </c>
      <c r="L520" s="12">
        <v>0</v>
      </c>
      <c r="M520" s="155" t="s">
        <v>308</v>
      </c>
      <c r="N520" s="12">
        <f>K520-L520</f>
        <v>10197609.239999998</v>
      </c>
    </row>
    <row r="521" spans="1:14" ht="10.5" customHeight="1" x14ac:dyDescent="0.2">
      <c r="A521" s="49"/>
      <c r="B521" s="31">
        <v>312</v>
      </c>
      <c r="C521" s="19" t="s">
        <v>41</v>
      </c>
      <c r="D521" s="33">
        <f t="shared" si="614"/>
        <v>64436087.089999996</v>
      </c>
      <c r="E521" s="33">
        <f t="shared" si="614"/>
        <v>1848860.72</v>
      </c>
      <c r="F521" s="33">
        <f t="shared" si="614"/>
        <v>0</v>
      </c>
      <c r="G521" s="33">
        <f t="shared" si="614"/>
        <v>-0.05</v>
      </c>
      <c r="H521" s="33">
        <f t="shared" si="614"/>
        <v>0</v>
      </c>
      <c r="I521" s="33">
        <f t="shared" si="614"/>
        <v>0</v>
      </c>
      <c r="J521" s="33">
        <f t="shared" si="614"/>
        <v>0</v>
      </c>
      <c r="K521" s="12">
        <f t="shared" ref="K521:K525" si="615">D521+E521-F521-G521+H521+I521+J521</f>
        <v>66284947.859999992</v>
      </c>
      <c r="L521" s="12">
        <v>0</v>
      </c>
      <c r="M521" s="155" t="s">
        <v>308</v>
      </c>
      <c r="N521" s="12">
        <f t="shared" ref="N521:N524" si="616">K521-L521</f>
        <v>66284947.859999992</v>
      </c>
    </row>
    <row r="522" spans="1:14" ht="10.5" customHeight="1" x14ac:dyDescent="0.2">
      <c r="A522" s="49"/>
      <c r="B522" s="31">
        <v>314</v>
      </c>
      <c r="C522" s="19" t="s">
        <v>42</v>
      </c>
      <c r="D522" s="33">
        <f t="shared" si="614"/>
        <v>17976168.530000001</v>
      </c>
      <c r="E522" s="33">
        <f t="shared" si="614"/>
        <v>1028055.87</v>
      </c>
      <c r="F522" s="33">
        <f t="shared" si="614"/>
        <v>43896.68</v>
      </c>
      <c r="G522" s="33">
        <f t="shared" si="614"/>
        <v>61389.54</v>
      </c>
      <c r="H522" s="33">
        <f t="shared" si="614"/>
        <v>0</v>
      </c>
      <c r="I522" s="33">
        <f t="shared" si="614"/>
        <v>18799.850000000002</v>
      </c>
      <c r="J522" s="33">
        <f t="shared" si="614"/>
        <v>0</v>
      </c>
      <c r="K522" s="12">
        <f t="shared" si="615"/>
        <v>18917738.030000005</v>
      </c>
      <c r="L522" s="12">
        <v>0</v>
      </c>
      <c r="M522" s="155" t="s">
        <v>308</v>
      </c>
      <c r="N522" s="12">
        <f t="shared" si="616"/>
        <v>18917738.030000005</v>
      </c>
    </row>
    <row r="523" spans="1:14" ht="10.5" customHeight="1" x14ac:dyDescent="0.2">
      <c r="A523" s="49"/>
      <c r="B523" s="31">
        <v>315</v>
      </c>
      <c r="C523" s="19" t="s">
        <v>43</v>
      </c>
      <c r="D523" s="33">
        <f t="shared" si="614"/>
        <v>5249053.53</v>
      </c>
      <c r="E523" s="33">
        <f t="shared" si="614"/>
        <v>265711.60000000003</v>
      </c>
      <c r="F523" s="33">
        <f t="shared" si="614"/>
        <v>0</v>
      </c>
      <c r="G523" s="33">
        <f t="shared" si="614"/>
        <v>544.31000000000006</v>
      </c>
      <c r="H523" s="33">
        <f t="shared" si="614"/>
        <v>0</v>
      </c>
      <c r="I523" s="33">
        <f t="shared" si="614"/>
        <v>0</v>
      </c>
      <c r="J523" s="33">
        <f t="shared" si="614"/>
        <v>0</v>
      </c>
      <c r="K523" s="12">
        <f t="shared" si="615"/>
        <v>5514220.8200000003</v>
      </c>
      <c r="L523" s="12">
        <v>0</v>
      </c>
      <c r="M523" s="155" t="s">
        <v>308</v>
      </c>
      <c r="N523" s="12">
        <f t="shared" si="616"/>
        <v>5514220.8200000003</v>
      </c>
    </row>
    <row r="524" spans="1:14" ht="10.5" customHeight="1" x14ac:dyDescent="0.2">
      <c r="A524" s="49"/>
      <c r="B524" s="31">
        <v>316</v>
      </c>
      <c r="C524" s="19" t="s">
        <v>44</v>
      </c>
      <c r="D524" s="33">
        <f t="shared" si="614"/>
        <v>1663910.8000000003</v>
      </c>
      <c r="E524" s="33">
        <f t="shared" si="614"/>
        <v>54376.320000000007</v>
      </c>
      <c r="F524" s="33">
        <f t="shared" si="614"/>
        <v>0</v>
      </c>
      <c r="G524" s="33">
        <f t="shared" si="614"/>
        <v>0</v>
      </c>
      <c r="H524" s="33">
        <f t="shared" si="614"/>
        <v>0</v>
      </c>
      <c r="I524" s="33">
        <f t="shared" si="614"/>
        <v>0</v>
      </c>
      <c r="J524" s="33">
        <f t="shared" si="614"/>
        <v>0</v>
      </c>
      <c r="K524" s="12">
        <f t="shared" si="615"/>
        <v>1718287.1200000003</v>
      </c>
      <c r="L524" s="12">
        <v>0</v>
      </c>
      <c r="M524" s="155" t="s">
        <v>308</v>
      </c>
      <c r="N524" s="12">
        <f t="shared" si="616"/>
        <v>1718287.1200000003</v>
      </c>
    </row>
    <row r="525" spans="1:14" s="67" customFormat="1" ht="10.5" customHeight="1" x14ac:dyDescent="0.2">
      <c r="A525" s="138"/>
      <c r="B525" s="61"/>
      <c r="C525" s="62" t="s">
        <v>45</v>
      </c>
      <c r="D525" s="63">
        <f>SUM(D520:D524)</f>
        <v>100888673.13</v>
      </c>
      <c r="E525" s="63">
        <f t="shared" ref="E525:J525" si="617">SUM(E520:E524)</f>
        <v>3488787.44</v>
      </c>
      <c r="F525" s="63">
        <f t="shared" si="617"/>
        <v>52765.75</v>
      </c>
      <c r="G525" s="63">
        <f t="shared" si="617"/>
        <v>1710691.6</v>
      </c>
      <c r="H525" s="63">
        <f t="shared" si="617"/>
        <v>0</v>
      </c>
      <c r="I525" s="63">
        <f t="shared" si="617"/>
        <v>18799.850000000002</v>
      </c>
      <c r="J525" s="63">
        <f t="shared" si="617"/>
        <v>0</v>
      </c>
      <c r="K525" s="63">
        <f t="shared" si="615"/>
        <v>102632803.06999999</v>
      </c>
      <c r="L525" s="63">
        <f>SUM(L520:L524)</f>
        <v>0</v>
      </c>
      <c r="M525" s="155" t="s">
        <v>308</v>
      </c>
      <c r="N525" s="63">
        <f>K525-L525</f>
        <v>102632803.06999999</v>
      </c>
    </row>
    <row r="526" spans="1:14" ht="10.5" customHeight="1" x14ac:dyDescent="0.2">
      <c r="A526" s="49"/>
      <c r="B526" s="36"/>
      <c r="C526" s="37"/>
      <c r="D526" s="33"/>
      <c r="E526" s="33"/>
      <c r="F526" s="33"/>
      <c r="G526" s="33"/>
      <c r="H526" s="33"/>
      <c r="I526" s="33"/>
      <c r="J526" s="33"/>
      <c r="K526" s="33"/>
      <c r="L526" s="33"/>
      <c r="M526" s="155" t="s">
        <v>308</v>
      </c>
      <c r="N526" s="33"/>
    </row>
    <row r="527" spans="1:14" s="9" customFormat="1" ht="10.5" customHeight="1" x14ac:dyDescent="0.2">
      <c r="A527" s="136"/>
      <c r="B527" s="31">
        <v>316.3</v>
      </c>
      <c r="C527" s="32" t="s">
        <v>46</v>
      </c>
      <c r="D527" s="33">
        <f t="shared" ref="D527:J529" si="618">D499+D513</f>
        <v>18210.350000000002</v>
      </c>
      <c r="E527" s="33">
        <f t="shared" si="618"/>
        <v>17575.09</v>
      </c>
      <c r="F527" s="33">
        <f t="shared" si="618"/>
        <v>0</v>
      </c>
      <c r="G527" s="33">
        <f t="shared" si="618"/>
        <v>0</v>
      </c>
      <c r="H527" s="33">
        <f t="shared" si="618"/>
        <v>0</v>
      </c>
      <c r="I527" s="33">
        <f t="shared" si="618"/>
        <v>0</v>
      </c>
      <c r="J527" s="33">
        <f t="shared" si="618"/>
        <v>0</v>
      </c>
      <c r="K527" s="12">
        <f t="shared" ref="K527:K530" si="619">D527+E527-F527-G527+H527+I527+J527</f>
        <v>35785.440000000002</v>
      </c>
      <c r="L527" s="12">
        <v>0</v>
      </c>
      <c r="M527" s="155" t="s">
        <v>308</v>
      </c>
      <c r="N527" s="12">
        <f t="shared" ref="N527:N529" si="620">K527-L527</f>
        <v>35785.440000000002</v>
      </c>
    </row>
    <row r="528" spans="1:14" s="9" customFormat="1" ht="10.5" customHeight="1" x14ac:dyDescent="0.2">
      <c r="A528" s="136"/>
      <c r="B528" s="31">
        <v>316.5</v>
      </c>
      <c r="C528" s="16" t="s">
        <v>47</v>
      </c>
      <c r="D528" s="33">
        <f t="shared" si="618"/>
        <v>19680.349999999999</v>
      </c>
      <c r="E528" s="33">
        <f t="shared" si="618"/>
        <v>10686.59</v>
      </c>
      <c r="F528" s="33">
        <f t="shared" si="618"/>
        <v>0</v>
      </c>
      <c r="G528" s="33">
        <f t="shared" si="618"/>
        <v>0</v>
      </c>
      <c r="H528" s="33">
        <f t="shared" si="618"/>
        <v>0</v>
      </c>
      <c r="I528" s="33">
        <f t="shared" si="618"/>
        <v>0</v>
      </c>
      <c r="J528" s="33">
        <f t="shared" si="618"/>
        <v>0</v>
      </c>
      <c r="K528" s="12">
        <f t="shared" si="619"/>
        <v>30366.94</v>
      </c>
      <c r="L528" s="12">
        <v>0</v>
      </c>
      <c r="M528" s="155" t="s">
        <v>308</v>
      </c>
      <c r="N528" s="12">
        <f t="shared" si="620"/>
        <v>30366.94</v>
      </c>
    </row>
    <row r="529" spans="1:14" ht="10.5" customHeight="1" x14ac:dyDescent="0.2">
      <c r="A529" s="49"/>
      <c r="B529" s="31">
        <v>316.7</v>
      </c>
      <c r="C529" s="38" t="s">
        <v>48</v>
      </c>
      <c r="D529" s="33">
        <f t="shared" si="618"/>
        <v>181054.6</v>
      </c>
      <c r="E529" s="33">
        <f t="shared" si="618"/>
        <v>57528.200000000004</v>
      </c>
      <c r="F529" s="33">
        <f t="shared" si="618"/>
        <v>-39057.550000000003</v>
      </c>
      <c r="G529" s="33">
        <f t="shared" si="618"/>
        <v>0</v>
      </c>
      <c r="H529" s="33">
        <f t="shared" si="618"/>
        <v>0</v>
      </c>
      <c r="I529" s="33">
        <f t="shared" si="618"/>
        <v>0</v>
      </c>
      <c r="J529" s="33">
        <f t="shared" si="618"/>
        <v>0</v>
      </c>
      <c r="K529" s="12">
        <f t="shared" si="619"/>
        <v>277640.35000000003</v>
      </c>
      <c r="L529" s="12">
        <v>0</v>
      </c>
      <c r="M529" s="155" t="s">
        <v>308</v>
      </c>
      <c r="N529" s="12">
        <f t="shared" si="620"/>
        <v>277640.35000000003</v>
      </c>
    </row>
    <row r="530" spans="1:14" s="67" customFormat="1" ht="10.5" customHeight="1" x14ac:dyDescent="0.2">
      <c r="A530" s="138"/>
      <c r="B530" s="61"/>
      <c r="C530" s="62" t="s">
        <v>49</v>
      </c>
      <c r="D530" s="63">
        <f>SUM(D527:D529)</f>
        <v>218945.3</v>
      </c>
      <c r="E530" s="63">
        <f t="shared" ref="E530" si="621">SUM(E527:E529)</f>
        <v>85789.88</v>
      </c>
      <c r="F530" s="63">
        <f t="shared" ref="F530" si="622">SUM(F527:F529)</f>
        <v>-39057.550000000003</v>
      </c>
      <c r="G530" s="63">
        <f t="shared" ref="G530" si="623">SUM(G527:G529)</f>
        <v>0</v>
      </c>
      <c r="H530" s="63">
        <f t="shared" ref="H530" si="624">SUM(H527:H529)</f>
        <v>0</v>
      </c>
      <c r="I530" s="63">
        <f t="shared" ref="I530" si="625">SUM(I527:I529)</f>
        <v>0</v>
      </c>
      <c r="J530" s="63">
        <f t="shared" ref="J530" si="626">SUM(J527:J529)</f>
        <v>0</v>
      </c>
      <c r="K530" s="63">
        <f t="shared" si="619"/>
        <v>343792.73</v>
      </c>
      <c r="L530" s="63">
        <f>SUM(L527:L529)</f>
        <v>0</v>
      </c>
      <c r="M530" s="155" t="s">
        <v>308</v>
      </c>
      <c r="N530" s="63">
        <f>K530-L530</f>
        <v>343792.73</v>
      </c>
    </row>
    <row r="531" spans="1:14" ht="10.5" customHeight="1" thickBot="1" x14ac:dyDescent="0.25">
      <c r="A531" s="49"/>
      <c r="B531" s="36"/>
      <c r="C531" s="19"/>
      <c r="D531" s="33"/>
      <c r="E531" s="33"/>
      <c r="F531" s="33"/>
      <c r="G531" s="33"/>
      <c r="H531" s="33"/>
      <c r="I531" s="33"/>
      <c r="J531" s="33"/>
      <c r="K531" s="33"/>
      <c r="L531" s="33"/>
      <c r="M531" s="159" t="s">
        <v>308</v>
      </c>
      <c r="N531" s="160"/>
    </row>
    <row r="532" spans="1:14" s="67" customFormat="1" ht="10.5" customHeight="1" thickTop="1" x14ac:dyDescent="0.2">
      <c r="A532" s="140"/>
      <c r="B532" s="69"/>
      <c r="C532" s="84" t="s">
        <v>345</v>
      </c>
      <c r="D532" s="161">
        <f>D525+D530</f>
        <v>101107618.42999999</v>
      </c>
      <c r="E532" s="161">
        <f t="shared" ref="E532:J532" si="627">E525+E530</f>
        <v>3574577.32</v>
      </c>
      <c r="F532" s="161">
        <f t="shared" si="627"/>
        <v>13708.199999999997</v>
      </c>
      <c r="G532" s="161">
        <f t="shared" si="627"/>
        <v>1710691.6</v>
      </c>
      <c r="H532" s="161">
        <f t="shared" si="627"/>
        <v>0</v>
      </c>
      <c r="I532" s="161">
        <f t="shared" si="627"/>
        <v>18799.850000000002</v>
      </c>
      <c r="J532" s="161">
        <f t="shared" si="627"/>
        <v>0</v>
      </c>
      <c r="K532" s="161">
        <f t="shared" ref="K532" si="628">D532+E532-F532-G532+H532+I532+J532</f>
        <v>102976595.79999998</v>
      </c>
      <c r="L532" s="161">
        <f>L525+L530</f>
        <v>0</v>
      </c>
      <c r="M532" s="204"/>
      <c r="N532" s="161">
        <f>K532-L532</f>
        <v>102976595.79999998</v>
      </c>
    </row>
    <row r="533" spans="1:14" s="9" customFormat="1" ht="10.5" customHeight="1" x14ac:dyDescent="0.2">
      <c r="A533" s="5"/>
      <c r="B533" s="11"/>
      <c r="C533" s="15"/>
      <c r="D533" s="33"/>
      <c r="E533" s="33"/>
      <c r="F533" s="33"/>
      <c r="G533" s="33"/>
      <c r="H533" s="33"/>
      <c r="I533" s="33"/>
      <c r="J533" s="33"/>
      <c r="K533" s="33"/>
      <c r="L533" s="33"/>
      <c r="M533" s="155" t="s">
        <v>308</v>
      </c>
      <c r="N533" s="33"/>
    </row>
    <row r="534" spans="1:14" ht="10.5" customHeight="1" x14ac:dyDescent="0.2">
      <c r="A534" s="144" t="s">
        <v>91</v>
      </c>
      <c r="B534" s="40"/>
      <c r="C534" s="29"/>
      <c r="D534" s="156"/>
      <c r="E534" s="156"/>
      <c r="F534" s="156"/>
      <c r="G534" s="156"/>
      <c r="H534" s="156"/>
      <c r="I534" s="156"/>
      <c r="J534" s="156"/>
      <c r="K534" s="156"/>
      <c r="L534" s="156"/>
      <c r="M534" s="157" t="s">
        <v>308</v>
      </c>
      <c r="N534" s="158"/>
    </row>
    <row r="535" spans="1:14" s="9" customFormat="1" ht="10.5" customHeight="1" x14ac:dyDescent="0.2">
      <c r="A535" s="142"/>
      <c r="B535" s="31">
        <v>311</v>
      </c>
      <c r="C535" s="32" t="s">
        <v>40</v>
      </c>
      <c r="D535" s="33">
        <f t="shared" ref="D535:J535" si="629">SUMIF($B$10:$B$532,$B535,D$10:D$532)/2</f>
        <v>351848399.05999994</v>
      </c>
      <c r="E535" s="33">
        <f t="shared" si="629"/>
        <v>14549687.09</v>
      </c>
      <c r="F535" s="33">
        <f t="shared" si="629"/>
        <v>3620116.14</v>
      </c>
      <c r="G535" s="33">
        <f t="shared" si="629"/>
        <v>2299964.98</v>
      </c>
      <c r="H535" s="33">
        <f t="shared" si="629"/>
        <v>0</v>
      </c>
      <c r="I535" s="33">
        <f t="shared" si="629"/>
        <v>80809</v>
      </c>
      <c r="J535" s="33">
        <f t="shared" si="629"/>
        <v>0</v>
      </c>
      <c r="K535" s="12">
        <f>D535+E535-F535-G535+H535+I535+J535</f>
        <v>360558814.02999991</v>
      </c>
      <c r="L535" s="12">
        <v>0</v>
      </c>
      <c r="M535" s="155" t="s">
        <v>308</v>
      </c>
      <c r="N535" s="12">
        <f>K535-L535</f>
        <v>360558814.02999991</v>
      </c>
    </row>
    <row r="536" spans="1:14" ht="10.5" customHeight="1" x14ac:dyDescent="0.2">
      <c r="A536" s="49"/>
      <c r="B536" s="31">
        <v>312</v>
      </c>
      <c r="C536" s="19" t="s">
        <v>41</v>
      </c>
      <c r="D536" s="33">
        <f t="shared" ref="D536:I539" si="630">SUMIF($B$10:$B$532,$B536,D$10:D$532)/2</f>
        <v>689254268.38999999</v>
      </c>
      <c r="E536" s="33">
        <f t="shared" si="630"/>
        <v>53267670.75</v>
      </c>
      <c r="F536" s="33">
        <f t="shared" si="630"/>
        <v>8456010.1600000001</v>
      </c>
      <c r="G536" s="33">
        <f t="shared" si="630"/>
        <v>1041410.5300000003</v>
      </c>
      <c r="H536" s="33">
        <f t="shared" si="630"/>
        <v>0</v>
      </c>
      <c r="I536" s="33">
        <f t="shared" si="630"/>
        <v>1077083.45</v>
      </c>
      <c r="J536" s="33">
        <f>ROUND(SUMIF($B$10:$B$532,$B536,J$10:J$532)/2,2)</f>
        <v>0</v>
      </c>
      <c r="K536" s="12">
        <f t="shared" ref="K536:K540" si="631">D536+E536-F536-G536+H536+I536+J536</f>
        <v>734101601.9000001</v>
      </c>
      <c r="L536" s="12">
        <v>0</v>
      </c>
      <c r="M536" s="155" t="s">
        <v>308</v>
      </c>
      <c r="N536" s="12">
        <f t="shared" ref="N536:N539" si="632">K536-L536</f>
        <v>734101601.9000001</v>
      </c>
    </row>
    <row r="537" spans="1:14" ht="10.5" customHeight="1" x14ac:dyDescent="0.2">
      <c r="A537" s="49"/>
      <c r="B537" s="31">
        <v>314</v>
      </c>
      <c r="C537" s="19" t="s">
        <v>42</v>
      </c>
      <c r="D537" s="33">
        <f t="shared" si="630"/>
        <v>273083979.23000002</v>
      </c>
      <c r="E537" s="33">
        <f t="shared" si="630"/>
        <v>19459724.599999998</v>
      </c>
      <c r="F537" s="33">
        <f t="shared" si="630"/>
        <v>8222691.6999999993</v>
      </c>
      <c r="G537" s="33">
        <f t="shared" si="630"/>
        <v>4162631.1300000008</v>
      </c>
      <c r="H537" s="33">
        <f t="shared" si="630"/>
        <v>0</v>
      </c>
      <c r="I537" s="33">
        <f t="shared" si="630"/>
        <v>1749908.61</v>
      </c>
      <c r="J537" s="33">
        <f>SUMIF($B$10:$B$532,$B537,J$10:J$532)/2</f>
        <v>1.4551915228366852E-11</v>
      </c>
      <c r="K537" s="12">
        <f t="shared" si="631"/>
        <v>281908289.61000007</v>
      </c>
      <c r="L537" s="12">
        <v>0</v>
      </c>
      <c r="M537" s="155" t="s">
        <v>308</v>
      </c>
      <c r="N537" s="12">
        <f t="shared" si="632"/>
        <v>281908289.61000007</v>
      </c>
    </row>
    <row r="538" spans="1:14" ht="10.5" customHeight="1" x14ac:dyDescent="0.2">
      <c r="A538" s="49"/>
      <c r="B538" s="31">
        <v>315</v>
      </c>
      <c r="C538" s="19" t="s">
        <v>43</v>
      </c>
      <c r="D538" s="33">
        <f t="shared" si="630"/>
        <v>82762364.779999971</v>
      </c>
      <c r="E538" s="33">
        <f t="shared" si="630"/>
        <v>6609393.2799999984</v>
      </c>
      <c r="F538" s="33">
        <f t="shared" si="630"/>
        <v>656513.30999999994</v>
      </c>
      <c r="G538" s="33">
        <f t="shared" si="630"/>
        <v>161402.89999999997</v>
      </c>
      <c r="H538" s="33">
        <f t="shared" si="630"/>
        <v>0</v>
      </c>
      <c r="I538" s="33">
        <f t="shared" si="630"/>
        <v>9304</v>
      </c>
      <c r="J538" s="33">
        <f>SUMIF($B$10:$B$532,$B538,J$10:J$532)/2</f>
        <v>0</v>
      </c>
      <c r="K538" s="12">
        <f t="shared" si="631"/>
        <v>88563145.849999964</v>
      </c>
      <c r="L538" s="12">
        <v>0</v>
      </c>
      <c r="M538" s="155" t="s">
        <v>308</v>
      </c>
      <c r="N538" s="12">
        <f t="shared" si="632"/>
        <v>88563145.849999964</v>
      </c>
    </row>
    <row r="539" spans="1:14" ht="10.5" customHeight="1" x14ac:dyDescent="0.2">
      <c r="A539" s="49"/>
      <c r="B539" s="31">
        <v>316</v>
      </c>
      <c r="C539" s="19" t="s">
        <v>44</v>
      </c>
      <c r="D539" s="33">
        <f t="shared" si="630"/>
        <v>17766839.5</v>
      </c>
      <c r="E539" s="33">
        <f t="shared" si="630"/>
        <v>1386291.1400000004</v>
      </c>
      <c r="F539" s="33">
        <f t="shared" si="630"/>
        <v>140568.47999999998</v>
      </c>
      <c r="G539" s="33">
        <f t="shared" si="630"/>
        <v>-12301.49</v>
      </c>
      <c r="H539" s="33">
        <f t="shared" si="630"/>
        <v>0</v>
      </c>
      <c r="I539" s="33">
        <f t="shared" si="630"/>
        <v>0</v>
      </c>
      <c r="J539" s="33">
        <f>SUMIF($B$10:$B$532,$B539,J$10:J$532)/2</f>
        <v>0</v>
      </c>
      <c r="K539" s="12">
        <f t="shared" si="631"/>
        <v>19024863.649999999</v>
      </c>
      <c r="L539" s="12">
        <v>0</v>
      </c>
      <c r="M539" s="155" t="s">
        <v>308</v>
      </c>
      <c r="N539" s="12">
        <f t="shared" si="632"/>
        <v>19024863.649999999</v>
      </c>
    </row>
    <row r="540" spans="1:14" s="67" customFormat="1" ht="10.5" customHeight="1" x14ac:dyDescent="0.2">
      <c r="A540" s="138"/>
      <c r="B540" s="61"/>
      <c r="C540" s="62" t="s">
        <v>45</v>
      </c>
      <c r="D540" s="63">
        <f>SUM(D535:D539)</f>
        <v>1414715850.9599998</v>
      </c>
      <c r="E540" s="63">
        <f t="shared" ref="E540" si="633">SUM(E535:E539)</f>
        <v>95272766.859999999</v>
      </c>
      <c r="F540" s="63">
        <f t="shared" ref="F540" si="634">SUM(F535:F539)</f>
        <v>21095899.789999999</v>
      </c>
      <c r="G540" s="63">
        <f t="shared" ref="G540" si="635">SUM(G535:G539)</f>
        <v>7653108.0500000007</v>
      </c>
      <c r="H540" s="63">
        <f t="shared" ref="H540" si="636">SUM(H535:H539)</f>
        <v>0</v>
      </c>
      <c r="I540" s="63">
        <f t="shared" ref="I540" si="637">SUM(I535:I539)</f>
        <v>2917105.06</v>
      </c>
      <c r="J540" s="63">
        <f>SUM(J535:J539)</f>
        <v>1.4551915228366852E-11</v>
      </c>
      <c r="K540" s="63">
        <f t="shared" si="631"/>
        <v>1484156715.0399997</v>
      </c>
      <c r="L540" s="63">
        <f>SUM(L535:L539)</f>
        <v>0</v>
      </c>
      <c r="M540" s="155" t="s">
        <v>308</v>
      </c>
      <c r="N540" s="63">
        <f>K540-L540</f>
        <v>1484156715.0399997</v>
      </c>
    </row>
    <row r="541" spans="1:14" ht="10.5" customHeight="1" x14ac:dyDescent="0.2">
      <c r="A541" s="49"/>
      <c r="B541" s="36"/>
      <c r="C541" s="37"/>
      <c r="D541" s="33"/>
      <c r="E541" s="33"/>
      <c r="F541" s="33"/>
      <c r="G541" s="33"/>
      <c r="H541" s="33"/>
      <c r="I541" s="33"/>
      <c r="J541" s="33"/>
      <c r="K541" s="33"/>
      <c r="L541" s="33"/>
      <c r="M541" s="155" t="s">
        <v>308</v>
      </c>
      <c r="N541" s="33"/>
    </row>
    <row r="542" spans="1:14" s="9" customFormat="1" ht="10.5" customHeight="1" x14ac:dyDescent="0.2">
      <c r="A542" s="136"/>
      <c r="B542" s="31">
        <v>316.3</v>
      </c>
      <c r="C542" s="32" t="s">
        <v>46</v>
      </c>
      <c r="D542" s="33">
        <f t="shared" ref="D542:J544" si="638">SUMIF($B$10:$B$532,$B542,D$10:D$532)/2</f>
        <v>245966.13000000003</v>
      </c>
      <c r="E542" s="33">
        <f t="shared" si="638"/>
        <v>150361.71000000005</v>
      </c>
      <c r="F542" s="33">
        <f t="shared" si="638"/>
        <v>11959.45</v>
      </c>
      <c r="G542" s="33">
        <f t="shared" si="638"/>
        <v>0</v>
      </c>
      <c r="H542" s="33">
        <f t="shared" si="638"/>
        <v>0</v>
      </c>
      <c r="I542" s="33">
        <f t="shared" si="638"/>
        <v>0</v>
      </c>
      <c r="J542" s="33">
        <f t="shared" si="638"/>
        <v>0</v>
      </c>
      <c r="K542" s="12">
        <f t="shared" ref="K542:K547" si="639">D542+E542-F542-G542+H542+I542+J542</f>
        <v>384368.39000000007</v>
      </c>
      <c r="L542" s="12">
        <v>0</v>
      </c>
      <c r="M542" s="155" t="s">
        <v>308</v>
      </c>
      <c r="N542" s="12">
        <f t="shared" ref="N542:N544" si="640">K542-L542</f>
        <v>384368.39000000007</v>
      </c>
    </row>
    <row r="543" spans="1:14" s="9" customFormat="1" ht="10.5" customHeight="1" x14ac:dyDescent="0.2">
      <c r="A543" s="136"/>
      <c r="B543" s="31">
        <v>316.5</v>
      </c>
      <c r="C543" s="16" t="s">
        <v>47</v>
      </c>
      <c r="D543" s="33">
        <f t="shared" si="638"/>
        <v>192283.95000000004</v>
      </c>
      <c r="E543" s="33">
        <f t="shared" si="638"/>
        <v>149809.63000000006</v>
      </c>
      <c r="F543" s="33">
        <f t="shared" si="638"/>
        <v>34207.19</v>
      </c>
      <c r="G543" s="33">
        <f t="shared" si="638"/>
        <v>0</v>
      </c>
      <c r="H543" s="33">
        <f t="shared" si="638"/>
        <v>0</v>
      </c>
      <c r="I543" s="33">
        <f t="shared" si="638"/>
        <v>0</v>
      </c>
      <c r="J543" s="33">
        <f t="shared" si="638"/>
        <v>0</v>
      </c>
      <c r="K543" s="12">
        <f t="shared" si="639"/>
        <v>307886.39000000007</v>
      </c>
      <c r="L543" s="12">
        <v>0</v>
      </c>
      <c r="M543" s="155" t="s">
        <v>308</v>
      </c>
      <c r="N543" s="12">
        <f t="shared" si="640"/>
        <v>307886.39000000007</v>
      </c>
    </row>
    <row r="544" spans="1:14" ht="10.5" customHeight="1" x14ac:dyDescent="0.2">
      <c r="A544" s="49"/>
      <c r="B544" s="31">
        <v>316.7</v>
      </c>
      <c r="C544" s="38" t="s">
        <v>48</v>
      </c>
      <c r="D544" s="33">
        <f t="shared" si="638"/>
        <v>1963679.6200000006</v>
      </c>
      <c r="E544" s="33">
        <f t="shared" si="638"/>
        <v>898402.29999999981</v>
      </c>
      <c r="F544" s="33">
        <f t="shared" si="638"/>
        <v>373370.78</v>
      </c>
      <c r="G544" s="33">
        <f t="shared" si="638"/>
        <v>0</v>
      </c>
      <c r="H544" s="33">
        <f t="shared" si="638"/>
        <v>0</v>
      </c>
      <c r="I544" s="33">
        <f t="shared" si="638"/>
        <v>0</v>
      </c>
      <c r="J544" s="33">
        <f t="shared" si="638"/>
        <v>-5225.32</v>
      </c>
      <c r="K544" s="12">
        <f t="shared" si="639"/>
        <v>2483485.8200000008</v>
      </c>
      <c r="L544" s="12">
        <v>0</v>
      </c>
      <c r="M544" s="155" t="s">
        <v>308</v>
      </c>
      <c r="N544" s="12">
        <f t="shared" si="640"/>
        <v>2483485.8200000008</v>
      </c>
    </row>
    <row r="545" spans="1:14" s="67" customFormat="1" ht="10.5" customHeight="1" x14ac:dyDescent="0.2">
      <c r="A545" s="138"/>
      <c r="B545" s="61"/>
      <c r="C545" s="62" t="s">
        <v>49</v>
      </c>
      <c r="D545" s="63">
        <f>SUM(D542:D544)</f>
        <v>2401929.7000000007</v>
      </c>
      <c r="E545" s="63">
        <f t="shared" ref="E545" si="641">SUM(E542:E544)</f>
        <v>1198573.6399999999</v>
      </c>
      <c r="F545" s="63">
        <f t="shared" ref="F545" si="642">SUM(F542:F544)</f>
        <v>419537.42000000004</v>
      </c>
      <c r="G545" s="63">
        <f t="shared" ref="G545" si="643">SUM(G542:G544)</f>
        <v>0</v>
      </c>
      <c r="H545" s="63">
        <f t="shared" ref="H545" si="644">SUM(H542:H544)</f>
        <v>0</v>
      </c>
      <c r="I545" s="63">
        <f t="shared" ref="I545" si="645">SUM(I542:I544)</f>
        <v>0</v>
      </c>
      <c r="J545" s="63">
        <f t="shared" ref="J545" si="646">SUM(J542:J544)</f>
        <v>-5225.32</v>
      </c>
      <c r="K545" s="63">
        <f t="shared" si="639"/>
        <v>3175740.600000001</v>
      </c>
      <c r="L545" s="63">
        <f>SUM(L542:L544)</f>
        <v>0</v>
      </c>
      <c r="M545" s="155" t="s">
        <v>308</v>
      </c>
      <c r="N545" s="63">
        <f>K545-L545</f>
        <v>3175740.600000001</v>
      </c>
    </row>
    <row r="546" spans="1:14" ht="10.5" customHeight="1" thickBot="1" x14ac:dyDescent="0.25">
      <c r="A546" s="49"/>
      <c r="B546" s="36"/>
      <c r="C546" s="19"/>
      <c r="D546" s="33"/>
      <c r="E546" s="33"/>
      <c r="F546" s="33"/>
      <c r="G546" s="33"/>
      <c r="H546" s="33"/>
      <c r="I546" s="33"/>
      <c r="J546" s="33"/>
      <c r="K546" s="33"/>
      <c r="L546" s="33"/>
      <c r="M546" s="159" t="s">
        <v>308</v>
      </c>
      <c r="N546" s="160"/>
    </row>
    <row r="547" spans="1:14" s="67" customFormat="1" ht="10.5" customHeight="1" thickTop="1" x14ac:dyDescent="0.2">
      <c r="A547" s="140"/>
      <c r="B547" s="69"/>
      <c r="C547" s="84" t="s">
        <v>346</v>
      </c>
      <c r="D547" s="161">
        <f>D540+D545</f>
        <v>1417117780.6599998</v>
      </c>
      <c r="E547" s="161">
        <f>E540+E545</f>
        <v>96471340.5</v>
      </c>
      <c r="F547" s="161">
        <f t="shared" ref="F547:J547" si="647">F540+F545</f>
        <v>21515437.210000001</v>
      </c>
      <c r="G547" s="161">
        <f t="shared" si="647"/>
        <v>7653108.0500000007</v>
      </c>
      <c r="H547" s="161">
        <f t="shared" si="647"/>
        <v>0</v>
      </c>
      <c r="I547" s="161">
        <f t="shared" si="647"/>
        <v>2917105.06</v>
      </c>
      <c r="J547" s="161">
        <f t="shared" si="647"/>
        <v>-5225.3199999999852</v>
      </c>
      <c r="K547" s="161">
        <f t="shared" si="639"/>
        <v>1487332455.6399999</v>
      </c>
      <c r="L547" s="161">
        <f>L540+L545</f>
        <v>0</v>
      </c>
      <c r="M547" s="204"/>
      <c r="N547" s="161">
        <f>K547-L547</f>
        <v>1487332455.6399999</v>
      </c>
    </row>
    <row r="548" spans="1:14" ht="10.5" customHeight="1" x14ac:dyDescent="0.2">
      <c r="A548" s="4"/>
      <c r="B548" s="11"/>
      <c r="C548" s="18"/>
      <c r="D548" s="12"/>
      <c r="E548" s="33"/>
      <c r="F548" s="12"/>
      <c r="G548" s="33"/>
      <c r="H548" s="33"/>
      <c r="I548" s="33"/>
      <c r="J548" s="33"/>
      <c r="K548" s="12"/>
      <c r="L548" s="33"/>
      <c r="M548" s="155"/>
      <c r="N548" s="33"/>
    </row>
    <row r="549" spans="1:14" ht="10.5" customHeight="1" x14ac:dyDescent="0.2">
      <c r="A549" s="137" t="s">
        <v>92</v>
      </c>
      <c r="B549" s="11"/>
      <c r="D549" s="33"/>
      <c r="E549" s="12"/>
      <c r="F549" s="12"/>
      <c r="G549" s="12"/>
      <c r="H549" s="12"/>
      <c r="I549" s="12"/>
      <c r="J549" s="12"/>
      <c r="K549" s="12"/>
      <c r="L549" s="12"/>
      <c r="M549" s="155" t="s">
        <v>308</v>
      </c>
      <c r="N549" s="12"/>
    </row>
    <row r="550" spans="1:14" s="9" customFormat="1" ht="10.5" customHeight="1" x14ac:dyDescent="0.2">
      <c r="A550" s="141"/>
      <c r="B550" s="2">
        <v>321</v>
      </c>
      <c r="C550" s="13" t="s">
        <v>40</v>
      </c>
      <c r="D550" s="12">
        <v>173082762.21000001</v>
      </c>
      <c r="E550" s="12">
        <v>7032668.9399999995</v>
      </c>
      <c r="F550" s="12">
        <v>1532858.01</v>
      </c>
      <c r="G550" s="12">
        <v>-184730.02</v>
      </c>
      <c r="H550" s="12">
        <v>0</v>
      </c>
      <c r="I550" s="12">
        <v>0</v>
      </c>
      <c r="J550" s="12">
        <v>179.7899999999936</v>
      </c>
      <c r="K550" s="12">
        <f>D550+E550-F550-G550+H550+I550+J550</f>
        <v>178767482.95000002</v>
      </c>
      <c r="L550" s="12">
        <v>0</v>
      </c>
      <c r="M550" s="155" t="s">
        <v>308</v>
      </c>
      <c r="N550" s="12">
        <f>K550-L550</f>
        <v>178767482.95000002</v>
      </c>
    </row>
    <row r="551" spans="1:14" ht="10.5" customHeight="1" x14ac:dyDescent="0.2">
      <c r="A551" s="4"/>
      <c r="B551" s="2">
        <v>322</v>
      </c>
      <c r="C551" s="3" t="s">
        <v>93</v>
      </c>
      <c r="D551" s="12">
        <v>30766620.149999999</v>
      </c>
      <c r="E551" s="12">
        <v>1087343.49</v>
      </c>
      <c r="F551" s="12">
        <v>0</v>
      </c>
      <c r="G551" s="12">
        <v>136632.11000000002</v>
      </c>
      <c r="H551" s="12">
        <v>0</v>
      </c>
      <c r="I551" s="12">
        <v>0</v>
      </c>
      <c r="J551" s="12">
        <v>0</v>
      </c>
      <c r="K551" s="12">
        <f t="shared" ref="K551:K555" si="648">D551+E551-F551-G551+H551+I551+J551</f>
        <v>31717331.529999997</v>
      </c>
      <c r="L551" s="12">
        <v>0</v>
      </c>
      <c r="M551" s="155" t="s">
        <v>308</v>
      </c>
      <c r="N551" s="12">
        <f t="shared" ref="N551:N554" si="649">K551-L551</f>
        <v>31717331.529999997</v>
      </c>
    </row>
    <row r="552" spans="1:14" ht="10.5" customHeight="1" x14ac:dyDescent="0.2">
      <c r="A552" s="4"/>
      <c r="B552" s="2">
        <v>323</v>
      </c>
      <c r="C552" s="4" t="s">
        <v>42</v>
      </c>
      <c r="D552" s="12">
        <v>-8263947.0700000003</v>
      </c>
      <c r="E552" s="12">
        <v>276018.93</v>
      </c>
      <c r="F552" s="12">
        <v>0</v>
      </c>
      <c r="G552" s="12">
        <v>-2380.4700000000003</v>
      </c>
      <c r="H552" s="12">
        <v>0</v>
      </c>
      <c r="I552" s="12">
        <v>0</v>
      </c>
      <c r="J552" s="12">
        <v>461008.79000000004</v>
      </c>
      <c r="K552" s="12">
        <f t="shared" si="648"/>
        <v>-7524538.8800000008</v>
      </c>
      <c r="L552" s="12">
        <v>0</v>
      </c>
      <c r="M552" s="155" t="s">
        <v>308</v>
      </c>
      <c r="N552" s="12">
        <f t="shared" si="649"/>
        <v>-7524538.8800000008</v>
      </c>
    </row>
    <row r="553" spans="1:14" ht="10.5" customHeight="1" x14ac:dyDescent="0.2">
      <c r="A553" s="4"/>
      <c r="B553" s="2">
        <v>324</v>
      </c>
      <c r="C553" s="4" t="s">
        <v>43</v>
      </c>
      <c r="D553" s="12">
        <v>16640704.550000001</v>
      </c>
      <c r="E553" s="12">
        <v>607068.76</v>
      </c>
      <c r="F553" s="12">
        <v>106014</v>
      </c>
      <c r="G553" s="12">
        <v>4546.66</v>
      </c>
      <c r="H553" s="12">
        <v>0</v>
      </c>
      <c r="I553" s="12">
        <v>0</v>
      </c>
      <c r="J553" s="12">
        <v>0</v>
      </c>
      <c r="K553" s="12">
        <f t="shared" si="648"/>
        <v>17137212.650000002</v>
      </c>
      <c r="L553" s="12">
        <v>0</v>
      </c>
      <c r="M553" s="155" t="s">
        <v>308</v>
      </c>
      <c r="N553" s="12">
        <f t="shared" si="649"/>
        <v>17137212.650000002</v>
      </c>
    </row>
    <row r="554" spans="1:14" ht="10.5" customHeight="1" x14ac:dyDescent="0.2">
      <c r="A554" s="4"/>
      <c r="B554" s="2">
        <v>325</v>
      </c>
      <c r="C554" s="4" t="s">
        <v>44</v>
      </c>
      <c r="D554" s="12">
        <v>2633359.4300000002</v>
      </c>
      <c r="E554" s="12">
        <v>377130.04000000004</v>
      </c>
      <c r="F554" s="12">
        <v>991364.31</v>
      </c>
      <c r="G554" s="12">
        <v>101652.65000000001</v>
      </c>
      <c r="H554" s="12">
        <v>0</v>
      </c>
      <c r="I554" s="12">
        <v>0</v>
      </c>
      <c r="J554" s="12">
        <v>0</v>
      </c>
      <c r="K554" s="12">
        <f t="shared" si="648"/>
        <v>1917472.5100000002</v>
      </c>
      <c r="L554" s="12">
        <v>0</v>
      </c>
      <c r="M554" s="155" t="s">
        <v>308</v>
      </c>
      <c r="N554" s="12">
        <f t="shared" si="649"/>
        <v>1917472.5100000002</v>
      </c>
    </row>
    <row r="555" spans="1:14" s="67" customFormat="1" ht="10.5" customHeight="1" x14ac:dyDescent="0.2">
      <c r="A555" s="66"/>
      <c r="B555" s="72"/>
      <c r="C555" s="73" t="s">
        <v>45</v>
      </c>
      <c r="D555" s="63">
        <f>SUM(D550:D554)</f>
        <v>214859499.27000004</v>
      </c>
      <c r="E555" s="63">
        <f t="shared" ref="E555" si="650">SUM(E550:E554)</f>
        <v>9380230.1600000001</v>
      </c>
      <c r="F555" s="63">
        <f t="shared" ref="F555" si="651">SUM(F550:F554)</f>
        <v>2630236.3200000003</v>
      </c>
      <c r="G555" s="63">
        <f t="shared" ref="G555" si="652">SUM(G550:G554)</f>
        <v>55720.930000000037</v>
      </c>
      <c r="H555" s="63">
        <f t="shared" ref="H555" si="653">SUM(H550:H554)</f>
        <v>0</v>
      </c>
      <c r="I555" s="63">
        <f t="shared" ref="I555" si="654">SUM(I550:I554)</f>
        <v>0</v>
      </c>
      <c r="J555" s="63">
        <f>SUM(J550:J554)</f>
        <v>461188.58</v>
      </c>
      <c r="K555" s="63">
        <f t="shared" si="648"/>
        <v>222014960.76000005</v>
      </c>
      <c r="L555" s="63">
        <f>SUM(L550:L554)</f>
        <v>0</v>
      </c>
      <c r="M555" s="155" t="s">
        <v>308</v>
      </c>
      <c r="N555" s="63">
        <f>K555-L555</f>
        <v>222014960.76000005</v>
      </c>
    </row>
    <row r="556" spans="1:14" ht="10.5" customHeight="1" x14ac:dyDescent="0.2">
      <c r="A556" s="4"/>
      <c r="B556" s="2"/>
      <c r="C556" s="18"/>
      <c r="D556" s="33"/>
      <c r="E556" s="33"/>
      <c r="F556" s="33"/>
      <c r="G556" s="33"/>
      <c r="H556" s="33"/>
      <c r="I556" s="33"/>
      <c r="J556" s="33"/>
      <c r="K556" s="33"/>
      <c r="L556" s="33"/>
      <c r="M556" s="155" t="s">
        <v>308</v>
      </c>
      <c r="N556" s="33"/>
    </row>
    <row r="557" spans="1:14" s="9" customFormat="1" ht="10.5" customHeight="1" x14ac:dyDescent="0.2">
      <c r="A557" s="5"/>
      <c r="B557" s="2">
        <v>325.3</v>
      </c>
      <c r="C557" s="13" t="s">
        <v>46</v>
      </c>
      <c r="D557" s="12">
        <v>216819.76</v>
      </c>
      <c r="E557" s="12">
        <v>98568.36</v>
      </c>
      <c r="F557" s="12">
        <v>165094.53</v>
      </c>
      <c r="G557" s="12">
        <v>0</v>
      </c>
      <c r="H557" s="12">
        <v>0</v>
      </c>
      <c r="I557" s="12">
        <v>0</v>
      </c>
      <c r="J557" s="12">
        <v>0</v>
      </c>
      <c r="K557" s="12">
        <f t="shared" ref="K557:K560" si="655">D557+E557-F557-G557+H557+I557+J557</f>
        <v>150293.59</v>
      </c>
      <c r="L557" s="12">
        <v>0</v>
      </c>
      <c r="M557" s="155" t="s">
        <v>308</v>
      </c>
      <c r="N557" s="12">
        <f t="shared" ref="N557:N559" si="656">K557-L557</f>
        <v>150293.59</v>
      </c>
    </row>
    <row r="558" spans="1:14" s="9" customFormat="1" ht="10.5" customHeight="1" x14ac:dyDescent="0.2">
      <c r="A558" s="5"/>
      <c r="B558" s="2">
        <v>325.5</v>
      </c>
      <c r="C558" s="5" t="s">
        <v>47</v>
      </c>
      <c r="D558" s="12">
        <v>53873.5</v>
      </c>
      <c r="E558" s="12">
        <v>43837.93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f t="shared" si="655"/>
        <v>97711.43</v>
      </c>
      <c r="L558" s="12">
        <v>0</v>
      </c>
      <c r="M558" s="155" t="s">
        <v>308</v>
      </c>
      <c r="N558" s="12">
        <f t="shared" si="656"/>
        <v>97711.43</v>
      </c>
    </row>
    <row r="559" spans="1:14" ht="10.5" customHeight="1" x14ac:dyDescent="0.2">
      <c r="A559" s="4"/>
      <c r="B559" s="2">
        <v>325.7</v>
      </c>
      <c r="C559" s="3" t="s">
        <v>48</v>
      </c>
      <c r="D559" s="12">
        <v>11659881.08</v>
      </c>
      <c r="E559" s="12">
        <v>5287386.12</v>
      </c>
      <c r="F559" s="12">
        <v>2116078.34</v>
      </c>
      <c r="G559" s="12">
        <v>0</v>
      </c>
      <c r="H559" s="12">
        <v>0</v>
      </c>
      <c r="I559" s="12">
        <v>0</v>
      </c>
      <c r="J559" s="12">
        <v>-179.79</v>
      </c>
      <c r="K559" s="12">
        <f t="shared" si="655"/>
        <v>14831009.07</v>
      </c>
      <c r="L559" s="12">
        <v>0</v>
      </c>
      <c r="M559" s="155" t="s">
        <v>308</v>
      </c>
      <c r="N559" s="12">
        <f t="shared" si="656"/>
        <v>14831009.07</v>
      </c>
    </row>
    <row r="560" spans="1:14" s="67" customFormat="1" ht="10.5" customHeight="1" x14ac:dyDescent="0.2">
      <c r="A560" s="66"/>
      <c r="B560" s="72"/>
      <c r="C560" s="73" t="s">
        <v>49</v>
      </c>
      <c r="D560" s="63">
        <f>SUM(D557:D559)</f>
        <v>11930574.34</v>
      </c>
      <c r="E560" s="63">
        <f t="shared" ref="E560" si="657">SUM(E557:E559)</f>
        <v>5429792.4100000001</v>
      </c>
      <c r="F560" s="63">
        <f t="shared" ref="F560" si="658">SUM(F557:F559)</f>
        <v>2281172.8699999996</v>
      </c>
      <c r="G560" s="63">
        <f t="shared" ref="G560" si="659">SUM(G557:G559)</f>
        <v>0</v>
      </c>
      <c r="H560" s="63">
        <f t="shared" ref="H560" si="660">SUM(H557:H559)</f>
        <v>0</v>
      </c>
      <c r="I560" s="63">
        <f t="shared" ref="I560" si="661">SUM(I557:I559)</f>
        <v>0</v>
      </c>
      <c r="J560" s="63">
        <f t="shared" ref="J560" si="662">SUM(J557:J559)</f>
        <v>-179.79</v>
      </c>
      <c r="K560" s="63">
        <f t="shared" si="655"/>
        <v>15079014.090000002</v>
      </c>
      <c r="L560" s="63">
        <f>SUM(L557:L559)</f>
        <v>0</v>
      </c>
      <c r="M560" s="155" t="s">
        <v>308</v>
      </c>
      <c r="N560" s="63">
        <f>K560-L560</f>
        <v>15079014.090000002</v>
      </c>
    </row>
    <row r="561" spans="1:14" ht="10.5" customHeight="1" thickBot="1" x14ac:dyDescent="0.25">
      <c r="A561" s="4"/>
      <c r="B561" s="11"/>
      <c r="D561" s="33"/>
      <c r="E561" s="33"/>
      <c r="F561" s="33"/>
      <c r="G561" s="33"/>
      <c r="H561" s="33"/>
      <c r="I561" s="33"/>
      <c r="J561" s="33"/>
      <c r="K561" s="33"/>
      <c r="L561" s="33"/>
      <c r="M561" s="159" t="s">
        <v>308</v>
      </c>
      <c r="N561" s="160"/>
    </row>
    <row r="562" spans="1:14" s="67" customFormat="1" ht="10.5" customHeight="1" thickTop="1" x14ac:dyDescent="0.2">
      <c r="A562" s="66"/>
      <c r="B562" s="72"/>
      <c r="C562" s="85" t="s">
        <v>347</v>
      </c>
      <c r="D562" s="161">
        <f>D555+D560</f>
        <v>226790073.61000004</v>
      </c>
      <c r="E562" s="161">
        <f>E555+E560</f>
        <v>14810022.57</v>
      </c>
      <c r="F562" s="161">
        <f t="shared" ref="F562:J562" si="663">F555+F560</f>
        <v>4911409.1899999995</v>
      </c>
      <c r="G562" s="161">
        <f t="shared" si="663"/>
        <v>55720.930000000037</v>
      </c>
      <c r="H562" s="161">
        <f t="shared" si="663"/>
        <v>0</v>
      </c>
      <c r="I562" s="161">
        <f t="shared" si="663"/>
        <v>0</v>
      </c>
      <c r="J562" s="161">
        <f t="shared" si="663"/>
        <v>461008.79000000004</v>
      </c>
      <c r="K562" s="161">
        <f t="shared" ref="K562" si="664">D562+E562-F562-G562+H562+I562+J562</f>
        <v>237093974.85000002</v>
      </c>
      <c r="L562" s="161">
        <f>L555+L560</f>
        <v>0</v>
      </c>
      <c r="M562" s="204"/>
      <c r="N562" s="161">
        <f>K562-L562</f>
        <v>237093974.85000002</v>
      </c>
    </row>
    <row r="563" spans="1:14" ht="10.5" customHeight="1" x14ac:dyDescent="0.2">
      <c r="A563" s="137" t="s">
        <v>94</v>
      </c>
      <c r="B563" s="11"/>
      <c r="D563" s="12"/>
      <c r="E563" s="12"/>
      <c r="F563" s="12"/>
      <c r="G563" s="12"/>
      <c r="H563" s="12"/>
      <c r="I563" s="12"/>
      <c r="J563" s="12"/>
      <c r="K563" s="12"/>
      <c r="L563" s="12"/>
      <c r="M563" s="155" t="s">
        <v>308</v>
      </c>
      <c r="N563" s="12"/>
    </row>
    <row r="564" spans="1:14" s="9" customFormat="1" ht="10.5" customHeight="1" x14ac:dyDescent="0.2">
      <c r="A564" s="141"/>
      <c r="B564" s="2">
        <v>321</v>
      </c>
      <c r="C564" s="13" t="s">
        <v>40</v>
      </c>
      <c r="D564" s="12">
        <v>97750507.589999989</v>
      </c>
      <c r="E564" s="12">
        <v>3401086.1</v>
      </c>
      <c r="F564" s="12">
        <v>1451921.46</v>
      </c>
      <c r="G564" s="12">
        <v>39876.590000000004</v>
      </c>
      <c r="H564" s="12">
        <v>0</v>
      </c>
      <c r="I564" s="12">
        <v>179870.24</v>
      </c>
      <c r="J564" s="12">
        <v>0</v>
      </c>
      <c r="K564" s="12">
        <f>D564+E564-F564-G564+H564+I564+J564</f>
        <v>99839665.87999998</v>
      </c>
      <c r="L564" s="12">
        <v>0</v>
      </c>
      <c r="M564" s="155" t="s">
        <v>308</v>
      </c>
      <c r="N564" s="12">
        <f>K564-L564</f>
        <v>99839665.87999998</v>
      </c>
    </row>
    <row r="565" spans="1:14" ht="10.5" customHeight="1" x14ac:dyDescent="0.2">
      <c r="A565" s="57"/>
      <c r="B565" s="2">
        <v>322</v>
      </c>
      <c r="C565" s="3" t="s">
        <v>93</v>
      </c>
      <c r="D565" s="12">
        <v>279265163.81</v>
      </c>
      <c r="E565" s="12">
        <v>16238544.25</v>
      </c>
      <c r="F565" s="12">
        <v>4391594</v>
      </c>
      <c r="G565" s="12">
        <v>2527934.87</v>
      </c>
      <c r="H565" s="12">
        <v>0</v>
      </c>
      <c r="I565" s="12">
        <v>234951.28</v>
      </c>
      <c r="J565" s="12">
        <v>610293.73000000045</v>
      </c>
      <c r="K565" s="12">
        <f t="shared" ref="K565:K569" si="665">D565+E565-F565-G565+H565+I565+J565</f>
        <v>289429424.19999999</v>
      </c>
      <c r="L565" s="12">
        <v>0</v>
      </c>
      <c r="M565" s="155" t="s">
        <v>308</v>
      </c>
      <c r="N565" s="12">
        <f t="shared" ref="N565:N568" si="666">K565-L565</f>
        <v>289429424.19999999</v>
      </c>
    </row>
    <row r="566" spans="1:14" ht="10.5" customHeight="1" x14ac:dyDescent="0.2">
      <c r="A566" s="57"/>
      <c r="B566" s="2">
        <v>323</v>
      </c>
      <c r="C566" s="4" t="s">
        <v>42</v>
      </c>
      <c r="D566" s="12">
        <v>35954989.43</v>
      </c>
      <c r="E566" s="12">
        <v>9696685.5100000016</v>
      </c>
      <c r="F566" s="12">
        <v>5610755.6100000003</v>
      </c>
      <c r="G566" s="12">
        <v>732172.24</v>
      </c>
      <c r="H566" s="12">
        <v>0</v>
      </c>
      <c r="I566" s="12">
        <v>400950.87</v>
      </c>
      <c r="J566" s="12">
        <v>269586.16999999434</v>
      </c>
      <c r="K566" s="12">
        <f t="shared" si="665"/>
        <v>39979284.129999988</v>
      </c>
      <c r="L566" s="12">
        <v>0</v>
      </c>
      <c r="M566" s="155" t="s">
        <v>308</v>
      </c>
      <c r="N566" s="12">
        <f t="shared" si="666"/>
        <v>39979284.129999988</v>
      </c>
    </row>
    <row r="567" spans="1:14" ht="10.5" customHeight="1" x14ac:dyDescent="0.2">
      <c r="A567" s="57"/>
      <c r="B567" s="2">
        <v>324</v>
      </c>
      <c r="C567" s="4" t="s">
        <v>43</v>
      </c>
      <c r="D567" s="12">
        <v>47114713.450000003</v>
      </c>
      <c r="E567" s="12">
        <v>2085350.1</v>
      </c>
      <c r="F567" s="12">
        <v>421718.3</v>
      </c>
      <c r="G567" s="12">
        <v>7361.64</v>
      </c>
      <c r="H567" s="12">
        <v>0</v>
      </c>
      <c r="I567" s="12">
        <v>0</v>
      </c>
      <c r="J567" s="12">
        <v>19559.790000000037</v>
      </c>
      <c r="K567" s="12">
        <f t="shared" si="665"/>
        <v>48790543.400000006</v>
      </c>
      <c r="L567" s="12">
        <v>0</v>
      </c>
      <c r="M567" s="155" t="s">
        <v>308</v>
      </c>
      <c r="N567" s="12">
        <f t="shared" si="666"/>
        <v>48790543.400000006</v>
      </c>
    </row>
    <row r="568" spans="1:14" ht="10.5" customHeight="1" x14ac:dyDescent="0.2">
      <c r="A568" s="57"/>
      <c r="B568" s="2">
        <v>325</v>
      </c>
      <c r="C568" s="4" t="s">
        <v>44</v>
      </c>
      <c r="D568" s="12">
        <v>6783571.3900000006</v>
      </c>
      <c r="E568" s="12">
        <v>198207.7</v>
      </c>
      <c r="F568" s="12">
        <v>0</v>
      </c>
      <c r="G568" s="12">
        <v>28453.29</v>
      </c>
      <c r="H568" s="12">
        <v>0</v>
      </c>
      <c r="I568" s="12">
        <v>0</v>
      </c>
      <c r="J568" s="12">
        <v>0</v>
      </c>
      <c r="K568" s="12">
        <f t="shared" si="665"/>
        <v>6953325.8000000007</v>
      </c>
      <c r="L568" s="12">
        <v>0</v>
      </c>
      <c r="M568" s="155" t="s">
        <v>308</v>
      </c>
      <c r="N568" s="12">
        <f t="shared" si="666"/>
        <v>6953325.8000000007</v>
      </c>
    </row>
    <row r="569" spans="1:14" s="67" customFormat="1" ht="10.5" customHeight="1" x14ac:dyDescent="0.2">
      <c r="A569" s="139"/>
      <c r="B569" s="72"/>
      <c r="C569" s="73" t="s">
        <v>45</v>
      </c>
      <c r="D569" s="63">
        <f>SUM(D564:D568)</f>
        <v>466868945.66999996</v>
      </c>
      <c r="E569" s="63">
        <f t="shared" ref="E569" si="667">SUM(E564:E568)</f>
        <v>31619873.660000004</v>
      </c>
      <c r="F569" s="63">
        <f t="shared" ref="F569" si="668">SUM(F564:F568)</f>
        <v>11875989.370000001</v>
      </c>
      <c r="G569" s="63">
        <f t="shared" ref="G569" si="669">SUM(G564:G568)</f>
        <v>3335798.6300000004</v>
      </c>
      <c r="H569" s="63">
        <f t="shared" ref="H569" si="670">SUM(H564:H568)</f>
        <v>0</v>
      </c>
      <c r="I569" s="63">
        <f t="shared" ref="I569" si="671">SUM(I564:I568)</f>
        <v>815772.39</v>
      </c>
      <c r="J569" s="63">
        <f>SUM(J564:J568)</f>
        <v>899439.68999999482</v>
      </c>
      <c r="K569" s="63">
        <f t="shared" si="665"/>
        <v>484992243.40999997</v>
      </c>
      <c r="L569" s="63">
        <f>SUM(L564:L568)</f>
        <v>0</v>
      </c>
      <c r="M569" s="155" t="s">
        <v>308</v>
      </c>
      <c r="N569" s="63">
        <f>K569-L569</f>
        <v>484992243.40999997</v>
      </c>
    </row>
    <row r="570" spans="1:14" ht="10.5" customHeight="1" x14ac:dyDescent="0.2">
      <c r="A570" s="57"/>
      <c r="B570" s="2"/>
      <c r="C570" s="18"/>
      <c r="D570" s="33"/>
      <c r="E570" s="33"/>
      <c r="F570" s="33"/>
      <c r="G570" s="33"/>
      <c r="H570" s="33"/>
      <c r="I570" s="33"/>
      <c r="J570" s="33"/>
      <c r="K570" s="33"/>
      <c r="L570" s="33"/>
      <c r="M570" s="155" t="s">
        <v>308</v>
      </c>
      <c r="N570" s="33"/>
    </row>
    <row r="571" spans="1:14" s="9" customFormat="1" ht="10.5" customHeight="1" x14ac:dyDescent="0.2">
      <c r="A571" s="139"/>
      <c r="B571" s="2">
        <v>325.3</v>
      </c>
      <c r="C571" s="13" t="s">
        <v>46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f t="shared" ref="K571:K574" si="672">D571+E571-F571-G571+H571+I571+J571</f>
        <v>0</v>
      </c>
      <c r="L571" s="12">
        <v>0</v>
      </c>
      <c r="M571" s="155" t="s">
        <v>308</v>
      </c>
      <c r="N571" s="12">
        <f t="shared" ref="N571:N573" si="673">K571-L571</f>
        <v>0</v>
      </c>
    </row>
    <row r="572" spans="1:14" s="9" customFormat="1" ht="10.5" customHeight="1" x14ac:dyDescent="0.2">
      <c r="A572" s="139"/>
      <c r="B572" s="2">
        <v>325.5</v>
      </c>
      <c r="C572" s="5" t="s">
        <v>47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f t="shared" si="672"/>
        <v>0</v>
      </c>
      <c r="L572" s="12">
        <v>0</v>
      </c>
      <c r="M572" s="155" t="s">
        <v>308</v>
      </c>
      <c r="N572" s="12">
        <f t="shared" si="673"/>
        <v>0</v>
      </c>
    </row>
    <row r="573" spans="1:14" ht="10.5" customHeight="1" x14ac:dyDescent="0.2">
      <c r="A573" s="57"/>
      <c r="B573" s="2">
        <v>325.7</v>
      </c>
      <c r="C573" s="3" t="s">
        <v>48</v>
      </c>
      <c r="D573" s="12">
        <v>3811.07</v>
      </c>
      <c r="E573" s="12">
        <v>49772.68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f t="shared" si="672"/>
        <v>53583.75</v>
      </c>
      <c r="L573" s="12">
        <v>0</v>
      </c>
      <c r="M573" s="155" t="s">
        <v>308</v>
      </c>
      <c r="N573" s="12">
        <f t="shared" si="673"/>
        <v>53583.75</v>
      </c>
    </row>
    <row r="574" spans="1:14" s="67" customFormat="1" ht="10.5" customHeight="1" x14ac:dyDescent="0.2">
      <c r="A574" s="139"/>
      <c r="B574" s="72"/>
      <c r="C574" s="73" t="s">
        <v>49</v>
      </c>
      <c r="D574" s="63">
        <f>SUM(D571:D573)</f>
        <v>3811.07</v>
      </c>
      <c r="E574" s="63">
        <f t="shared" ref="E574" si="674">SUM(E571:E573)</f>
        <v>49772.68</v>
      </c>
      <c r="F574" s="63">
        <f t="shared" ref="F574" si="675">SUM(F571:F573)</f>
        <v>0</v>
      </c>
      <c r="G574" s="63">
        <f t="shared" ref="G574" si="676">SUM(G571:G573)</f>
        <v>0</v>
      </c>
      <c r="H574" s="63">
        <f t="shared" ref="H574" si="677">SUM(H571:H573)</f>
        <v>0</v>
      </c>
      <c r="I574" s="63">
        <f t="shared" ref="I574" si="678">SUM(I571:I573)</f>
        <v>0</v>
      </c>
      <c r="J574" s="63">
        <f t="shared" ref="J574" si="679">SUM(J571:J573)</f>
        <v>0</v>
      </c>
      <c r="K574" s="63">
        <f t="shared" si="672"/>
        <v>53583.75</v>
      </c>
      <c r="L574" s="63">
        <f>SUM(L571:L573)</f>
        <v>0</v>
      </c>
      <c r="M574" s="155" t="s">
        <v>308</v>
      </c>
      <c r="N574" s="63">
        <f>K574-L574</f>
        <v>53583.75</v>
      </c>
    </row>
    <row r="575" spans="1:14" ht="10.5" customHeight="1" thickBot="1" x14ac:dyDescent="0.25">
      <c r="A575" s="57"/>
      <c r="B575" s="11"/>
      <c r="D575" s="33"/>
      <c r="E575" s="33"/>
      <c r="F575" s="33"/>
      <c r="G575" s="33"/>
      <c r="H575" s="33"/>
      <c r="I575" s="33"/>
      <c r="J575" s="33"/>
      <c r="K575" s="33"/>
      <c r="L575" s="33"/>
      <c r="M575" s="159" t="s">
        <v>308</v>
      </c>
      <c r="N575" s="160"/>
    </row>
    <row r="576" spans="1:14" s="67" customFormat="1" ht="10.5" customHeight="1" thickTop="1" x14ac:dyDescent="0.2">
      <c r="A576" s="139"/>
      <c r="B576" s="72"/>
      <c r="C576" s="85" t="s">
        <v>348</v>
      </c>
      <c r="D576" s="161">
        <f>D569+D574</f>
        <v>466872756.73999995</v>
      </c>
      <c r="E576" s="161">
        <f>E569+E574</f>
        <v>31669646.340000004</v>
      </c>
      <c r="F576" s="161">
        <f t="shared" ref="F576:J576" si="680">F569+F574</f>
        <v>11875989.370000001</v>
      </c>
      <c r="G576" s="161">
        <f t="shared" si="680"/>
        <v>3335798.6300000004</v>
      </c>
      <c r="H576" s="161">
        <f t="shared" si="680"/>
        <v>0</v>
      </c>
      <c r="I576" s="161">
        <f t="shared" si="680"/>
        <v>815772.39</v>
      </c>
      <c r="J576" s="161">
        <f t="shared" si="680"/>
        <v>899439.68999999482</v>
      </c>
      <c r="K576" s="161">
        <f t="shared" ref="K576" si="681">D576+E576-F576-G576+H576+I576+J576</f>
        <v>485045827.15999991</v>
      </c>
      <c r="L576" s="161">
        <f>L569+L574</f>
        <v>0</v>
      </c>
      <c r="M576" s="204"/>
      <c r="N576" s="161">
        <f>K576-L576</f>
        <v>485045827.15999991</v>
      </c>
    </row>
    <row r="577" spans="1:14" ht="10.5" customHeight="1" x14ac:dyDescent="0.2">
      <c r="A577" s="137" t="s">
        <v>239</v>
      </c>
      <c r="B577" s="11"/>
      <c r="D577" s="12"/>
      <c r="E577" s="12"/>
      <c r="F577" s="12"/>
      <c r="G577" s="12"/>
      <c r="H577" s="12"/>
      <c r="I577" s="12"/>
      <c r="J577" s="12"/>
      <c r="K577" s="12"/>
      <c r="L577" s="12"/>
      <c r="M577" s="155" t="s">
        <v>308</v>
      </c>
      <c r="N577" s="12"/>
    </row>
    <row r="578" spans="1:14" s="9" customFormat="1" ht="10.5" customHeight="1" x14ac:dyDescent="0.2">
      <c r="A578" s="141"/>
      <c r="B578" s="2">
        <v>321</v>
      </c>
      <c r="C578" s="13" t="s">
        <v>40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f>D578+E578-F578-G578+H578+I578+J578</f>
        <v>0</v>
      </c>
      <c r="L578" s="12">
        <v>0</v>
      </c>
      <c r="M578" s="155" t="s">
        <v>308</v>
      </c>
      <c r="N578" s="12">
        <f>K578-L578</f>
        <v>0</v>
      </c>
    </row>
    <row r="579" spans="1:14" ht="10.5" customHeight="1" x14ac:dyDescent="0.2">
      <c r="A579" s="57"/>
      <c r="B579" s="2">
        <v>322</v>
      </c>
      <c r="C579" s="3" t="s">
        <v>93</v>
      </c>
      <c r="D579" s="12">
        <v>4299644.6900000004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-610293.73</v>
      </c>
      <c r="K579" s="12">
        <f t="shared" ref="K579:K583" si="682">D579+E579-F579-G579+H579+I579+J579</f>
        <v>3689350.9600000004</v>
      </c>
      <c r="L579" s="12">
        <v>0</v>
      </c>
      <c r="M579" s="155" t="s">
        <v>308</v>
      </c>
      <c r="N579" s="12">
        <f t="shared" ref="N579:N582" si="683">K579-L579</f>
        <v>3689350.9600000004</v>
      </c>
    </row>
    <row r="580" spans="1:14" ht="10.5" customHeight="1" x14ac:dyDescent="0.2">
      <c r="A580" s="57"/>
      <c r="B580" s="2">
        <v>323</v>
      </c>
      <c r="C580" s="4" t="s">
        <v>42</v>
      </c>
      <c r="D580" s="12">
        <v>14083940.949999999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-269586.17</v>
      </c>
      <c r="K580" s="12">
        <f t="shared" si="682"/>
        <v>13814354.779999999</v>
      </c>
      <c r="L580" s="12">
        <v>0</v>
      </c>
      <c r="M580" s="155" t="s">
        <v>308</v>
      </c>
      <c r="N580" s="12">
        <f t="shared" si="683"/>
        <v>13814354.779999999</v>
      </c>
    </row>
    <row r="581" spans="1:14" ht="10.5" customHeight="1" x14ac:dyDescent="0.2">
      <c r="A581" s="57"/>
      <c r="B581" s="2">
        <v>324</v>
      </c>
      <c r="C581" s="4" t="s">
        <v>43</v>
      </c>
      <c r="D581" s="12">
        <v>65334.83</v>
      </c>
      <c r="E581" s="12">
        <v>-57.32</v>
      </c>
      <c r="F581" s="12">
        <v>0</v>
      </c>
      <c r="G581" s="12">
        <v>0</v>
      </c>
      <c r="H581" s="12">
        <v>0</v>
      </c>
      <c r="I581" s="12">
        <v>0</v>
      </c>
      <c r="J581" s="12">
        <v>-19559.79</v>
      </c>
      <c r="K581" s="12">
        <f t="shared" si="682"/>
        <v>45717.72</v>
      </c>
      <c r="L581" s="12">
        <v>0</v>
      </c>
      <c r="M581" s="155" t="s">
        <v>308</v>
      </c>
      <c r="N581" s="12">
        <f t="shared" si="683"/>
        <v>45717.72</v>
      </c>
    </row>
    <row r="582" spans="1:14" ht="10.5" customHeight="1" x14ac:dyDescent="0.2">
      <c r="A582" s="57"/>
      <c r="B582" s="2">
        <v>325</v>
      </c>
      <c r="C582" s="4" t="s">
        <v>44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f t="shared" si="682"/>
        <v>0</v>
      </c>
      <c r="L582" s="12">
        <v>0</v>
      </c>
      <c r="M582" s="155" t="s">
        <v>308</v>
      </c>
      <c r="N582" s="12">
        <f t="shared" si="683"/>
        <v>0</v>
      </c>
    </row>
    <row r="583" spans="1:14" s="67" customFormat="1" ht="10.5" customHeight="1" x14ac:dyDescent="0.2">
      <c r="A583" s="139"/>
      <c r="B583" s="72"/>
      <c r="C583" s="73" t="s">
        <v>45</v>
      </c>
      <c r="D583" s="63">
        <f>SUM(D578:D582)</f>
        <v>18448920.469999999</v>
      </c>
      <c r="E583" s="63">
        <f t="shared" ref="E583" si="684">SUM(E578:E582)</f>
        <v>-57.32</v>
      </c>
      <c r="F583" s="63">
        <f t="shared" ref="F583" si="685">SUM(F578:F582)</f>
        <v>0</v>
      </c>
      <c r="G583" s="63">
        <f t="shared" ref="G583" si="686">SUM(G578:G582)</f>
        <v>0</v>
      </c>
      <c r="H583" s="63">
        <f t="shared" ref="H583" si="687">SUM(H578:H582)</f>
        <v>0</v>
      </c>
      <c r="I583" s="63">
        <f t="shared" ref="I583" si="688">SUM(I578:I582)</f>
        <v>0</v>
      </c>
      <c r="J583" s="63">
        <f>SUM(J578:J582)</f>
        <v>-899439.69</v>
      </c>
      <c r="K583" s="63">
        <f t="shared" si="682"/>
        <v>17549423.459999997</v>
      </c>
      <c r="L583" s="63">
        <f>SUM(L578:L582)</f>
        <v>0</v>
      </c>
      <c r="M583" s="155" t="s">
        <v>308</v>
      </c>
      <c r="N583" s="63">
        <f>K583-L583</f>
        <v>17549423.459999997</v>
      </c>
    </row>
    <row r="584" spans="1:14" ht="10.5" customHeight="1" x14ac:dyDescent="0.2">
      <c r="A584" s="57"/>
      <c r="B584" s="2"/>
      <c r="C584" s="18"/>
      <c r="D584" s="33"/>
      <c r="E584" s="33"/>
      <c r="F584" s="33"/>
      <c r="G584" s="33"/>
      <c r="H584" s="33"/>
      <c r="I584" s="33"/>
      <c r="J584" s="33"/>
      <c r="K584" s="33"/>
      <c r="L584" s="33"/>
      <c r="M584" s="155" t="s">
        <v>308</v>
      </c>
      <c r="N584" s="33"/>
    </row>
    <row r="585" spans="1:14" s="9" customFormat="1" ht="10.5" customHeight="1" x14ac:dyDescent="0.2">
      <c r="A585" s="139"/>
      <c r="B585" s="2">
        <v>325.3</v>
      </c>
      <c r="C585" s="13" t="s">
        <v>46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f t="shared" ref="K585:K588" si="689">D585+E585-F585-G585+H585+I585+J585</f>
        <v>0</v>
      </c>
      <c r="L585" s="12">
        <v>0</v>
      </c>
      <c r="M585" s="155" t="s">
        <v>308</v>
      </c>
      <c r="N585" s="12">
        <f t="shared" ref="N585:N587" si="690">K585-L585</f>
        <v>0</v>
      </c>
    </row>
    <row r="586" spans="1:14" s="9" customFormat="1" ht="10.5" customHeight="1" x14ac:dyDescent="0.2">
      <c r="A586" s="139"/>
      <c r="B586" s="2">
        <v>325.5</v>
      </c>
      <c r="C586" s="5" t="s">
        <v>47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f t="shared" si="689"/>
        <v>0</v>
      </c>
      <c r="L586" s="12">
        <v>0</v>
      </c>
      <c r="M586" s="155" t="s">
        <v>308</v>
      </c>
      <c r="N586" s="12">
        <f t="shared" si="690"/>
        <v>0</v>
      </c>
    </row>
    <row r="587" spans="1:14" ht="10.5" customHeight="1" x14ac:dyDescent="0.2">
      <c r="A587" s="57"/>
      <c r="B587" s="2">
        <v>325.7</v>
      </c>
      <c r="C587" s="3" t="s">
        <v>48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f t="shared" si="689"/>
        <v>0</v>
      </c>
      <c r="L587" s="12">
        <v>0</v>
      </c>
      <c r="M587" s="155" t="s">
        <v>308</v>
      </c>
      <c r="N587" s="12">
        <f t="shared" si="690"/>
        <v>0</v>
      </c>
    </row>
    <row r="588" spans="1:14" s="67" customFormat="1" ht="10.5" customHeight="1" x14ac:dyDescent="0.2">
      <c r="A588" s="139"/>
      <c r="B588" s="72"/>
      <c r="C588" s="73" t="s">
        <v>49</v>
      </c>
      <c r="D588" s="63">
        <f>SUM(D585:D587)</f>
        <v>0</v>
      </c>
      <c r="E588" s="63">
        <f t="shared" ref="E588" si="691">SUM(E585:E587)</f>
        <v>0</v>
      </c>
      <c r="F588" s="63">
        <f t="shared" ref="F588" si="692">SUM(F585:F587)</f>
        <v>0</v>
      </c>
      <c r="G588" s="63">
        <f t="shared" ref="G588" si="693">SUM(G585:G587)</f>
        <v>0</v>
      </c>
      <c r="H588" s="63">
        <f t="shared" ref="H588" si="694">SUM(H585:H587)</f>
        <v>0</v>
      </c>
      <c r="I588" s="63">
        <f t="shared" ref="I588" si="695">SUM(I585:I587)</f>
        <v>0</v>
      </c>
      <c r="J588" s="63">
        <f t="shared" ref="J588" si="696">SUM(J585:J587)</f>
        <v>0</v>
      </c>
      <c r="K588" s="63">
        <f t="shared" si="689"/>
        <v>0</v>
      </c>
      <c r="L588" s="63">
        <f>SUM(L585:L587)</f>
        <v>0</v>
      </c>
      <c r="M588" s="155" t="s">
        <v>308</v>
      </c>
      <c r="N588" s="63">
        <f>K588-L588</f>
        <v>0</v>
      </c>
    </row>
    <row r="589" spans="1:14" ht="10.5" customHeight="1" thickBot="1" x14ac:dyDescent="0.25">
      <c r="A589" s="57"/>
      <c r="B589" s="11"/>
      <c r="D589" s="33"/>
      <c r="E589" s="33"/>
      <c r="F589" s="33"/>
      <c r="G589" s="33"/>
      <c r="H589" s="33"/>
      <c r="I589" s="33"/>
      <c r="J589" s="33"/>
      <c r="K589" s="33"/>
      <c r="L589" s="33"/>
      <c r="M589" s="159" t="s">
        <v>308</v>
      </c>
      <c r="N589" s="160"/>
    </row>
    <row r="590" spans="1:14" s="67" customFormat="1" ht="10.5" customHeight="1" thickTop="1" x14ac:dyDescent="0.2">
      <c r="A590" s="139"/>
      <c r="B590" s="72"/>
      <c r="C590" s="85" t="s">
        <v>349</v>
      </c>
      <c r="D590" s="161">
        <f>D583+D588</f>
        <v>18448920.469999999</v>
      </c>
      <c r="E590" s="161">
        <f>E583+E588</f>
        <v>-57.32</v>
      </c>
      <c r="F590" s="161">
        <f t="shared" ref="F590:J590" si="697">F583+F588</f>
        <v>0</v>
      </c>
      <c r="G590" s="161">
        <f t="shared" si="697"/>
        <v>0</v>
      </c>
      <c r="H590" s="161">
        <f t="shared" si="697"/>
        <v>0</v>
      </c>
      <c r="I590" s="161">
        <f t="shared" si="697"/>
        <v>0</v>
      </c>
      <c r="J590" s="161">
        <f t="shared" si="697"/>
        <v>-899439.69</v>
      </c>
      <c r="K590" s="161">
        <f t="shared" ref="K590" si="698">D590+E590-F590-G590+H590+I590+J590</f>
        <v>17549423.459999997</v>
      </c>
      <c r="L590" s="161">
        <f>L583+L588</f>
        <v>0</v>
      </c>
      <c r="M590" s="204"/>
      <c r="N590" s="161">
        <f>K590-L590</f>
        <v>17549423.459999997</v>
      </c>
    </row>
    <row r="591" spans="1:14" ht="10.5" customHeight="1" x14ac:dyDescent="0.2">
      <c r="A591" s="137" t="s">
        <v>95</v>
      </c>
      <c r="B591" s="11"/>
      <c r="D591" s="12"/>
      <c r="E591" s="12"/>
      <c r="F591" s="12"/>
      <c r="G591" s="12"/>
      <c r="H591" s="12"/>
      <c r="I591" s="12"/>
      <c r="J591" s="12"/>
      <c r="K591" s="12"/>
      <c r="L591" s="12"/>
      <c r="M591" s="155" t="s">
        <v>308</v>
      </c>
      <c r="N591" s="12"/>
    </row>
    <row r="592" spans="1:14" s="9" customFormat="1" ht="10.5" customHeight="1" x14ac:dyDescent="0.2">
      <c r="A592" s="141"/>
      <c r="B592" s="2">
        <v>321</v>
      </c>
      <c r="C592" s="13" t="s">
        <v>40</v>
      </c>
      <c r="D592" s="12">
        <v>123136788.77000001</v>
      </c>
      <c r="E592" s="12">
        <v>5191970.53</v>
      </c>
      <c r="F592" s="12">
        <v>530708.75</v>
      </c>
      <c r="G592" s="12">
        <v>51523.65</v>
      </c>
      <c r="H592" s="12">
        <v>0</v>
      </c>
      <c r="I592" s="12">
        <v>44648.480000000003</v>
      </c>
      <c r="J592" s="12">
        <v>0</v>
      </c>
      <c r="K592" s="12">
        <f>D592+E592-F592-G592+H592+I592+J592</f>
        <v>127791175.38000001</v>
      </c>
      <c r="L592" s="12">
        <v>0</v>
      </c>
      <c r="M592" s="155" t="s">
        <v>308</v>
      </c>
      <c r="N592" s="12">
        <f>K592-L592</f>
        <v>127791175.38000001</v>
      </c>
    </row>
    <row r="593" spans="1:14" ht="10.5" customHeight="1" x14ac:dyDescent="0.2">
      <c r="A593" s="4"/>
      <c r="B593" s="2">
        <v>322</v>
      </c>
      <c r="C593" s="3" t="s">
        <v>93</v>
      </c>
      <c r="D593" s="12">
        <v>360372618.63999999</v>
      </c>
      <c r="E593" s="12">
        <v>20327278.91</v>
      </c>
      <c r="F593" s="12">
        <v>14772114.720000001</v>
      </c>
      <c r="G593" s="12">
        <v>2953018.84</v>
      </c>
      <c r="H593" s="12">
        <v>0</v>
      </c>
      <c r="I593" s="12">
        <v>1775216.25</v>
      </c>
      <c r="J593" s="12">
        <v>1410142.4699999988</v>
      </c>
      <c r="K593" s="12">
        <f t="shared" ref="K593:K597" si="699">D593+E593-F593-G593+H593+I593+J593</f>
        <v>366160122.71000004</v>
      </c>
      <c r="L593" s="12">
        <v>0</v>
      </c>
      <c r="M593" s="155" t="s">
        <v>308</v>
      </c>
      <c r="N593" s="12">
        <f t="shared" ref="N593:N596" si="700">K593-L593</f>
        <v>366160122.71000004</v>
      </c>
    </row>
    <row r="594" spans="1:14" ht="10.5" customHeight="1" x14ac:dyDescent="0.2">
      <c r="A594" s="4"/>
      <c r="B594" s="2">
        <v>323</v>
      </c>
      <c r="C594" s="4" t="s">
        <v>42</v>
      </c>
      <c r="D594" s="12">
        <v>33645048.049999997</v>
      </c>
      <c r="E594" s="12">
        <v>8342954.1699999999</v>
      </c>
      <c r="F594" s="12">
        <v>4614220.33</v>
      </c>
      <c r="G594" s="12">
        <v>369306.3</v>
      </c>
      <c r="H594" s="12">
        <v>0</v>
      </c>
      <c r="I594" s="12">
        <v>1522652.58</v>
      </c>
      <c r="J594" s="12">
        <v>1030236.7999999998</v>
      </c>
      <c r="K594" s="12">
        <f t="shared" si="699"/>
        <v>39557364.969999999</v>
      </c>
      <c r="L594" s="12">
        <v>0</v>
      </c>
      <c r="M594" s="155" t="s">
        <v>308</v>
      </c>
      <c r="N594" s="12">
        <f t="shared" si="700"/>
        <v>39557364.969999999</v>
      </c>
    </row>
    <row r="595" spans="1:14" ht="10.5" customHeight="1" x14ac:dyDescent="0.2">
      <c r="A595" s="4"/>
      <c r="B595" s="2">
        <v>324</v>
      </c>
      <c r="C595" s="4" t="s">
        <v>43</v>
      </c>
      <c r="D595" s="12">
        <v>80341890.390000001</v>
      </c>
      <c r="E595" s="12">
        <v>3322343.11</v>
      </c>
      <c r="F595" s="12">
        <v>127784.62000000001</v>
      </c>
      <c r="G595" s="12">
        <v>267570.93</v>
      </c>
      <c r="H595" s="12">
        <v>0</v>
      </c>
      <c r="I595" s="12">
        <v>0</v>
      </c>
      <c r="J595" s="12">
        <v>171274.70000000019</v>
      </c>
      <c r="K595" s="12">
        <f t="shared" si="699"/>
        <v>83440152.649999991</v>
      </c>
      <c r="L595" s="12">
        <v>0</v>
      </c>
      <c r="M595" s="155" t="s">
        <v>308</v>
      </c>
      <c r="N595" s="12">
        <f t="shared" si="700"/>
        <v>83440152.649999991</v>
      </c>
    </row>
    <row r="596" spans="1:14" ht="10.5" customHeight="1" x14ac:dyDescent="0.2">
      <c r="A596" s="4"/>
      <c r="B596" s="2">
        <v>325</v>
      </c>
      <c r="C596" s="4" t="s">
        <v>44</v>
      </c>
      <c r="D596" s="12">
        <v>10636963.25</v>
      </c>
      <c r="E596" s="12">
        <v>418308.35000000003</v>
      </c>
      <c r="F596" s="12">
        <v>30130.959999999999</v>
      </c>
      <c r="G596" s="12">
        <v>30471.68</v>
      </c>
      <c r="H596" s="12">
        <v>0</v>
      </c>
      <c r="I596" s="12">
        <v>0</v>
      </c>
      <c r="J596" s="12">
        <v>0</v>
      </c>
      <c r="K596" s="12">
        <f t="shared" si="699"/>
        <v>10994668.959999999</v>
      </c>
      <c r="L596" s="12">
        <v>0</v>
      </c>
      <c r="M596" s="155" t="s">
        <v>308</v>
      </c>
      <c r="N596" s="12">
        <f t="shared" si="700"/>
        <v>10994668.959999999</v>
      </c>
    </row>
    <row r="597" spans="1:14" s="67" customFormat="1" ht="10.5" customHeight="1" x14ac:dyDescent="0.2">
      <c r="A597" s="66"/>
      <c r="B597" s="72"/>
      <c r="C597" s="73" t="s">
        <v>45</v>
      </c>
      <c r="D597" s="63">
        <f>SUM(D592:D596)</f>
        <v>608133309.10000002</v>
      </c>
      <c r="E597" s="63">
        <f t="shared" ref="E597" si="701">SUM(E592:E596)</f>
        <v>37602855.07</v>
      </c>
      <c r="F597" s="63">
        <f t="shared" ref="F597" si="702">SUM(F592:F596)</f>
        <v>20074959.380000003</v>
      </c>
      <c r="G597" s="63">
        <f t="shared" ref="G597" si="703">SUM(G592:G596)</f>
        <v>3671891.4</v>
      </c>
      <c r="H597" s="63">
        <f t="shared" ref="H597" si="704">SUM(H592:H596)</f>
        <v>0</v>
      </c>
      <c r="I597" s="63">
        <f t="shared" ref="I597" si="705">SUM(I592:I596)</f>
        <v>3342517.31</v>
      </c>
      <c r="J597" s="63">
        <f>SUM(J592:J596)</f>
        <v>2611653.9699999988</v>
      </c>
      <c r="K597" s="63">
        <f t="shared" si="699"/>
        <v>627943484.67000008</v>
      </c>
      <c r="L597" s="63">
        <f>SUM(L592:L596)</f>
        <v>0</v>
      </c>
      <c r="M597" s="155" t="s">
        <v>308</v>
      </c>
      <c r="N597" s="63">
        <f>K597-L597</f>
        <v>627943484.67000008</v>
      </c>
    </row>
    <row r="598" spans="1:14" ht="10.5" customHeight="1" x14ac:dyDescent="0.2">
      <c r="A598" s="4"/>
      <c r="B598" s="2"/>
      <c r="C598" s="18"/>
      <c r="D598" s="33"/>
      <c r="E598" s="33"/>
      <c r="F598" s="33"/>
      <c r="G598" s="33"/>
      <c r="H598" s="33"/>
      <c r="I598" s="33"/>
      <c r="J598" s="33"/>
      <c r="K598" s="33"/>
      <c r="L598" s="33"/>
      <c r="M598" s="155" t="s">
        <v>308</v>
      </c>
      <c r="N598" s="33"/>
    </row>
    <row r="599" spans="1:14" s="9" customFormat="1" ht="10.5" customHeight="1" x14ac:dyDescent="0.2">
      <c r="A599" s="5"/>
      <c r="B599" s="2">
        <v>325.3</v>
      </c>
      <c r="C599" s="13" t="s">
        <v>46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f t="shared" ref="K599:K602" si="706">D599+E599-F599-G599+H599+I599+J599</f>
        <v>0</v>
      </c>
      <c r="L599" s="12">
        <v>0</v>
      </c>
      <c r="M599" s="155" t="s">
        <v>308</v>
      </c>
      <c r="N599" s="12">
        <f t="shared" ref="N599:N601" si="707">K599-L599</f>
        <v>0</v>
      </c>
    </row>
    <row r="600" spans="1:14" s="9" customFormat="1" ht="10.5" customHeight="1" x14ac:dyDescent="0.2">
      <c r="A600" s="5"/>
      <c r="B600" s="2">
        <v>325.5</v>
      </c>
      <c r="C600" s="5" t="s">
        <v>47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f t="shared" si="706"/>
        <v>0</v>
      </c>
      <c r="L600" s="12">
        <v>0</v>
      </c>
      <c r="M600" s="155" t="s">
        <v>308</v>
      </c>
      <c r="N600" s="12">
        <f t="shared" si="707"/>
        <v>0</v>
      </c>
    </row>
    <row r="601" spans="1:14" ht="10.5" customHeight="1" x14ac:dyDescent="0.2">
      <c r="A601" s="4"/>
      <c r="B601" s="2">
        <v>325.7</v>
      </c>
      <c r="C601" s="3" t="s">
        <v>48</v>
      </c>
      <c r="D601" s="12">
        <v>4219.87</v>
      </c>
      <c r="E601" s="12">
        <v>16841.420000000002</v>
      </c>
      <c r="F601" s="12">
        <v>0</v>
      </c>
      <c r="G601" s="12">
        <v>0</v>
      </c>
      <c r="H601" s="12">
        <v>0</v>
      </c>
      <c r="I601" s="12">
        <v>0</v>
      </c>
      <c r="J601" s="12">
        <v>0</v>
      </c>
      <c r="K601" s="12">
        <f t="shared" si="706"/>
        <v>21061.29</v>
      </c>
      <c r="L601" s="12">
        <v>0</v>
      </c>
      <c r="M601" s="155" t="s">
        <v>308</v>
      </c>
      <c r="N601" s="12">
        <f t="shared" si="707"/>
        <v>21061.29</v>
      </c>
    </row>
    <row r="602" spans="1:14" s="67" customFormat="1" ht="10.5" customHeight="1" x14ac:dyDescent="0.2">
      <c r="A602" s="66"/>
      <c r="B602" s="72"/>
      <c r="C602" s="73" t="s">
        <v>49</v>
      </c>
      <c r="D602" s="63">
        <f>SUM(D599:D601)</f>
        <v>4219.87</v>
      </c>
      <c r="E602" s="63">
        <f t="shared" ref="E602" si="708">SUM(E599:E601)</f>
        <v>16841.420000000002</v>
      </c>
      <c r="F602" s="63">
        <f t="shared" ref="F602" si="709">SUM(F599:F601)</f>
        <v>0</v>
      </c>
      <c r="G602" s="63">
        <f t="shared" ref="G602" si="710">SUM(G599:G601)</f>
        <v>0</v>
      </c>
      <c r="H602" s="63">
        <f t="shared" ref="H602" si="711">SUM(H599:H601)</f>
        <v>0</v>
      </c>
      <c r="I602" s="63">
        <f t="shared" ref="I602" si="712">SUM(I599:I601)</f>
        <v>0</v>
      </c>
      <c r="J602" s="63">
        <f t="shared" ref="J602" si="713">SUM(J599:J601)</f>
        <v>0</v>
      </c>
      <c r="K602" s="63">
        <f t="shared" si="706"/>
        <v>21061.29</v>
      </c>
      <c r="L602" s="63">
        <f>SUM(L599:L601)</f>
        <v>0</v>
      </c>
      <c r="M602" s="155" t="s">
        <v>308</v>
      </c>
      <c r="N602" s="63">
        <f>K602-L602</f>
        <v>21061.29</v>
      </c>
    </row>
    <row r="603" spans="1:14" ht="10.5" customHeight="1" thickBot="1" x14ac:dyDescent="0.25">
      <c r="A603" s="4"/>
      <c r="B603" s="11"/>
      <c r="D603" s="33"/>
      <c r="E603" s="33"/>
      <c r="F603" s="33"/>
      <c r="G603" s="33"/>
      <c r="H603" s="33"/>
      <c r="I603" s="33"/>
      <c r="J603" s="33"/>
      <c r="K603" s="33"/>
      <c r="L603" s="33"/>
      <c r="M603" s="159" t="s">
        <v>308</v>
      </c>
      <c r="N603" s="160"/>
    </row>
    <row r="604" spans="1:14" s="67" customFormat="1" ht="10.5" customHeight="1" thickTop="1" x14ac:dyDescent="0.2">
      <c r="A604" s="66"/>
      <c r="B604" s="72"/>
      <c r="C604" s="85" t="s">
        <v>350</v>
      </c>
      <c r="D604" s="161">
        <f>D597+D602</f>
        <v>608137528.97000003</v>
      </c>
      <c r="E604" s="161">
        <f>E597+E602</f>
        <v>37619696.490000002</v>
      </c>
      <c r="F604" s="161">
        <f t="shared" ref="F604:J604" si="714">F597+F602</f>
        <v>20074959.380000003</v>
      </c>
      <c r="G604" s="161">
        <f t="shared" si="714"/>
        <v>3671891.4</v>
      </c>
      <c r="H604" s="161">
        <f t="shared" si="714"/>
        <v>0</v>
      </c>
      <c r="I604" s="161">
        <f t="shared" si="714"/>
        <v>3342517.31</v>
      </c>
      <c r="J604" s="161">
        <f t="shared" si="714"/>
        <v>2611653.9699999988</v>
      </c>
      <c r="K604" s="161">
        <f t="shared" ref="K604" si="715">D604+E604-F604-G604+H604+I604+J604</f>
        <v>627964545.96000004</v>
      </c>
      <c r="L604" s="161">
        <f>L597+L602</f>
        <v>0</v>
      </c>
      <c r="M604" s="204"/>
      <c r="N604" s="161">
        <f>K604-L604</f>
        <v>627964545.96000004</v>
      </c>
    </row>
    <row r="605" spans="1:14" ht="10.5" customHeight="1" x14ac:dyDescent="0.2">
      <c r="A605" s="137" t="s">
        <v>240</v>
      </c>
      <c r="B605" s="11"/>
      <c r="D605" s="12"/>
      <c r="E605" s="12"/>
      <c r="F605" s="12"/>
      <c r="G605" s="12"/>
      <c r="H605" s="12"/>
      <c r="I605" s="12"/>
      <c r="J605" s="12"/>
      <c r="K605" s="12"/>
      <c r="L605" s="12"/>
      <c r="M605" s="155" t="s">
        <v>308</v>
      </c>
      <c r="N605" s="12"/>
    </row>
    <row r="606" spans="1:14" s="9" customFormat="1" ht="10.5" customHeight="1" x14ac:dyDescent="0.2">
      <c r="A606" s="141"/>
      <c r="B606" s="2">
        <v>321</v>
      </c>
      <c r="C606" s="13" t="s">
        <v>40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f>D606+E606-F606-G606+H606+I606+J606</f>
        <v>0</v>
      </c>
      <c r="L606" s="12">
        <v>0</v>
      </c>
      <c r="M606" s="155" t="s">
        <v>308</v>
      </c>
      <c r="N606" s="12">
        <f>K606-L606</f>
        <v>0</v>
      </c>
    </row>
    <row r="607" spans="1:14" ht="10.5" customHeight="1" x14ac:dyDescent="0.2">
      <c r="A607" s="57"/>
      <c r="B607" s="2">
        <v>322</v>
      </c>
      <c r="C607" s="3" t="s">
        <v>93</v>
      </c>
      <c r="D607" s="12">
        <v>3982105.08</v>
      </c>
      <c r="E607" s="12">
        <v>0</v>
      </c>
      <c r="F607" s="12">
        <v>29423.66</v>
      </c>
      <c r="G607" s="12">
        <v>0</v>
      </c>
      <c r="H607" s="12">
        <v>0</v>
      </c>
      <c r="I607" s="12">
        <v>0</v>
      </c>
      <c r="J607" s="12">
        <v>-1410142.47</v>
      </c>
      <c r="K607" s="12">
        <f t="shared" ref="K607:K611" si="716">D607+E607-F607-G607+H607+I607+J607</f>
        <v>2542538.9500000002</v>
      </c>
      <c r="L607" s="12">
        <v>0</v>
      </c>
      <c r="M607" s="155" t="s">
        <v>308</v>
      </c>
      <c r="N607" s="12">
        <f t="shared" ref="N607:N610" si="717">K607-L607</f>
        <v>2542538.9500000002</v>
      </c>
    </row>
    <row r="608" spans="1:14" ht="10.5" customHeight="1" x14ac:dyDescent="0.2">
      <c r="A608" s="57"/>
      <c r="B608" s="2">
        <v>323</v>
      </c>
      <c r="C608" s="4" t="s">
        <v>42</v>
      </c>
      <c r="D608" s="12">
        <v>10270356.99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-1487111.23</v>
      </c>
      <c r="K608" s="12">
        <f t="shared" si="716"/>
        <v>8783245.7599999998</v>
      </c>
      <c r="L608" s="12">
        <v>0</v>
      </c>
      <c r="M608" s="155" t="s">
        <v>308</v>
      </c>
      <c r="N608" s="12">
        <f t="shared" si="717"/>
        <v>8783245.7599999998</v>
      </c>
    </row>
    <row r="609" spans="1:14" ht="10.5" customHeight="1" x14ac:dyDescent="0.2">
      <c r="A609" s="57"/>
      <c r="B609" s="2">
        <v>324</v>
      </c>
      <c r="C609" s="4" t="s">
        <v>43</v>
      </c>
      <c r="D609" s="12">
        <v>641080.52</v>
      </c>
      <c r="E609" s="12">
        <v>0.68</v>
      </c>
      <c r="F609" s="12">
        <v>0</v>
      </c>
      <c r="G609" s="12">
        <v>0</v>
      </c>
      <c r="H609" s="12">
        <v>0</v>
      </c>
      <c r="I609" s="12">
        <v>0</v>
      </c>
      <c r="J609" s="12">
        <v>-171274.7</v>
      </c>
      <c r="K609" s="12">
        <f t="shared" si="716"/>
        <v>469806.50000000006</v>
      </c>
      <c r="L609" s="12">
        <v>0</v>
      </c>
      <c r="M609" s="155" t="s">
        <v>308</v>
      </c>
      <c r="N609" s="12">
        <f t="shared" si="717"/>
        <v>469806.50000000006</v>
      </c>
    </row>
    <row r="610" spans="1:14" ht="10.5" customHeight="1" x14ac:dyDescent="0.2">
      <c r="A610" s="57"/>
      <c r="B610" s="2">
        <v>325</v>
      </c>
      <c r="C610" s="4" t="s">
        <v>44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f t="shared" si="716"/>
        <v>0</v>
      </c>
      <c r="L610" s="12">
        <v>0</v>
      </c>
      <c r="M610" s="155" t="s">
        <v>308</v>
      </c>
      <c r="N610" s="12">
        <f t="shared" si="717"/>
        <v>0</v>
      </c>
    </row>
    <row r="611" spans="1:14" s="67" customFormat="1" ht="10.5" customHeight="1" x14ac:dyDescent="0.2">
      <c r="A611" s="139"/>
      <c r="B611" s="72"/>
      <c r="C611" s="73" t="s">
        <v>45</v>
      </c>
      <c r="D611" s="63">
        <f>SUM(D606:D610)</f>
        <v>14893542.59</v>
      </c>
      <c r="E611" s="63">
        <f t="shared" ref="E611" si="718">SUM(E606:E610)</f>
        <v>0.68</v>
      </c>
      <c r="F611" s="63">
        <f t="shared" ref="F611" si="719">SUM(F606:F610)</f>
        <v>29423.66</v>
      </c>
      <c r="G611" s="63">
        <f t="shared" ref="G611" si="720">SUM(G606:G610)</f>
        <v>0</v>
      </c>
      <c r="H611" s="63">
        <f t="shared" ref="H611" si="721">SUM(H606:H610)</f>
        <v>0</v>
      </c>
      <c r="I611" s="63">
        <f t="shared" ref="I611" si="722">SUM(I606:I610)</f>
        <v>0</v>
      </c>
      <c r="J611" s="63">
        <f>SUM(J606:J610)</f>
        <v>-3068528.4000000004</v>
      </c>
      <c r="K611" s="63">
        <f t="shared" si="716"/>
        <v>11795591.209999999</v>
      </c>
      <c r="L611" s="63">
        <f>SUM(L606:L610)</f>
        <v>0</v>
      </c>
      <c r="M611" s="155" t="s">
        <v>308</v>
      </c>
      <c r="N611" s="63">
        <f>K611-L611</f>
        <v>11795591.209999999</v>
      </c>
    </row>
    <row r="612" spans="1:14" ht="10.5" customHeight="1" x14ac:dyDescent="0.2">
      <c r="A612" s="57"/>
      <c r="B612" s="2"/>
      <c r="C612" s="18"/>
      <c r="D612" s="33"/>
      <c r="E612" s="33"/>
      <c r="F612" s="33"/>
      <c r="G612" s="33"/>
      <c r="H612" s="33"/>
      <c r="I612" s="33"/>
      <c r="J612" s="33"/>
      <c r="K612" s="33"/>
      <c r="L612" s="33"/>
      <c r="M612" s="155" t="s">
        <v>308</v>
      </c>
      <c r="N612" s="33"/>
    </row>
    <row r="613" spans="1:14" s="9" customFormat="1" ht="10.5" customHeight="1" x14ac:dyDescent="0.2">
      <c r="A613" s="139"/>
      <c r="B613" s="2">
        <v>325.3</v>
      </c>
      <c r="C613" s="13" t="s">
        <v>46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f t="shared" ref="K613:K616" si="723">D613+E613-F613-G613+H613+I613+J613</f>
        <v>0</v>
      </c>
      <c r="L613" s="12">
        <v>0</v>
      </c>
      <c r="M613" s="155" t="s">
        <v>308</v>
      </c>
      <c r="N613" s="12">
        <f t="shared" ref="N613:N615" si="724">K613-L613</f>
        <v>0</v>
      </c>
    </row>
    <row r="614" spans="1:14" s="9" customFormat="1" ht="10.5" customHeight="1" x14ac:dyDescent="0.2">
      <c r="A614" s="139"/>
      <c r="B614" s="2">
        <v>325.5</v>
      </c>
      <c r="C614" s="5" t="s">
        <v>47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f t="shared" si="723"/>
        <v>0</v>
      </c>
      <c r="L614" s="12">
        <v>0</v>
      </c>
      <c r="M614" s="155" t="s">
        <v>308</v>
      </c>
      <c r="N614" s="12">
        <f t="shared" si="724"/>
        <v>0</v>
      </c>
    </row>
    <row r="615" spans="1:14" ht="10.5" customHeight="1" x14ac:dyDescent="0.2">
      <c r="A615" s="57"/>
      <c r="B615" s="2">
        <v>325.7</v>
      </c>
      <c r="C615" s="3" t="s">
        <v>48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f t="shared" si="723"/>
        <v>0</v>
      </c>
      <c r="L615" s="12">
        <v>0</v>
      </c>
      <c r="M615" s="155" t="s">
        <v>308</v>
      </c>
      <c r="N615" s="12">
        <f t="shared" si="724"/>
        <v>0</v>
      </c>
    </row>
    <row r="616" spans="1:14" s="67" customFormat="1" ht="10.5" customHeight="1" x14ac:dyDescent="0.2">
      <c r="A616" s="139"/>
      <c r="B616" s="72"/>
      <c r="C616" s="73" t="s">
        <v>49</v>
      </c>
      <c r="D616" s="63">
        <f>SUM(D613:D615)</f>
        <v>0</v>
      </c>
      <c r="E616" s="63">
        <f t="shared" ref="E616" si="725">SUM(E613:E615)</f>
        <v>0</v>
      </c>
      <c r="F616" s="63">
        <f t="shared" ref="F616" si="726">SUM(F613:F615)</f>
        <v>0</v>
      </c>
      <c r="G616" s="63">
        <f t="shared" ref="G616" si="727">SUM(G613:G615)</f>
        <v>0</v>
      </c>
      <c r="H616" s="63">
        <f t="shared" ref="H616" si="728">SUM(H613:H615)</f>
        <v>0</v>
      </c>
      <c r="I616" s="63">
        <f t="shared" ref="I616" si="729">SUM(I613:I615)</f>
        <v>0</v>
      </c>
      <c r="J616" s="63">
        <f t="shared" ref="J616" si="730">SUM(J613:J615)</f>
        <v>0</v>
      </c>
      <c r="K616" s="63">
        <f t="shared" si="723"/>
        <v>0</v>
      </c>
      <c r="L616" s="63">
        <f>SUM(L613:L615)</f>
        <v>0</v>
      </c>
      <c r="M616" s="155" t="s">
        <v>308</v>
      </c>
      <c r="N616" s="63">
        <f>K616-L616</f>
        <v>0</v>
      </c>
    </row>
    <row r="617" spans="1:14" ht="10.5" customHeight="1" thickBot="1" x14ac:dyDescent="0.25">
      <c r="A617" s="57"/>
      <c r="B617" s="11"/>
      <c r="D617" s="33"/>
      <c r="E617" s="33"/>
      <c r="F617" s="33"/>
      <c r="G617" s="33"/>
      <c r="H617" s="33"/>
      <c r="I617" s="33"/>
      <c r="J617" s="33"/>
      <c r="K617" s="33"/>
      <c r="L617" s="33"/>
      <c r="M617" s="159" t="s">
        <v>308</v>
      </c>
      <c r="N617" s="160"/>
    </row>
    <row r="618" spans="1:14" s="67" customFormat="1" ht="10.5" customHeight="1" thickTop="1" x14ac:dyDescent="0.2">
      <c r="A618" s="139"/>
      <c r="B618" s="72"/>
      <c r="C618" s="85" t="s">
        <v>351</v>
      </c>
      <c r="D618" s="161">
        <f>D611+D616</f>
        <v>14893542.59</v>
      </c>
      <c r="E618" s="161">
        <f>E611+E616</f>
        <v>0.68</v>
      </c>
      <c r="F618" s="161">
        <f t="shared" ref="F618:J618" si="731">F611+F616</f>
        <v>29423.66</v>
      </c>
      <c r="G618" s="161">
        <f t="shared" si="731"/>
        <v>0</v>
      </c>
      <c r="H618" s="161">
        <f t="shared" si="731"/>
        <v>0</v>
      </c>
      <c r="I618" s="161">
        <f t="shared" si="731"/>
        <v>0</v>
      </c>
      <c r="J618" s="161">
        <f t="shared" si="731"/>
        <v>-3068528.4000000004</v>
      </c>
      <c r="K618" s="161">
        <f t="shared" ref="K618" si="732">D618+E618-F618-G618+H618+I618+J618</f>
        <v>11795591.209999999</v>
      </c>
      <c r="L618" s="161">
        <f>L611+L616</f>
        <v>0</v>
      </c>
      <c r="M618" s="204"/>
      <c r="N618" s="161">
        <f>K618-L618</f>
        <v>11795591.209999999</v>
      </c>
    </row>
    <row r="619" spans="1:14" ht="10.5" customHeight="1" x14ac:dyDescent="0.2">
      <c r="A619" s="135" t="s">
        <v>96</v>
      </c>
      <c r="B619" s="40"/>
      <c r="C619" s="29"/>
      <c r="D619" s="156"/>
      <c r="E619" s="156"/>
      <c r="F619" s="156"/>
      <c r="G619" s="156"/>
      <c r="H619" s="156"/>
      <c r="I619" s="156"/>
      <c r="J619" s="156"/>
      <c r="K619" s="156"/>
      <c r="L619" s="156"/>
      <c r="M619" s="157" t="s">
        <v>308</v>
      </c>
      <c r="N619" s="158"/>
    </row>
    <row r="620" spans="1:14" s="9" customFormat="1" ht="10.5" customHeight="1" x14ac:dyDescent="0.2">
      <c r="A620" s="142"/>
      <c r="B620" s="31">
        <v>321</v>
      </c>
      <c r="C620" s="32" t="s">
        <v>40</v>
      </c>
      <c r="D620" s="33">
        <f>D578+D592+D606+D564+D550</f>
        <v>393970058.57000005</v>
      </c>
      <c r="E620" s="33">
        <f t="shared" ref="E620:J620" si="733">E578+E592+E606+E564+E550</f>
        <v>15625725.57</v>
      </c>
      <c r="F620" s="33">
        <f t="shared" si="733"/>
        <v>3515488.2199999997</v>
      </c>
      <c r="G620" s="33">
        <f t="shared" si="733"/>
        <v>-93329.779999999984</v>
      </c>
      <c r="H620" s="33">
        <f t="shared" si="733"/>
        <v>0</v>
      </c>
      <c r="I620" s="33">
        <f t="shared" si="733"/>
        <v>224518.72</v>
      </c>
      <c r="J620" s="33">
        <f t="shared" si="733"/>
        <v>179.7899999999936</v>
      </c>
      <c r="K620" s="12">
        <f>D620+E620-F620-G620+H620+I620+J620</f>
        <v>406398324.21000004</v>
      </c>
      <c r="L620" s="12">
        <v>0</v>
      </c>
      <c r="M620" s="155" t="s">
        <v>308</v>
      </c>
      <c r="N620" s="12">
        <f>K620-L620</f>
        <v>406398324.21000004</v>
      </c>
    </row>
    <row r="621" spans="1:14" ht="10.5" customHeight="1" x14ac:dyDescent="0.2">
      <c r="A621" s="49"/>
      <c r="B621" s="31">
        <v>322</v>
      </c>
      <c r="C621" s="38" t="s">
        <v>93</v>
      </c>
      <c r="D621" s="33">
        <f t="shared" ref="D621:J624" si="734">D579+D593+D607+D565+D551</f>
        <v>678686152.37</v>
      </c>
      <c r="E621" s="33">
        <f t="shared" si="734"/>
        <v>37653166.649999999</v>
      </c>
      <c r="F621" s="33">
        <f t="shared" si="734"/>
        <v>19193132.380000003</v>
      </c>
      <c r="G621" s="33">
        <f t="shared" si="734"/>
        <v>5617585.8200000003</v>
      </c>
      <c r="H621" s="33">
        <f t="shared" si="734"/>
        <v>0</v>
      </c>
      <c r="I621" s="33">
        <f t="shared" si="734"/>
        <v>2010167.53</v>
      </c>
      <c r="J621" s="33">
        <f>ROUND(SUMIF($B$10:$B$532,$B621,J$10:J$532)/2,2)</f>
        <v>0</v>
      </c>
      <c r="K621" s="12">
        <f t="shared" ref="K621:K625" si="735">D621+E621-F621-G621+H621+I621+J621</f>
        <v>693538768.3499999</v>
      </c>
      <c r="L621" s="12">
        <v>0</v>
      </c>
      <c r="M621" s="155" t="s">
        <v>308</v>
      </c>
      <c r="N621" s="12">
        <f t="shared" ref="N621:N624" si="736">K621-L621</f>
        <v>693538768.3499999</v>
      </c>
    </row>
    <row r="622" spans="1:14" ht="10.5" customHeight="1" x14ac:dyDescent="0.2">
      <c r="A622" s="49"/>
      <c r="B622" s="31">
        <v>323</v>
      </c>
      <c r="C622" s="19" t="s">
        <v>42</v>
      </c>
      <c r="D622" s="33">
        <f t="shared" si="734"/>
        <v>85690388.349999994</v>
      </c>
      <c r="E622" s="33">
        <f t="shared" si="734"/>
        <v>18315658.609999999</v>
      </c>
      <c r="F622" s="33">
        <f t="shared" si="734"/>
        <v>10224975.940000001</v>
      </c>
      <c r="G622" s="33">
        <f t="shared" si="734"/>
        <v>1099098.07</v>
      </c>
      <c r="H622" s="33">
        <f t="shared" si="734"/>
        <v>0</v>
      </c>
      <c r="I622" s="33">
        <f t="shared" si="734"/>
        <v>1923603.4500000002</v>
      </c>
      <c r="J622" s="33">
        <f t="shared" si="734"/>
        <v>4134.3599999942817</v>
      </c>
      <c r="K622" s="12">
        <f t="shared" si="735"/>
        <v>94609710.760000005</v>
      </c>
      <c r="L622" s="12">
        <v>0</v>
      </c>
      <c r="M622" s="155" t="s">
        <v>308</v>
      </c>
      <c r="N622" s="12">
        <f t="shared" si="736"/>
        <v>94609710.760000005</v>
      </c>
    </row>
    <row r="623" spans="1:14" ht="10.5" customHeight="1" x14ac:dyDescent="0.2">
      <c r="A623" s="49"/>
      <c r="B623" s="31">
        <v>324</v>
      </c>
      <c r="C623" s="19" t="s">
        <v>43</v>
      </c>
      <c r="D623" s="33">
        <f t="shared" si="734"/>
        <v>144803723.74000001</v>
      </c>
      <c r="E623" s="33">
        <f t="shared" si="734"/>
        <v>6014705.3300000001</v>
      </c>
      <c r="F623" s="33">
        <f t="shared" si="734"/>
        <v>655516.92000000004</v>
      </c>
      <c r="G623" s="33">
        <f t="shared" si="734"/>
        <v>279479.23</v>
      </c>
      <c r="H623" s="33">
        <f t="shared" si="734"/>
        <v>0</v>
      </c>
      <c r="I623" s="33">
        <f t="shared" si="734"/>
        <v>0</v>
      </c>
      <c r="J623" s="33">
        <f t="shared" si="734"/>
        <v>2.0372681319713593E-10</v>
      </c>
      <c r="K623" s="12">
        <f t="shared" si="735"/>
        <v>149883432.92000005</v>
      </c>
      <c r="L623" s="12">
        <v>0</v>
      </c>
      <c r="M623" s="155" t="s">
        <v>308</v>
      </c>
      <c r="N623" s="12">
        <f t="shared" si="736"/>
        <v>149883432.92000005</v>
      </c>
    </row>
    <row r="624" spans="1:14" ht="10.5" customHeight="1" x14ac:dyDescent="0.2">
      <c r="A624" s="49"/>
      <c r="B624" s="31">
        <v>325</v>
      </c>
      <c r="C624" s="19" t="s">
        <v>44</v>
      </c>
      <c r="D624" s="33">
        <f t="shared" si="734"/>
        <v>20053894.07</v>
      </c>
      <c r="E624" s="33">
        <f t="shared" si="734"/>
        <v>993646.09000000008</v>
      </c>
      <c r="F624" s="33">
        <f t="shared" si="734"/>
        <v>1021495.27</v>
      </c>
      <c r="G624" s="33">
        <f t="shared" si="734"/>
        <v>160577.62</v>
      </c>
      <c r="H624" s="33">
        <f t="shared" si="734"/>
        <v>0</v>
      </c>
      <c r="I624" s="33">
        <f t="shared" si="734"/>
        <v>0</v>
      </c>
      <c r="J624" s="33">
        <f t="shared" si="734"/>
        <v>0</v>
      </c>
      <c r="K624" s="12">
        <f t="shared" si="735"/>
        <v>19865467.27</v>
      </c>
      <c r="L624" s="12">
        <v>0</v>
      </c>
      <c r="M624" s="155" t="s">
        <v>308</v>
      </c>
      <c r="N624" s="12">
        <f t="shared" si="736"/>
        <v>19865467.27</v>
      </c>
    </row>
    <row r="625" spans="1:14" s="77" customFormat="1" ht="10.5" customHeight="1" x14ac:dyDescent="0.2">
      <c r="A625" s="145"/>
      <c r="B625" s="61"/>
      <c r="C625" s="76" t="s">
        <v>45</v>
      </c>
      <c r="D625" s="63">
        <f>SUM(D620:D624)</f>
        <v>1323204217.0999999</v>
      </c>
      <c r="E625" s="63">
        <f t="shared" ref="E625:J625" si="737">SUM(E620:E624)</f>
        <v>78602902.25</v>
      </c>
      <c r="F625" s="63">
        <f t="shared" si="737"/>
        <v>34610608.730000004</v>
      </c>
      <c r="G625" s="63">
        <f t="shared" si="737"/>
        <v>7063410.96</v>
      </c>
      <c r="H625" s="63">
        <f t="shared" si="737"/>
        <v>0</v>
      </c>
      <c r="I625" s="63">
        <f t="shared" si="737"/>
        <v>4158289.7</v>
      </c>
      <c r="J625" s="63">
        <f t="shared" si="737"/>
        <v>4314.149999994479</v>
      </c>
      <c r="K625" s="63">
        <f t="shared" si="735"/>
        <v>1364295703.51</v>
      </c>
      <c r="L625" s="63">
        <f>SUM(L620:L624)</f>
        <v>0</v>
      </c>
      <c r="M625" s="155" t="s">
        <v>308</v>
      </c>
      <c r="N625" s="63">
        <f>K625-L625</f>
        <v>1364295703.51</v>
      </c>
    </row>
    <row r="626" spans="1:14" ht="10.5" customHeight="1" x14ac:dyDescent="0.2">
      <c r="A626" s="49"/>
      <c r="B626" s="31"/>
      <c r="C626" s="37"/>
      <c r="D626" s="33"/>
      <c r="E626" s="33"/>
      <c r="F626" s="33"/>
      <c r="G626" s="33"/>
      <c r="H626" s="33"/>
      <c r="I626" s="33"/>
      <c r="J626" s="33"/>
      <c r="K626" s="33"/>
      <c r="L626" s="33"/>
      <c r="M626" s="155" t="s">
        <v>308</v>
      </c>
      <c r="N626" s="33"/>
    </row>
    <row r="627" spans="1:14" s="9" customFormat="1" ht="10.5" customHeight="1" x14ac:dyDescent="0.2">
      <c r="A627" s="136"/>
      <c r="B627" s="31">
        <v>325.3</v>
      </c>
      <c r="C627" s="32" t="s">
        <v>46</v>
      </c>
      <c r="D627" s="33">
        <f>D585+D599+D613+D571+D557</f>
        <v>216819.76</v>
      </c>
      <c r="E627" s="33">
        <f t="shared" ref="E627:J627" si="738">E585+E599+E613+E571+E557</f>
        <v>98568.36</v>
      </c>
      <c r="F627" s="33">
        <f t="shared" si="738"/>
        <v>165094.53</v>
      </c>
      <c r="G627" s="33">
        <f t="shared" si="738"/>
        <v>0</v>
      </c>
      <c r="H627" s="33">
        <f t="shared" si="738"/>
        <v>0</v>
      </c>
      <c r="I627" s="33">
        <f t="shared" si="738"/>
        <v>0</v>
      </c>
      <c r="J627" s="33">
        <f t="shared" si="738"/>
        <v>0</v>
      </c>
      <c r="K627" s="12">
        <f t="shared" ref="K627:K630" si="739">D627+E627-F627-G627+H627+I627+J627</f>
        <v>150293.59</v>
      </c>
      <c r="L627" s="12">
        <v>0</v>
      </c>
      <c r="M627" s="155" t="s">
        <v>308</v>
      </c>
      <c r="N627" s="12">
        <f t="shared" ref="N627:N629" si="740">K627-L627</f>
        <v>150293.59</v>
      </c>
    </row>
    <row r="628" spans="1:14" s="9" customFormat="1" ht="10.5" customHeight="1" x14ac:dyDescent="0.2">
      <c r="A628" s="136"/>
      <c r="B628" s="31">
        <v>325.5</v>
      </c>
      <c r="C628" s="16" t="s">
        <v>47</v>
      </c>
      <c r="D628" s="33">
        <f t="shared" ref="D628:J629" si="741">D586+D600+D614+D572+D558</f>
        <v>53873.5</v>
      </c>
      <c r="E628" s="33">
        <f t="shared" si="741"/>
        <v>43837.93</v>
      </c>
      <c r="F628" s="33">
        <f t="shared" si="741"/>
        <v>0</v>
      </c>
      <c r="G628" s="33">
        <f t="shared" si="741"/>
        <v>0</v>
      </c>
      <c r="H628" s="33">
        <f t="shared" si="741"/>
        <v>0</v>
      </c>
      <c r="I628" s="33">
        <f t="shared" si="741"/>
        <v>0</v>
      </c>
      <c r="J628" s="33">
        <f t="shared" si="741"/>
        <v>0</v>
      </c>
      <c r="K628" s="12">
        <f t="shared" si="739"/>
        <v>97711.43</v>
      </c>
      <c r="L628" s="12">
        <v>0</v>
      </c>
      <c r="M628" s="155" t="s">
        <v>308</v>
      </c>
      <c r="N628" s="12">
        <f t="shared" si="740"/>
        <v>97711.43</v>
      </c>
    </row>
    <row r="629" spans="1:14" ht="10.5" customHeight="1" x14ac:dyDescent="0.2">
      <c r="A629" s="49"/>
      <c r="B629" s="31">
        <v>325.7</v>
      </c>
      <c r="C629" s="38" t="s">
        <v>48</v>
      </c>
      <c r="D629" s="33">
        <f t="shared" si="741"/>
        <v>11667912.02</v>
      </c>
      <c r="E629" s="33">
        <f t="shared" si="741"/>
        <v>5354000.22</v>
      </c>
      <c r="F629" s="33">
        <f t="shared" si="741"/>
        <v>2116078.34</v>
      </c>
      <c r="G629" s="33">
        <f t="shared" si="741"/>
        <v>0</v>
      </c>
      <c r="H629" s="33">
        <f t="shared" si="741"/>
        <v>0</v>
      </c>
      <c r="I629" s="33">
        <f t="shared" si="741"/>
        <v>0</v>
      </c>
      <c r="J629" s="33">
        <f t="shared" si="741"/>
        <v>-179.79</v>
      </c>
      <c r="K629" s="12">
        <f t="shared" si="739"/>
        <v>14905654.109999999</v>
      </c>
      <c r="L629" s="12">
        <v>0</v>
      </c>
      <c r="M629" s="155" t="s">
        <v>308</v>
      </c>
      <c r="N629" s="12">
        <f t="shared" si="740"/>
        <v>14905654.109999999</v>
      </c>
    </row>
    <row r="630" spans="1:14" s="67" customFormat="1" ht="10.5" customHeight="1" x14ac:dyDescent="0.2">
      <c r="A630" s="138"/>
      <c r="B630" s="61"/>
      <c r="C630" s="62" t="s">
        <v>49</v>
      </c>
      <c r="D630" s="63">
        <f>SUM(D627:D629)</f>
        <v>11938605.279999999</v>
      </c>
      <c r="E630" s="63">
        <f t="shared" ref="E630" si="742">SUM(E627:E629)</f>
        <v>5496406.5099999998</v>
      </c>
      <c r="F630" s="63">
        <f t="shared" ref="F630" si="743">SUM(F627:F629)</f>
        <v>2281172.8699999996</v>
      </c>
      <c r="G630" s="63">
        <f t="shared" ref="G630" si="744">SUM(G627:G629)</f>
        <v>0</v>
      </c>
      <c r="H630" s="63">
        <f t="shared" ref="H630" si="745">SUM(H627:H629)</f>
        <v>0</v>
      </c>
      <c r="I630" s="63">
        <f t="shared" ref="I630" si="746">SUM(I627:I629)</f>
        <v>0</v>
      </c>
      <c r="J630" s="63">
        <f t="shared" ref="J630" si="747">SUM(J627:J629)</f>
        <v>-179.79</v>
      </c>
      <c r="K630" s="63">
        <f t="shared" si="739"/>
        <v>15153659.130000001</v>
      </c>
      <c r="L630" s="63">
        <f>SUM(L627:L629)</f>
        <v>0</v>
      </c>
      <c r="M630" s="155" t="s">
        <v>308</v>
      </c>
      <c r="N630" s="63">
        <f>K630-L630</f>
        <v>15153659.130000001</v>
      </c>
    </row>
    <row r="631" spans="1:14" ht="10.5" customHeight="1" thickBot="1" x14ac:dyDescent="0.25">
      <c r="A631" s="49"/>
      <c r="B631" s="35"/>
      <c r="C631" s="19"/>
      <c r="D631" s="33"/>
      <c r="E631" s="33"/>
      <c r="F631" s="33"/>
      <c r="G631" s="33"/>
      <c r="H631" s="33"/>
      <c r="I631" s="33"/>
      <c r="J631" s="33"/>
      <c r="K631" s="33"/>
      <c r="L631" s="33"/>
      <c r="M631" s="159" t="s">
        <v>308</v>
      </c>
      <c r="N631" s="160"/>
    </row>
    <row r="632" spans="1:14" s="67" customFormat="1" ht="10.5" customHeight="1" thickTop="1" x14ac:dyDescent="0.2">
      <c r="A632" s="140"/>
      <c r="B632" s="69"/>
      <c r="C632" s="84" t="s">
        <v>352</v>
      </c>
      <c r="D632" s="161">
        <f>D625+D630</f>
        <v>1335142822.3799999</v>
      </c>
      <c r="E632" s="161">
        <f>E625+E630</f>
        <v>84099308.760000005</v>
      </c>
      <c r="F632" s="161">
        <f t="shared" ref="F632:J632" si="748">F625+F630</f>
        <v>36891781.600000001</v>
      </c>
      <c r="G632" s="161">
        <f t="shared" si="748"/>
        <v>7063410.96</v>
      </c>
      <c r="H632" s="161">
        <f t="shared" si="748"/>
        <v>0</v>
      </c>
      <c r="I632" s="161">
        <f t="shared" si="748"/>
        <v>4158289.7</v>
      </c>
      <c r="J632" s="161">
        <f t="shared" si="748"/>
        <v>4134.359999994479</v>
      </c>
      <c r="K632" s="161">
        <f t="shared" ref="K632" si="749">D632+E632-F632-G632+H632+I632+J632</f>
        <v>1379449362.6399999</v>
      </c>
      <c r="L632" s="161">
        <f>L625+L630</f>
        <v>0</v>
      </c>
      <c r="M632" s="204"/>
      <c r="N632" s="161">
        <f>K632-L632</f>
        <v>1379449362.6399999</v>
      </c>
    </row>
    <row r="633" spans="1:14" ht="10.5" customHeight="1" x14ac:dyDescent="0.2">
      <c r="A633" s="4"/>
      <c r="B633" s="11"/>
      <c r="C633" s="18"/>
      <c r="D633" s="33"/>
      <c r="E633" s="33"/>
      <c r="F633" s="33"/>
      <c r="G633" s="33"/>
      <c r="H633" s="33"/>
      <c r="I633" s="33"/>
      <c r="J633" s="33"/>
      <c r="K633" s="33"/>
      <c r="L633" s="33"/>
      <c r="M633" s="155" t="s">
        <v>308</v>
      </c>
      <c r="N633" s="33"/>
    </row>
    <row r="634" spans="1:14" ht="10.5" customHeight="1" x14ac:dyDescent="0.2">
      <c r="A634" s="137" t="s">
        <v>88</v>
      </c>
      <c r="B634" s="11"/>
      <c r="D634" s="12"/>
      <c r="E634" s="12"/>
      <c r="F634" s="12"/>
      <c r="G634" s="12"/>
      <c r="H634" s="12"/>
      <c r="I634" s="12"/>
      <c r="J634" s="12"/>
      <c r="K634" s="12"/>
      <c r="L634" s="12"/>
      <c r="M634" s="155" t="s">
        <v>308</v>
      </c>
      <c r="N634" s="12"/>
    </row>
    <row r="635" spans="1:14" s="9" customFormat="1" ht="10.5" customHeight="1" x14ac:dyDescent="0.2">
      <c r="A635" s="141"/>
      <c r="B635" s="2">
        <v>321</v>
      </c>
      <c r="C635" s="13" t="s">
        <v>40</v>
      </c>
      <c r="D635" s="12">
        <v>179494293.96000001</v>
      </c>
      <c r="E635" s="12">
        <v>5323233.5599999996</v>
      </c>
      <c r="F635" s="12">
        <v>529802.94999999995</v>
      </c>
      <c r="G635" s="12">
        <v>250501.45</v>
      </c>
      <c r="H635" s="12">
        <v>0</v>
      </c>
      <c r="I635" s="12">
        <v>0</v>
      </c>
      <c r="J635" s="12">
        <v>0</v>
      </c>
      <c r="K635" s="12">
        <f>D635+E635-F635-G635+H635+I635+J635</f>
        <v>184037223.12000003</v>
      </c>
      <c r="L635" s="12">
        <v>0</v>
      </c>
      <c r="M635" s="155" t="s">
        <v>308</v>
      </c>
      <c r="N635" s="12">
        <f>K635-L635</f>
        <v>184037223.12000003</v>
      </c>
    </row>
    <row r="636" spans="1:14" ht="10.5" customHeight="1" x14ac:dyDescent="0.2">
      <c r="A636" s="4"/>
      <c r="B636" s="2">
        <v>322</v>
      </c>
      <c r="C636" s="3" t="s">
        <v>93</v>
      </c>
      <c r="D636" s="12">
        <v>21633442.720000003</v>
      </c>
      <c r="E636" s="12">
        <v>2305422.39</v>
      </c>
      <c r="F636" s="12">
        <v>0</v>
      </c>
      <c r="G636" s="12">
        <v>0</v>
      </c>
      <c r="H636" s="12">
        <v>0</v>
      </c>
      <c r="I636" s="12">
        <v>0</v>
      </c>
      <c r="J636" s="12">
        <v>-17071.239999999991</v>
      </c>
      <c r="K636" s="12">
        <f t="shared" ref="K636:K640" si="750">D636+E636-F636-G636+H636+I636+J636</f>
        <v>23921793.870000005</v>
      </c>
      <c r="L636" s="12">
        <v>0</v>
      </c>
      <c r="M636" s="155" t="s">
        <v>308</v>
      </c>
      <c r="N636" s="12">
        <f t="shared" ref="N636:N639" si="751">K636-L636</f>
        <v>23921793.870000005</v>
      </c>
    </row>
    <row r="637" spans="1:14" ht="10.5" customHeight="1" x14ac:dyDescent="0.2">
      <c r="A637" s="4"/>
      <c r="B637" s="2">
        <v>323</v>
      </c>
      <c r="C637" s="4" t="s">
        <v>42</v>
      </c>
      <c r="D637" s="12">
        <v>4892795.96</v>
      </c>
      <c r="E637" s="12">
        <v>526482.63</v>
      </c>
      <c r="F637" s="12">
        <v>0</v>
      </c>
      <c r="G637" s="12">
        <v>0</v>
      </c>
      <c r="H637" s="12">
        <v>0</v>
      </c>
      <c r="I637" s="12">
        <v>0</v>
      </c>
      <c r="J637" s="12">
        <v>-214815.21999999997</v>
      </c>
      <c r="K637" s="12">
        <f t="shared" si="750"/>
        <v>5204463.37</v>
      </c>
      <c r="L637" s="12">
        <v>0</v>
      </c>
      <c r="M637" s="155" t="s">
        <v>308</v>
      </c>
      <c r="N637" s="12">
        <f t="shared" si="751"/>
        <v>5204463.37</v>
      </c>
    </row>
    <row r="638" spans="1:14" ht="10.5" customHeight="1" x14ac:dyDescent="0.2">
      <c r="A638" s="4"/>
      <c r="B638" s="2">
        <v>324</v>
      </c>
      <c r="C638" s="4" t="s">
        <v>43</v>
      </c>
      <c r="D638" s="12">
        <v>32685045.550000001</v>
      </c>
      <c r="E638" s="12">
        <v>808844.20000000007</v>
      </c>
      <c r="F638" s="12">
        <v>0</v>
      </c>
      <c r="G638" s="12">
        <v>-596839.39</v>
      </c>
      <c r="H638" s="12">
        <v>0</v>
      </c>
      <c r="I638" s="12">
        <v>0</v>
      </c>
      <c r="J638" s="12">
        <v>0</v>
      </c>
      <c r="K638" s="12">
        <f t="shared" si="750"/>
        <v>34090729.140000001</v>
      </c>
      <c r="L638" s="12">
        <v>0</v>
      </c>
      <c r="M638" s="155" t="s">
        <v>308</v>
      </c>
      <c r="N638" s="12">
        <f t="shared" si="751"/>
        <v>34090729.140000001</v>
      </c>
    </row>
    <row r="639" spans="1:14" ht="10.5" customHeight="1" x14ac:dyDescent="0.2">
      <c r="A639" s="4"/>
      <c r="B639" s="2">
        <v>325</v>
      </c>
      <c r="C639" s="4" t="s">
        <v>44</v>
      </c>
      <c r="D639" s="12">
        <v>16959908.27</v>
      </c>
      <c r="E639" s="12">
        <v>588647.56999999995</v>
      </c>
      <c r="F639" s="12">
        <v>1755382.96</v>
      </c>
      <c r="G639" s="12">
        <v>-65846.759999999995</v>
      </c>
      <c r="H639" s="12">
        <v>0</v>
      </c>
      <c r="I639" s="12">
        <v>0</v>
      </c>
      <c r="J639" s="12">
        <v>0</v>
      </c>
      <c r="K639" s="12">
        <f t="shared" si="750"/>
        <v>15859019.639999999</v>
      </c>
      <c r="L639" s="12">
        <v>0</v>
      </c>
      <c r="M639" s="155" t="s">
        <v>308</v>
      </c>
      <c r="N639" s="12">
        <f t="shared" si="751"/>
        <v>15859019.639999999</v>
      </c>
    </row>
    <row r="640" spans="1:14" s="67" customFormat="1" ht="10.5" customHeight="1" x14ac:dyDescent="0.2">
      <c r="A640" s="66"/>
      <c r="B640" s="72"/>
      <c r="C640" s="73" t="s">
        <v>45</v>
      </c>
      <c r="D640" s="63">
        <f>SUM(D635:D639)</f>
        <v>255665486.46000004</v>
      </c>
      <c r="E640" s="63">
        <f t="shared" ref="E640" si="752">SUM(E635:E639)</f>
        <v>9552630.3499999996</v>
      </c>
      <c r="F640" s="63">
        <f t="shared" ref="F640" si="753">SUM(F635:F639)</f>
        <v>2285185.91</v>
      </c>
      <c r="G640" s="63">
        <f t="shared" ref="G640" si="754">SUM(G635:G639)</f>
        <v>-412184.7</v>
      </c>
      <c r="H640" s="63">
        <f t="shared" ref="H640" si="755">SUM(H635:H639)</f>
        <v>0</v>
      </c>
      <c r="I640" s="63">
        <f t="shared" ref="I640" si="756">SUM(I635:I639)</f>
        <v>0</v>
      </c>
      <c r="J640" s="63">
        <f>SUM(J635:J639)</f>
        <v>-231886.45999999996</v>
      </c>
      <c r="K640" s="63">
        <f t="shared" si="750"/>
        <v>263113229.14000002</v>
      </c>
      <c r="L640" s="63">
        <f>SUM(L635:L639)</f>
        <v>0</v>
      </c>
      <c r="M640" s="155" t="s">
        <v>308</v>
      </c>
      <c r="N640" s="63">
        <f>K640-L640</f>
        <v>263113229.14000002</v>
      </c>
    </row>
    <row r="641" spans="1:14" ht="10.5" customHeight="1" x14ac:dyDescent="0.2">
      <c r="A641" s="4"/>
      <c r="B641" s="2"/>
      <c r="C641" s="18"/>
      <c r="D641" s="33"/>
      <c r="E641" s="33"/>
      <c r="F641" s="33"/>
      <c r="G641" s="33"/>
      <c r="H641" s="33"/>
      <c r="I641" s="33"/>
      <c r="J641" s="33"/>
      <c r="K641" s="33"/>
      <c r="L641" s="33"/>
      <c r="M641" s="155" t="s">
        <v>308</v>
      </c>
      <c r="N641" s="33"/>
    </row>
    <row r="642" spans="1:14" s="9" customFormat="1" ht="10.5" customHeight="1" x14ac:dyDescent="0.2">
      <c r="A642" s="5"/>
      <c r="B642" s="2">
        <v>325.3</v>
      </c>
      <c r="C642" s="13" t="s">
        <v>46</v>
      </c>
      <c r="D642" s="12">
        <v>239721.75</v>
      </c>
      <c r="E642" s="12">
        <v>120101.62</v>
      </c>
      <c r="F642" s="12">
        <v>239109.12</v>
      </c>
      <c r="G642" s="12">
        <v>0</v>
      </c>
      <c r="H642" s="12">
        <v>0</v>
      </c>
      <c r="I642" s="12">
        <v>0</v>
      </c>
      <c r="J642" s="12">
        <v>0</v>
      </c>
      <c r="K642" s="12">
        <f t="shared" ref="K642:K645" si="757">D642+E642-F642-G642+H642+I642+J642</f>
        <v>120714.25</v>
      </c>
      <c r="L642" s="12">
        <v>0</v>
      </c>
      <c r="M642" s="155" t="s">
        <v>308</v>
      </c>
      <c r="N642" s="12">
        <f t="shared" ref="N642:N644" si="758">K642-L642</f>
        <v>120714.25</v>
      </c>
    </row>
    <row r="643" spans="1:14" s="9" customFormat="1" ht="10.5" customHeight="1" x14ac:dyDescent="0.2">
      <c r="A643" s="5"/>
      <c r="B643" s="2">
        <v>325.5</v>
      </c>
      <c r="C643" s="5" t="s">
        <v>47</v>
      </c>
      <c r="D643" s="12">
        <v>111986.64</v>
      </c>
      <c r="E643" s="12">
        <v>53373.06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f t="shared" si="757"/>
        <v>165359.70000000001</v>
      </c>
      <c r="L643" s="12">
        <v>0</v>
      </c>
      <c r="M643" s="155" t="s">
        <v>308</v>
      </c>
      <c r="N643" s="12">
        <f t="shared" si="758"/>
        <v>165359.70000000001</v>
      </c>
    </row>
    <row r="644" spans="1:14" ht="10.5" customHeight="1" x14ac:dyDescent="0.2">
      <c r="A644" s="4"/>
      <c r="B644" s="2">
        <v>325.7</v>
      </c>
      <c r="C644" s="3" t="s">
        <v>48</v>
      </c>
      <c r="D644" s="12">
        <v>10885253.949999999</v>
      </c>
      <c r="E644" s="12">
        <v>2949790.92</v>
      </c>
      <c r="F644" s="12">
        <v>3993895.26</v>
      </c>
      <c r="G644" s="12">
        <v>30636.22</v>
      </c>
      <c r="H644" s="12">
        <v>0</v>
      </c>
      <c r="I644" s="12">
        <v>0</v>
      </c>
      <c r="J644" s="12">
        <v>0</v>
      </c>
      <c r="K644" s="12">
        <f t="shared" si="757"/>
        <v>9810513.3899999987</v>
      </c>
      <c r="L644" s="12">
        <v>0</v>
      </c>
      <c r="M644" s="155" t="s">
        <v>308</v>
      </c>
      <c r="N644" s="12">
        <f t="shared" si="758"/>
        <v>9810513.3899999987</v>
      </c>
    </row>
    <row r="645" spans="1:14" s="67" customFormat="1" ht="10.5" customHeight="1" x14ac:dyDescent="0.2">
      <c r="A645" s="66"/>
      <c r="B645" s="72"/>
      <c r="C645" s="73" t="s">
        <v>49</v>
      </c>
      <c r="D645" s="63">
        <f>SUM(D642:D644)</f>
        <v>11236962.34</v>
      </c>
      <c r="E645" s="63">
        <f t="shared" ref="E645" si="759">SUM(E642:E644)</f>
        <v>3123265.6</v>
      </c>
      <c r="F645" s="63">
        <f t="shared" ref="F645" si="760">SUM(F642:F644)</f>
        <v>4233004.38</v>
      </c>
      <c r="G645" s="63">
        <f t="shared" ref="G645" si="761">SUM(G642:G644)</f>
        <v>30636.22</v>
      </c>
      <c r="H645" s="63">
        <f t="shared" ref="H645" si="762">SUM(H642:H644)</f>
        <v>0</v>
      </c>
      <c r="I645" s="63">
        <f t="shared" ref="I645" si="763">SUM(I642:I644)</f>
        <v>0</v>
      </c>
      <c r="J645" s="63">
        <f t="shared" ref="J645" si="764">SUM(J642:J644)</f>
        <v>0</v>
      </c>
      <c r="K645" s="63">
        <f t="shared" si="757"/>
        <v>10096587.339999998</v>
      </c>
      <c r="L645" s="63">
        <f>SUM(L642:L644)</f>
        <v>0</v>
      </c>
      <c r="M645" s="155" t="s">
        <v>308</v>
      </c>
      <c r="N645" s="63">
        <f>K645-L645</f>
        <v>10096587.339999998</v>
      </c>
    </row>
    <row r="646" spans="1:14" ht="10.5" customHeight="1" thickBot="1" x14ac:dyDescent="0.25">
      <c r="A646" s="4"/>
      <c r="B646" s="11"/>
      <c r="D646" s="33"/>
      <c r="E646" s="33"/>
      <c r="F646" s="33"/>
      <c r="G646" s="33"/>
      <c r="H646" s="33"/>
      <c r="I646" s="33"/>
      <c r="J646" s="33"/>
      <c r="K646" s="33"/>
      <c r="L646" s="33"/>
      <c r="M646" s="159" t="s">
        <v>308</v>
      </c>
      <c r="N646" s="160"/>
    </row>
    <row r="647" spans="1:14" s="67" customFormat="1" ht="10.5" customHeight="1" thickTop="1" x14ac:dyDescent="0.2">
      <c r="A647" s="66"/>
      <c r="B647" s="72"/>
      <c r="C647" s="85" t="s">
        <v>343</v>
      </c>
      <c r="D647" s="161">
        <f>D640+D645</f>
        <v>266902448.80000004</v>
      </c>
      <c r="E647" s="161">
        <f>E640+E645</f>
        <v>12675895.949999999</v>
      </c>
      <c r="F647" s="161">
        <f t="shared" ref="F647:J647" si="765">F640+F645</f>
        <v>6518190.29</v>
      </c>
      <c r="G647" s="161">
        <f t="shared" si="765"/>
        <v>-381548.48</v>
      </c>
      <c r="H647" s="161">
        <f t="shared" si="765"/>
        <v>0</v>
      </c>
      <c r="I647" s="161">
        <f t="shared" si="765"/>
        <v>0</v>
      </c>
      <c r="J647" s="161">
        <f t="shared" si="765"/>
        <v>-231886.45999999996</v>
      </c>
      <c r="K647" s="161">
        <f t="shared" ref="K647" si="766">D647+E647-F647-G647+H647+I647+J647</f>
        <v>273209816.48000008</v>
      </c>
      <c r="L647" s="161">
        <f>L640+L645</f>
        <v>0</v>
      </c>
      <c r="M647" s="204"/>
      <c r="N647" s="161">
        <f>K647-L647</f>
        <v>273209816.48000008</v>
      </c>
    </row>
    <row r="648" spans="1:14" ht="10.5" customHeight="1" x14ac:dyDescent="0.2">
      <c r="A648" s="137" t="s">
        <v>97</v>
      </c>
      <c r="B648" s="11"/>
      <c r="D648" s="12"/>
      <c r="E648" s="12"/>
      <c r="F648" s="12"/>
      <c r="G648" s="12"/>
      <c r="H648" s="12"/>
      <c r="I648" s="12"/>
      <c r="J648" s="12"/>
      <c r="K648" s="12"/>
      <c r="L648" s="12"/>
      <c r="M648" s="155" t="s">
        <v>308</v>
      </c>
      <c r="N648" s="12"/>
    </row>
    <row r="649" spans="1:14" s="9" customFormat="1" ht="10.5" customHeight="1" x14ac:dyDescent="0.2">
      <c r="A649" s="5"/>
      <c r="B649" s="2">
        <v>321</v>
      </c>
      <c r="C649" s="13" t="s">
        <v>40</v>
      </c>
      <c r="D649" s="12">
        <v>33346774.560000002</v>
      </c>
      <c r="E649" s="12">
        <v>3143010.45</v>
      </c>
      <c r="F649" s="12">
        <v>0</v>
      </c>
      <c r="G649" s="12">
        <v>98144.900000000009</v>
      </c>
      <c r="H649" s="12">
        <v>0</v>
      </c>
      <c r="I649" s="12">
        <v>0</v>
      </c>
      <c r="J649" s="12">
        <v>34388.919999999925</v>
      </c>
      <c r="K649" s="12">
        <f>D649+E649-F649-G649+H649+I649+J649</f>
        <v>36426029.030000009</v>
      </c>
      <c r="L649" s="12">
        <v>0</v>
      </c>
      <c r="M649" s="155" t="s">
        <v>308</v>
      </c>
      <c r="N649" s="12">
        <f>K649-L649</f>
        <v>36426029.030000009</v>
      </c>
    </row>
    <row r="650" spans="1:14" ht="10.5" customHeight="1" x14ac:dyDescent="0.2">
      <c r="A650" s="57"/>
      <c r="B650" s="2">
        <v>322</v>
      </c>
      <c r="C650" s="3" t="s">
        <v>93</v>
      </c>
      <c r="D650" s="12">
        <v>153023132.72999999</v>
      </c>
      <c r="E650" s="12">
        <v>11458701.210000001</v>
      </c>
      <c r="F650" s="12">
        <v>5162667.09</v>
      </c>
      <c r="G650" s="12">
        <v>1781936.0099999998</v>
      </c>
      <c r="H650" s="12">
        <v>0</v>
      </c>
      <c r="I650" s="12">
        <v>1273176.55</v>
      </c>
      <c r="J650" s="12">
        <v>6941845.2700000005</v>
      </c>
      <c r="K650" s="12">
        <f t="shared" ref="K650:K654" si="767">D650+E650-F650-G650+H650+I650+J650</f>
        <v>165752252.66000003</v>
      </c>
      <c r="L650" s="12">
        <v>0</v>
      </c>
      <c r="M650" s="155" t="s">
        <v>308</v>
      </c>
      <c r="N650" s="12">
        <f t="shared" ref="N650:N653" si="768">K650-L650</f>
        <v>165752252.66000003</v>
      </c>
    </row>
    <row r="651" spans="1:14" ht="10.5" customHeight="1" x14ac:dyDescent="0.2">
      <c r="A651" s="57"/>
      <c r="B651" s="2">
        <v>323</v>
      </c>
      <c r="C651" s="4" t="s">
        <v>42</v>
      </c>
      <c r="D651" s="12">
        <v>48342871.049999997</v>
      </c>
      <c r="E651" s="12">
        <v>18644626.129999999</v>
      </c>
      <c r="F651" s="12">
        <v>17708593.560000002</v>
      </c>
      <c r="G651" s="12">
        <v>2618788.2399999998</v>
      </c>
      <c r="H651" s="12">
        <v>0</v>
      </c>
      <c r="I651" s="12">
        <v>4225768</v>
      </c>
      <c r="J651" s="12">
        <v>4469747.2100000009</v>
      </c>
      <c r="K651" s="12">
        <f t="shared" si="767"/>
        <v>55355630.589999989</v>
      </c>
      <c r="L651" s="12">
        <v>0</v>
      </c>
      <c r="M651" s="155" t="s">
        <v>308</v>
      </c>
      <c r="N651" s="12">
        <f t="shared" si="768"/>
        <v>55355630.589999989</v>
      </c>
    </row>
    <row r="652" spans="1:14" ht="10.5" customHeight="1" x14ac:dyDescent="0.2">
      <c r="A652" s="57"/>
      <c r="B652" s="2">
        <v>324</v>
      </c>
      <c r="C652" s="4" t="s">
        <v>43</v>
      </c>
      <c r="D652" s="12">
        <v>68245057.120000005</v>
      </c>
      <c r="E652" s="12">
        <v>2509384.48</v>
      </c>
      <c r="F652" s="12">
        <v>14129.07</v>
      </c>
      <c r="G652" s="12">
        <v>-906393.52</v>
      </c>
      <c r="H652" s="12">
        <v>0</v>
      </c>
      <c r="I652" s="12">
        <v>0</v>
      </c>
      <c r="J652" s="12">
        <v>141288.37000000011</v>
      </c>
      <c r="K652" s="12">
        <f t="shared" si="767"/>
        <v>71787994.420000017</v>
      </c>
      <c r="L652" s="12">
        <v>0</v>
      </c>
      <c r="M652" s="155" t="s">
        <v>308</v>
      </c>
      <c r="N652" s="12">
        <f t="shared" si="768"/>
        <v>71787994.420000017</v>
      </c>
    </row>
    <row r="653" spans="1:14" ht="10.5" customHeight="1" x14ac:dyDescent="0.2">
      <c r="A653" s="57"/>
      <c r="B653" s="2">
        <v>325</v>
      </c>
      <c r="C653" s="4" t="s">
        <v>44</v>
      </c>
      <c r="D653" s="12">
        <v>289025.04000000004</v>
      </c>
      <c r="E653" s="12">
        <v>256456.4</v>
      </c>
      <c r="F653" s="12">
        <v>0</v>
      </c>
      <c r="G653" s="12">
        <v>-37023.120000000003</v>
      </c>
      <c r="H653" s="12">
        <v>0</v>
      </c>
      <c r="I653" s="12">
        <v>5024.37</v>
      </c>
      <c r="J653" s="12">
        <v>0</v>
      </c>
      <c r="K653" s="12">
        <f t="shared" si="767"/>
        <v>587528.93000000005</v>
      </c>
      <c r="L653" s="12">
        <v>0</v>
      </c>
      <c r="M653" s="155" t="s">
        <v>308</v>
      </c>
      <c r="N653" s="12">
        <f t="shared" si="768"/>
        <v>587528.93000000005</v>
      </c>
    </row>
    <row r="654" spans="1:14" s="67" customFormat="1" ht="10.5" customHeight="1" x14ac:dyDescent="0.2">
      <c r="A654" s="139"/>
      <c r="B654" s="72"/>
      <c r="C654" s="73" t="s">
        <v>45</v>
      </c>
      <c r="D654" s="63">
        <f>SUM(D649:D653)</f>
        <v>303246860.5</v>
      </c>
      <c r="E654" s="63">
        <f t="shared" ref="E654" si="769">SUM(E649:E653)</f>
        <v>36012178.669999994</v>
      </c>
      <c r="F654" s="63">
        <f t="shared" ref="F654" si="770">SUM(F649:F653)</f>
        <v>22885389.720000003</v>
      </c>
      <c r="G654" s="63">
        <f t="shared" ref="G654" si="771">SUM(G649:G653)</f>
        <v>3555452.5099999993</v>
      </c>
      <c r="H654" s="63">
        <f t="shared" ref="H654" si="772">SUM(H649:H653)</f>
        <v>0</v>
      </c>
      <c r="I654" s="63">
        <f t="shared" ref="I654" si="773">SUM(I649:I653)</f>
        <v>5503968.9199999999</v>
      </c>
      <c r="J654" s="63">
        <f>SUM(J649:J653)</f>
        <v>11587269.770000003</v>
      </c>
      <c r="K654" s="63">
        <f t="shared" si="767"/>
        <v>329909435.63</v>
      </c>
      <c r="L654" s="63">
        <f>SUM(L649:L653)</f>
        <v>0</v>
      </c>
      <c r="M654" s="155" t="s">
        <v>308</v>
      </c>
      <c r="N654" s="63">
        <f>K654-L654</f>
        <v>329909435.63</v>
      </c>
    </row>
    <row r="655" spans="1:14" ht="10.5" customHeight="1" x14ac:dyDescent="0.2">
      <c r="A655" s="57"/>
      <c r="B655" s="2"/>
      <c r="C655" s="18"/>
      <c r="D655" s="33"/>
      <c r="E655" s="33"/>
      <c r="F655" s="33"/>
      <c r="G655" s="33"/>
      <c r="H655" s="33"/>
      <c r="I655" s="33"/>
      <c r="J655" s="33"/>
      <c r="K655" s="33"/>
      <c r="L655" s="33"/>
      <c r="M655" s="155" t="s">
        <v>308</v>
      </c>
      <c r="N655" s="33"/>
    </row>
    <row r="656" spans="1:14" s="9" customFormat="1" ht="10.5" customHeight="1" x14ac:dyDescent="0.2">
      <c r="A656" s="139"/>
      <c r="B656" s="2">
        <v>325.3</v>
      </c>
      <c r="C656" s="13" t="s">
        <v>46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f t="shared" ref="K656:K659" si="774">D656+E656-F656-G656+H656+I656+J656</f>
        <v>0</v>
      </c>
      <c r="L656" s="12">
        <v>0</v>
      </c>
      <c r="M656" s="155" t="s">
        <v>308</v>
      </c>
      <c r="N656" s="12">
        <f t="shared" ref="N656:N658" si="775">K656-L656</f>
        <v>0</v>
      </c>
    </row>
    <row r="657" spans="1:14" s="9" customFormat="1" ht="10.5" customHeight="1" x14ac:dyDescent="0.2">
      <c r="A657" s="139"/>
      <c r="B657" s="2">
        <v>325.5</v>
      </c>
      <c r="C657" s="5" t="s">
        <v>47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f t="shared" si="774"/>
        <v>0</v>
      </c>
      <c r="L657" s="12">
        <v>0</v>
      </c>
      <c r="M657" s="155" t="s">
        <v>308</v>
      </c>
      <c r="N657" s="12">
        <f t="shared" si="775"/>
        <v>0</v>
      </c>
    </row>
    <row r="658" spans="1:14" ht="10.5" customHeight="1" x14ac:dyDescent="0.2">
      <c r="A658" s="57"/>
      <c r="B658" s="2">
        <v>325.7</v>
      </c>
      <c r="C658" s="3" t="s">
        <v>48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f t="shared" si="774"/>
        <v>0</v>
      </c>
      <c r="L658" s="12">
        <v>0</v>
      </c>
      <c r="M658" s="155" t="s">
        <v>308</v>
      </c>
      <c r="N658" s="12">
        <f t="shared" si="775"/>
        <v>0</v>
      </c>
    </row>
    <row r="659" spans="1:14" s="67" customFormat="1" ht="10.5" customHeight="1" x14ac:dyDescent="0.2">
      <c r="A659" s="139"/>
      <c r="B659" s="72"/>
      <c r="C659" s="73" t="s">
        <v>49</v>
      </c>
      <c r="D659" s="63">
        <f>SUM(D656:D658)</f>
        <v>0</v>
      </c>
      <c r="E659" s="63">
        <f t="shared" ref="E659" si="776">SUM(E656:E658)</f>
        <v>0</v>
      </c>
      <c r="F659" s="63">
        <f t="shared" ref="F659" si="777">SUM(F656:F658)</f>
        <v>0</v>
      </c>
      <c r="G659" s="63">
        <f t="shared" ref="G659" si="778">SUM(G656:G658)</f>
        <v>0</v>
      </c>
      <c r="H659" s="63">
        <f t="shared" ref="H659" si="779">SUM(H656:H658)</f>
        <v>0</v>
      </c>
      <c r="I659" s="63">
        <f t="shared" ref="I659" si="780">SUM(I656:I658)</f>
        <v>0</v>
      </c>
      <c r="J659" s="63">
        <f t="shared" ref="J659" si="781">SUM(J656:J658)</f>
        <v>0</v>
      </c>
      <c r="K659" s="63">
        <f t="shared" si="774"/>
        <v>0</v>
      </c>
      <c r="L659" s="63">
        <f>SUM(L656:L658)</f>
        <v>0</v>
      </c>
      <c r="M659" s="155" t="s">
        <v>308</v>
      </c>
      <c r="N659" s="63">
        <f>K659-L659</f>
        <v>0</v>
      </c>
    </row>
    <row r="660" spans="1:14" ht="10.5" customHeight="1" thickBot="1" x14ac:dyDescent="0.25">
      <c r="A660" s="57"/>
      <c r="B660" s="11"/>
      <c r="D660" s="33"/>
      <c r="E660" s="33"/>
      <c r="F660" s="33"/>
      <c r="G660" s="33"/>
      <c r="H660" s="33"/>
      <c r="I660" s="33"/>
      <c r="J660" s="33"/>
      <c r="K660" s="33"/>
      <c r="L660" s="33"/>
      <c r="M660" s="159" t="s">
        <v>308</v>
      </c>
      <c r="N660" s="160"/>
    </row>
    <row r="661" spans="1:14" s="77" customFormat="1" ht="10.5" customHeight="1" thickTop="1" x14ac:dyDescent="0.2">
      <c r="A661" s="57"/>
      <c r="B661" s="72"/>
      <c r="C661" s="107" t="s">
        <v>353</v>
      </c>
      <c r="D661" s="161">
        <f>D654+D659</f>
        <v>303246860.5</v>
      </c>
      <c r="E661" s="161">
        <f>E654+E659</f>
        <v>36012178.669999994</v>
      </c>
      <c r="F661" s="161">
        <f t="shared" ref="F661:J661" si="782">F654+F659</f>
        <v>22885389.720000003</v>
      </c>
      <c r="G661" s="161">
        <f t="shared" si="782"/>
        <v>3555452.5099999993</v>
      </c>
      <c r="H661" s="161">
        <f t="shared" si="782"/>
        <v>0</v>
      </c>
      <c r="I661" s="161">
        <f t="shared" si="782"/>
        <v>5503968.9199999999</v>
      </c>
      <c r="J661" s="161">
        <f t="shared" si="782"/>
        <v>11587269.770000003</v>
      </c>
      <c r="K661" s="161">
        <f t="shared" ref="K661" si="783">D661+E661-F661-G661+H661+I661+J661</f>
        <v>329909435.63</v>
      </c>
      <c r="L661" s="161">
        <f>L654+L659</f>
        <v>0</v>
      </c>
      <c r="M661" s="204"/>
      <c r="N661" s="161">
        <f>K661-L661</f>
        <v>329909435.63</v>
      </c>
    </row>
    <row r="662" spans="1:14" ht="10.5" customHeight="1" x14ac:dyDescent="0.2">
      <c r="A662" s="137" t="s">
        <v>241</v>
      </c>
      <c r="B662" s="11"/>
      <c r="D662" s="12"/>
      <c r="E662" s="12"/>
      <c r="F662" s="12"/>
      <c r="G662" s="12"/>
      <c r="H662" s="12"/>
      <c r="I662" s="12"/>
      <c r="J662" s="12"/>
      <c r="K662" s="12"/>
      <c r="L662" s="12"/>
      <c r="M662" s="155" t="s">
        <v>308</v>
      </c>
      <c r="N662" s="12"/>
    </row>
    <row r="663" spans="1:14" s="9" customFormat="1" ht="10.5" customHeight="1" x14ac:dyDescent="0.2">
      <c r="A663" s="141"/>
      <c r="B663" s="2">
        <v>321</v>
      </c>
      <c r="C663" s="13" t="s">
        <v>40</v>
      </c>
      <c r="D663" s="12">
        <v>-230733.27000000002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-34388.92</v>
      </c>
      <c r="K663" s="12">
        <f>D663+E663-F663-G663+H663+I663+J663</f>
        <v>-265122.19</v>
      </c>
      <c r="L663" s="12">
        <v>0</v>
      </c>
      <c r="M663" s="155" t="s">
        <v>308</v>
      </c>
      <c r="N663" s="12">
        <f>K663-L663</f>
        <v>-265122.19</v>
      </c>
    </row>
    <row r="664" spans="1:14" ht="10.5" customHeight="1" x14ac:dyDescent="0.2">
      <c r="A664" s="57"/>
      <c r="B664" s="2">
        <v>322</v>
      </c>
      <c r="C664" s="3" t="s">
        <v>93</v>
      </c>
      <c r="D664" s="12">
        <v>10094813.130000001</v>
      </c>
      <c r="E664" s="12">
        <v>0</v>
      </c>
      <c r="F664" s="12">
        <v>0</v>
      </c>
      <c r="G664" s="12">
        <v>-72754.64</v>
      </c>
      <c r="H664" s="12">
        <v>0</v>
      </c>
      <c r="I664" s="12">
        <v>0</v>
      </c>
      <c r="J664" s="12">
        <v>-6933951.2699999996</v>
      </c>
      <c r="K664" s="12">
        <f t="shared" ref="K664:K668" si="784">D664+E664-F664-G664+H664+I664+J664</f>
        <v>3233616.5000000019</v>
      </c>
      <c r="L664" s="12">
        <v>0</v>
      </c>
      <c r="M664" s="155" t="s">
        <v>308</v>
      </c>
      <c r="N664" s="12">
        <f t="shared" ref="N664:N667" si="785">K664-L664</f>
        <v>3233616.5000000019</v>
      </c>
    </row>
    <row r="665" spans="1:14" ht="10.5" customHeight="1" x14ac:dyDescent="0.2">
      <c r="A665" s="57"/>
      <c r="B665" s="2">
        <v>323</v>
      </c>
      <c r="C665" s="4" t="s">
        <v>42</v>
      </c>
      <c r="D665" s="12">
        <v>3938588.26</v>
      </c>
      <c r="E665" s="12">
        <v>0</v>
      </c>
      <c r="F665" s="12">
        <v>0</v>
      </c>
      <c r="G665" s="12">
        <v>-5025.2700000000004</v>
      </c>
      <c r="H665" s="12">
        <v>0</v>
      </c>
      <c r="I665" s="12">
        <v>0</v>
      </c>
      <c r="J665" s="12">
        <v>-4389197.79</v>
      </c>
      <c r="K665" s="12">
        <f t="shared" si="784"/>
        <v>-445584.26000000024</v>
      </c>
      <c r="L665" s="12">
        <v>0</v>
      </c>
      <c r="M665" s="155" t="s">
        <v>308</v>
      </c>
      <c r="N665" s="12">
        <f t="shared" si="785"/>
        <v>-445584.26000000024</v>
      </c>
    </row>
    <row r="666" spans="1:14" ht="10.5" customHeight="1" x14ac:dyDescent="0.2">
      <c r="A666" s="57"/>
      <c r="B666" s="2">
        <v>324</v>
      </c>
      <c r="C666" s="4" t="s">
        <v>43</v>
      </c>
      <c r="D666" s="12">
        <v>177594.47</v>
      </c>
      <c r="E666" s="12">
        <v>3397.44</v>
      </c>
      <c r="F666" s="12">
        <v>0</v>
      </c>
      <c r="G666" s="12">
        <v>0</v>
      </c>
      <c r="H666" s="12">
        <v>0</v>
      </c>
      <c r="I666" s="12">
        <v>0</v>
      </c>
      <c r="J666" s="12">
        <v>-141288.37</v>
      </c>
      <c r="K666" s="12">
        <f t="shared" si="784"/>
        <v>39703.540000000008</v>
      </c>
      <c r="L666" s="12">
        <v>0</v>
      </c>
      <c r="M666" s="155" t="s">
        <v>308</v>
      </c>
      <c r="N666" s="12">
        <f t="shared" si="785"/>
        <v>39703.540000000008</v>
      </c>
    </row>
    <row r="667" spans="1:14" ht="10.5" customHeight="1" x14ac:dyDescent="0.2">
      <c r="A667" s="57"/>
      <c r="B667" s="2">
        <v>325</v>
      </c>
      <c r="C667" s="4" t="s">
        <v>44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0</v>
      </c>
      <c r="K667" s="12">
        <f t="shared" si="784"/>
        <v>0</v>
      </c>
      <c r="L667" s="12">
        <v>0</v>
      </c>
      <c r="M667" s="155" t="s">
        <v>308</v>
      </c>
      <c r="N667" s="12">
        <f t="shared" si="785"/>
        <v>0</v>
      </c>
    </row>
    <row r="668" spans="1:14" s="67" customFormat="1" ht="10.5" customHeight="1" x14ac:dyDescent="0.2">
      <c r="A668" s="139"/>
      <c r="B668" s="72"/>
      <c r="C668" s="73" t="s">
        <v>45</v>
      </c>
      <c r="D668" s="63">
        <f>SUM(D663:D667)</f>
        <v>13980262.590000002</v>
      </c>
      <c r="E668" s="63">
        <f t="shared" ref="E668" si="786">SUM(E663:E667)</f>
        <v>3397.44</v>
      </c>
      <c r="F668" s="63">
        <f t="shared" ref="F668" si="787">SUM(F663:F667)</f>
        <v>0</v>
      </c>
      <c r="G668" s="63">
        <f t="shared" ref="G668" si="788">SUM(G663:G667)</f>
        <v>-77779.91</v>
      </c>
      <c r="H668" s="63">
        <f t="shared" ref="H668" si="789">SUM(H663:H667)</f>
        <v>0</v>
      </c>
      <c r="I668" s="63">
        <f t="shared" ref="I668" si="790">SUM(I663:I667)</f>
        <v>0</v>
      </c>
      <c r="J668" s="63">
        <f>SUM(J663:J667)</f>
        <v>-11498826.35</v>
      </c>
      <c r="K668" s="63">
        <f t="shared" si="784"/>
        <v>2562613.5900000017</v>
      </c>
      <c r="L668" s="63">
        <f>SUM(L663:L667)</f>
        <v>0</v>
      </c>
      <c r="M668" s="155" t="s">
        <v>308</v>
      </c>
      <c r="N668" s="63">
        <f>K668-L668</f>
        <v>2562613.5900000017</v>
      </c>
    </row>
    <row r="669" spans="1:14" ht="10.5" customHeight="1" x14ac:dyDescent="0.2">
      <c r="A669" s="57"/>
      <c r="B669" s="2"/>
      <c r="C669" s="18"/>
      <c r="D669" s="33"/>
      <c r="E669" s="33"/>
      <c r="F669" s="33"/>
      <c r="G669" s="33"/>
      <c r="H669" s="33"/>
      <c r="I669" s="33"/>
      <c r="J669" s="33"/>
      <c r="K669" s="33"/>
      <c r="L669" s="33"/>
      <c r="M669" s="155" t="s">
        <v>308</v>
      </c>
      <c r="N669" s="33"/>
    </row>
    <row r="670" spans="1:14" s="9" customFormat="1" ht="10.5" customHeight="1" x14ac:dyDescent="0.2">
      <c r="A670" s="139"/>
      <c r="B670" s="2">
        <v>325.3</v>
      </c>
      <c r="C670" s="13" t="s">
        <v>46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f t="shared" ref="K670:K673" si="791">D670+E670-F670-G670+H670+I670+J670</f>
        <v>0</v>
      </c>
      <c r="L670" s="12">
        <v>0</v>
      </c>
      <c r="M670" s="155" t="s">
        <v>308</v>
      </c>
      <c r="N670" s="12">
        <f t="shared" ref="N670:N672" si="792">K670-L670</f>
        <v>0</v>
      </c>
    </row>
    <row r="671" spans="1:14" s="9" customFormat="1" ht="10.5" customHeight="1" x14ac:dyDescent="0.2">
      <c r="A671" s="139"/>
      <c r="B671" s="2">
        <v>325.5</v>
      </c>
      <c r="C671" s="5" t="s">
        <v>47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f t="shared" si="791"/>
        <v>0</v>
      </c>
      <c r="L671" s="12">
        <v>0</v>
      </c>
      <c r="M671" s="155" t="s">
        <v>308</v>
      </c>
      <c r="N671" s="12">
        <f t="shared" si="792"/>
        <v>0</v>
      </c>
    </row>
    <row r="672" spans="1:14" ht="10.5" customHeight="1" x14ac:dyDescent="0.2">
      <c r="A672" s="57"/>
      <c r="B672" s="2">
        <v>325.7</v>
      </c>
      <c r="C672" s="3" t="s">
        <v>48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f t="shared" si="791"/>
        <v>0</v>
      </c>
      <c r="L672" s="12">
        <v>0</v>
      </c>
      <c r="M672" s="155" t="s">
        <v>308</v>
      </c>
      <c r="N672" s="12">
        <f t="shared" si="792"/>
        <v>0</v>
      </c>
    </row>
    <row r="673" spans="1:14" s="67" customFormat="1" ht="10.5" customHeight="1" x14ac:dyDescent="0.2">
      <c r="A673" s="139"/>
      <c r="B673" s="72"/>
      <c r="C673" s="73" t="s">
        <v>49</v>
      </c>
      <c r="D673" s="63">
        <f>SUM(D670:D672)</f>
        <v>0</v>
      </c>
      <c r="E673" s="63">
        <f t="shared" ref="E673" si="793">SUM(E670:E672)</f>
        <v>0</v>
      </c>
      <c r="F673" s="63">
        <f t="shared" ref="F673" si="794">SUM(F670:F672)</f>
        <v>0</v>
      </c>
      <c r="G673" s="63">
        <f t="shared" ref="G673" si="795">SUM(G670:G672)</f>
        <v>0</v>
      </c>
      <c r="H673" s="63">
        <f t="shared" ref="H673" si="796">SUM(H670:H672)</f>
        <v>0</v>
      </c>
      <c r="I673" s="63">
        <f t="shared" ref="I673" si="797">SUM(I670:I672)</f>
        <v>0</v>
      </c>
      <c r="J673" s="63">
        <f t="shared" ref="J673" si="798">SUM(J670:J672)</f>
        <v>0</v>
      </c>
      <c r="K673" s="63">
        <f t="shared" si="791"/>
        <v>0</v>
      </c>
      <c r="L673" s="63">
        <f>SUM(L670:L672)</f>
        <v>0</v>
      </c>
      <c r="M673" s="155" t="s">
        <v>308</v>
      </c>
      <c r="N673" s="63">
        <f>K673-L673</f>
        <v>0</v>
      </c>
    </row>
    <row r="674" spans="1:14" ht="10.5" customHeight="1" thickBot="1" x14ac:dyDescent="0.25">
      <c r="A674" s="57"/>
      <c r="B674" s="11"/>
      <c r="D674" s="33"/>
      <c r="E674" s="33"/>
      <c r="F674" s="33"/>
      <c r="G674" s="33"/>
      <c r="H674" s="33"/>
      <c r="I674" s="33"/>
      <c r="J674" s="33"/>
      <c r="K674" s="33"/>
      <c r="L674" s="33"/>
      <c r="M674" s="159" t="s">
        <v>308</v>
      </c>
      <c r="N674" s="160"/>
    </row>
    <row r="675" spans="1:14" s="67" customFormat="1" ht="10.5" customHeight="1" thickTop="1" x14ac:dyDescent="0.2">
      <c r="A675" s="139"/>
      <c r="B675" s="72"/>
      <c r="C675" s="85" t="s">
        <v>354</v>
      </c>
      <c r="D675" s="161">
        <f>D668+D673</f>
        <v>13980262.590000002</v>
      </c>
      <c r="E675" s="161">
        <f>E668+E673</f>
        <v>3397.44</v>
      </c>
      <c r="F675" s="161">
        <f t="shared" ref="F675:J675" si="799">F668+F673</f>
        <v>0</v>
      </c>
      <c r="G675" s="161">
        <f t="shared" si="799"/>
        <v>-77779.91</v>
      </c>
      <c r="H675" s="161">
        <f t="shared" si="799"/>
        <v>0</v>
      </c>
      <c r="I675" s="161">
        <f t="shared" si="799"/>
        <v>0</v>
      </c>
      <c r="J675" s="161">
        <f t="shared" si="799"/>
        <v>-11498826.35</v>
      </c>
      <c r="K675" s="161">
        <f t="shared" ref="K675" si="800">D675+E675-F675-G675+H675+I675+J675</f>
        <v>2562613.5900000017</v>
      </c>
      <c r="L675" s="161">
        <f>L668+L673</f>
        <v>0</v>
      </c>
      <c r="M675" s="204"/>
      <c r="N675" s="161">
        <f>K675-L675</f>
        <v>2562613.5900000017</v>
      </c>
    </row>
    <row r="676" spans="1:14" s="9" customFormat="1" ht="10.5" customHeight="1" x14ac:dyDescent="0.2">
      <c r="A676" s="141" t="s">
        <v>98</v>
      </c>
      <c r="B676" s="11"/>
      <c r="C676" s="5"/>
      <c r="D676" s="12"/>
      <c r="E676" s="12"/>
      <c r="F676" s="12"/>
      <c r="G676" s="12"/>
      <c r="H676" s="12"/>
      <c r="I676" s="12"/>
      <c r="J676" s="12"/>
      <c r="K676" s="12"/>
      <c r="L676" s="12"/>
      <c r="M676" s="155" t="s">
        <v>308</v>
      </c>
      <c r="N676" s="12"/>
    </row>
    <row r="677" spans="1:14" s="9" customFormat="1" ht="10.5" customHeight="1" x14ac:dyDescent="0.2">
      <c r="A677" s="5"/>
      <c r="B677" s="2">
        <v>321</v>
      </c>
      <c r="C677" s="13" t="s">
        <v>40</v>
      </c>
      <c r="D677" s="12">
        <v>46493809.380000003</v>
      </c>
      <c r="E677" s="12">
        <v>2270853.04</v>
      </c>
      <c r="F677" s="12">
        <v>219173.81</v>
      </c>
      <c r="G677" s="12">
        <v>16251.83</v>
      </c>
      <c r="H677" s="12">
        <v>0</v>
      </c>
      <c r="I677" s="12">
        <v>-335.55</v>
      </c>
      <c r="J677" s="12">
        <v>29968.110000000102</v>
      </c>
      <c r="K677" s="12">
        <f>D677+E677-F677-G677+H677+I677+J677</f>
        <v>48558869.340000004</v>
      </c>
      <c r="L677" s="12">
        <v>0</v>
      </c>
      <c r="M677" s="155" t="s">
        <v>308</v>
      </c>
      <c r="N677" s="12">
        <f>K677-L677</f>
        <v>48558869.340000004</v>
      </c>
    </row>
    <row r="678" spans="1:14" ht="10.5" customHeight="1" x14ac:dyDescent="0.2">
      <c r="A678" s="4"/>
      <c r="B678" s="2">
        <v>322</v>
      </c>
      <c r="C678" s="3" t="s">
        <v>93</v>
      </c>
      <c r="D678" s="12">
        <v>169913600.68000001</v>
      </c>
      <c r="E678" s="12">
        <v>10151140.6</v>
      </c>
      <c r="F678" s="12">
        <v>403831.29000000004</v>
      </c>
      <c r="G678" s="12">
        <v>309940.77999999997</v>
      </c>
      <c r="H678" s="12">
        <v>0</v>
      </c>
      <c r="I678" s="12">
        <v>-2320.61</v>
      </c>
      <c r="J678" s="12">
        <v>8559112.5800000001</v>
      </c>
      <c r="K678" s="12">
        <f t="shared" ref="K678:K682" si="801">D678+E678-F678-G678+H678+I678+J678</f>
        <v>187907761.18000001</v>
      </c>
      <c r="L678" s="12">
        <v>0</v>
      </c>
      <c r="M678" s="155" t="s">
        <v>308</v>
      </c>
      <c r="N678" s="12">
        <f t="shared" ref="N678:N681" si="802">K678-L678</f>
        <v>187907761.18000001</v>
      </c>
    </row>
    <row r="679" spans="1:14" ht="10.5" customHeight="1" x14ac:dyDescent="0.2">
      <c r="A679" s="4"/>
      <c r="B679" s="2">
        <v>323</v>
      </c>
      <c r="C679" s="4" t="s">
        <v>42</v>
      </c>
      <c r="D679" s="12">
        <v>52301048.529999994</v>
      </c>
      <c r="E679" s="12">
        <v>14244120.59</v>
      </c>
      <c r="F679" s="12">
        <v>486427.06</v>
      </c>
      <c r="G679" s="12">
        <v>202747.33000000002</v>
      </c>
      <c r="H679" s="12">
        <v>0</v>
      </c>
      <c r="I679" s="12">
        <v>166572.03</v>
      </c>
      <c r="J679" s="12">
        <v>4271671.09</v>
      </c>
      <c r="K679" s="12">
        <f t="shared" si="801"/>
        <v>70294237.849999994</v>
      </c>
      <c r="L679" s="12">
        <v>0</v>
      </c>
      <c r="M679" s="155" t="s">
        <v>308</v>
      </c>
      <c r="N679" s="12">
        <f t="shared" si="802"/>
        <v>70294237.849999994</v>
      </c>
    </row>
    <row r="680" spans="1:14" ht="10.5" customHeight="1" x14ac:dyDescent="0.2">
      <c r="A680" s="4"/>
      <c r="B680" s="2">
        <v>324</v>
      </c>
      <c r="C680" s="4" t="s">
        <v>43</v>
      </c>
      <c r="D680" s="12">
        <v>100382764.50999999</v>
      </c>
      <c r="E680" s="12">
        <v>3081690.0900000003</v>
      </c>
      <c r="F680" s="12">
        <v>0</v>
      </c>
      <c r="G680" s="12">
        <v>54621.14</v>
      </c>
      <c r="H680" s="12">
        <v>0</v>
      </c>
      <c r="I680" s="12">
        <v>-37.230000000000004</v>
      </c>
      <c r="J680" s="12">
        <v>31489.800000000047</v>
      </c>
      <c r="K680" s="12">
        <f t="shared" si="801"/>
        <v>103441286.02999999</v>
      </c>
      <c r="L680" s="12">
        <v>0</v>
      </c>
      <c r="M680" s="155" t="s">
        <v>308</v>
      </c>
      <c r="N680" s="12">
        <f t="shared" si="802"/>
        <v>103441286.02999999</v>
      </c>
    </row>
    <row r="681" spans="1:14" ht="10.5" customHeight="1" x14ac:dyDescent="0.2">
      <c r="A681" s="4"/>
      <c r="B681" s="2">
        <v>325</v>
      </c>
      <c r="C681" s="4" t="s">
        <v>44</v>
      </c>
      <c r="D681" s="12">
        <v>757442.65</v>
      </c>
      <c r="E681" s="12">
        <v>171274.85</v>
      </c>
      <c r="F681" s="12">
        <v>0</v>
      </c>
      <c r="G681" s="12">
        <v>763164.12</v>
      </c>
      <c r="H681" s="12">
        <v>0</v>
      </c>
      <c r="I681" s="12">
        <v>0</v>
      </c>
      <c r="J681" s="12">
        <v>0</v>
      </c>
      <c r="K681" s="12">
        <f t="shared" si="801"/>
        <v>165553.38</v>
      </c>
      <c r="L681" s="12">
        <v>0</v>
      </c>
      <c r="M681" s="155" t="s">
        <v>308</v>
      </c>
      <c r="N681" s="12">
        <f t="shared" si="802"/>
        <v>165553.38</v>
      </c>
    </row>
    <row r="682" spans="1:14" s="67" customFormat="1" ht="10.5" customHeight="1" x14ac:dyDescent="0.2">
      <c r="A682" s="66"/>
      <c r="B682" s="72"/>
      <c r="C682" s="73" t="s">
        <v>45</v>
      </c>
      <c r="D682" s="63">
        <f>SUM(D677:D681)</f>
        <v>369848665.74999994</v>
      </c>
      <c r="E682" s="63">
        <f t="shared" ref="E682" si="803">SUM(E677:E681)</f>
        <v>29919079.170000002</v>
      </c>
      <c r="F682" s="63">
        <f t="shared" ref="F682" si="804">SUM(F677:F681)</f>
        <v>1109432.1600000001</v>
      </c>
      <c r="G682" s="63">
        <f t="shared" ref="G682" si="805">SUM(G677:G681)</f>
        <v>1346725.2</v>
      </c>
      <c r="H682" s="63">
        <f t="shared" ref="H682" si="806">SUM(H677:H681)</f>
        <v>0</v>
      </c>
      <c r="I682" s="63">
        <f t="shared" ref="I682" si="807">SUM(I677:I681)</f>
        <v>163878.63999999998</v>
      </c>
      <c r="J682" s="63">
        <f>SUM(J677:J681)</f>
        <v>12892241.58</v>
      </c>
      <c r="K682" s="63">
        <f t="shared" si="801"/>
        <v>410367707.77999991</v>
      </c>
      <c r="L682" s="63">
        <f>SUM(L677:L681)</f>
        <v>0</v>
      </c>
      <c r="M682" s="155" t="s">
        <v>308</v>
      </c>
      <c r="N682" s="63">
        <f>K682-L682</f>
        <v>410367707.77999991</v>
      </c>
    </row>
    <row r="683" spans="1:14" ht="10.5" customHeight="1" x14ac:dyDescent="0.2">
      <c r="A683" s="4"/>
      <c r="B683" s="2"/>
      <c r="C683" s="18"/>
      <c r="D683" s="33"/>
      <c r="E683" s="33"/>
      <c r="F683" s="33"/>
      <c r="G683" s="33"/>
      <c r="H683" s="33"/>
      <c r="I683" s="33"/>
      <c r="J683" s="33"/>
      <c r="K683" s="33"/>
      <c r="L683" s="33"/>
      <c r="M683" s="155" t="s">
        <v>308</v>
      </c>
      <c r="N683" s="33"/>
    </row>
    <row r="684" spans="1:14" s="9" customFormat="1" ht="10.5" customHeight="1" x14ac:dyDescent="0.2">
      <c r="A684" s="5"/>
      <c r="B684" s="2">
        <v>325.3</v>
      </c>
      <c r="C684" s="13" t="s">
        <v>46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f t="shared" ref="K684:K687" si="808">D684+E684-F684-G684+H684+I684+J684</f>
        <v>0</v>
      </c>
      <c r="L684" s="12">
        <v>0</v>
      </c>
      <c r="M684" s="155" t="s">
        <v>308</v>
      </c>
      <c r="N684" s="12">
        <f t="shared" ref="N684:N686" si="809">K684-L684</f>
        <v>0</v>
      </c>
    </row>
    <row r="685" spans="1:14" s="9" customFormat="1" ht="10.5" customHeight="1" x14ac:dyDescent="0.2">
      <c r="A685" s="5"/>
      <c r="B685" s="2">
        <v>325.5</v>
      </c>
      <c r="C685" s="5" t="s">
        <v>47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f t="shared" si="808"/>
        <v>0</v>
      </c>
      <c r="L685" s="12">
        <v>0</v>
      </c>
      <c r="M685" s="155" t="s">
        <v>308</v>
      </c>
      <c r="N685" s="12">
        <f t="shared" si="809"/>
        <v>0</v>
      </c>
    </row>
    <row r="686" spans="1:14" ht="10.5" customHeight="1" x14ac:dyDescent="0.2">
      <c r="A686" s="4"/>
      <c r="B686" s="2">
        <v>325.7</v>
      </c>
      <c r="C686" s="3" t="s">
        <v>48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f t="shared" si="808"/>
        <v>0</v>
      </c>
      <c r="L686" s="12">
        <v>0</v>
      </c>
      <c r="M686" s="155" t="s">
        <v>308</v>
      </c>
      <c r="N686" s="12">
        <f t="shared" si="809"/>
        <v>0</v>
      </c>
    </row>
    <row r="687" spans="1:14" s="67" customFormat="1" ht="10.5" customHeight="1" x14ac:dyDescent="0.2">
      <c r="A687" s="66"/>
      <c r="B687" s="72"/>
      <c r="C687" s="73" t="s">
        <v>49</v>
      </c>
      <c r="D687" s="63">
        <f>SUM(D684:D686)</f>
        <v>0</v>
      </c>
      <c r="E687" s="63">
        <f t="shared" ref="E687" si="810">SUM(E684:E686)</f>
        <v>0</v>
      </c>
      <c r="F687" s="63">
        <f t="shared" ref="F687" si="811">SUM(F684:F686)</f>
        <v>0</v>
      </c>
      <c r="G687" s="63">
        <f t="shared" ref="G687" si="812">SUM(G684:G686)</f>
        <v>0</v>
      </c>
      <c r="H687" s="63">
        <f t="shared" ref="H687" si="813">SUM(H684:H686)</f>
        <v>0</v>
      </c>
      <c r="I687" s="63">
        <f t="shared" ref="I687" si="814">SUM(I684:I686)</f>
        <v>0</v>
      </c>
      <c r="J687" s="63">
        <f t="shared" ref="J687" si="815">SUM(J684:J686)</f>
        <v>0</v>
      </c>
      <c r="K687" s="63">
        <f t="shared" si="808"/>
        <v>0</v>
      </c>
      <c r="L687" s="63">
        <f>SUM(L684:L686)</f>
        <v>0</v>
      </c>
      <c r="M687" s="155" t="s">
        <v>308</v>
      </c>
      <c r="N687" s="63">
        <f>K687-L687</f>
        <v>0</v>
      </c>
    </row>
    <row r="688" spans="1:14" ht="10.5" customHeight="1" thickBot="1" x14ac:dyDescent="0.25">
      <c r="A688" s="4"/>
      <c r="B688" s="11"/>
      <c r="D688" s="33"/>
      <c r="E688" s="33"/>
      <c r="F688" s="33"/>
      <c r="G688" s="33"/>
      <c r="H688" s="33"/>
      <c r="I688" s="33"/>
      <c r="J688" s="33"/>
      <c r="K688" s="33"/>
      <c r="L688" s="33"/>
      <c r="M688" s="159" t="s">
        <v>308</v>
      </c>
      <c r="N688" s="160"/>
    </row>
    <row r="689" spans="1:14" s="77" customFormat="1" ht="10.5" customHeight="1" thickTop="1" x14ac:dyDescent="0.2">
      <c r="A689" s="24"/>
      <c r="B689" s="72"/>
      <c r="C689" s="107" t="s">
        <v>355</v>
      </c>
      <c r="D689" s="161">
        <f>D682+D687</f>
        <v>369848665.74999994</v>
      </c>
      <c r="E689" s="161">
        <f>E682+E687</f>
        <v>29919079.170000002</v>
      </c>
      <c r="F689" s="161">
        <f t="shared" ref="F689:J689" si="816">F682+F687</f>
        <v>1109432.1600000001</v>
      </c>
      <c r="G689" s="161">
        <f t="shared" si="816"/>
        <v>1346725.2</v>
      </c>
      <c r="H689" s="161">
        <f t="shared" si="816"/>
        <v>0</v>
      </c>
      <c r="I689" s="161">
        <f t="shared" si="816"/>
        <v>163878.63999999998</v>
      </c>
      <c r="J689" s="161">
        <f t="shared" si="816"/>
        <v>12892241.58</v>
      </c>
      <c r="K689" s="161">
        <f t="shared" ref="K689" si="817">D689+E689-F689-G689+H689+I689+J689</f>
        <v>410367707.77999991</v>
      </c>
      <c r="L689" s="161">
        <f>L682+L687</f>
        <v>0</v>
      </c>
      <c r="M689" s="204"/>
      <c r="N689" s="161">
        <f>K689-L689</f>
        <v>410367707.77999991</v>
      </c>
    </row>
    <row r="690" spans="1:14" ht="10.5" customHeight="1" x14ac:dyDescent="0.2">
      <c r="A690" s="137" t="s">
        <v>242</v>
      </c>
      <c r="B690" s="11"/>
      <c r="D690" s="12"/>
      <c r="E690" s="12"/>
      <c r="F690" s="12"/>
      <c r="G690" s="12"/>
      <c r="H690" s="12"/>
      <c r="I690" s="12"/>
      <c r="J690" s="12"/>
      <c r="K690" s="12"/>
      <c r="L690" s="12"/>
      <c r="M690" s="155" t="s">
        <v>308</v>
      </c>
      <c r="N690" s="12"/>
    </row>
    <row r="691" spans="1:14" s="9" customFormat="1" ht="10.5" customHeight="1" x14ac:dyDescent="0.2">
      <c r="A691" s="141"/>
      <c r="B691" s="2">
        <v>321</v>
      </c>
      <c r="C691" s="13" t="s">
        <v>40</v>
      </c>
      <c r="D691" s="12">
        <v>556918.5</v>
      </c>
      <c r="E691" s="12">
        <v>-1369.69</v>
      </c>
      <c r="F691" s="12">
        <v>0</v>
      </c>
      <c r="G691" s="12">
        <v>0</v>
      </c>
      <c r="H691" s="12">
        <v>0</v>
      </c>
      <c r="I691" s="12">
        <v>0</v>
      </c>
      <c r="J691" s="12">
        <v>-29968.11</v>
      </c>
      <c r="K691" s="12">
        <f>D691+E691-F691-G691+H691+I691+J691</f>
        <v>525580.70000000007</v>
      </c>
      <c r="L691" s="12">
        <v>0</v>
      </c>
      <c r="M691" s="155" t="s">
        <v>308</v>
      </c>
      <c r="N691" s="12">
        <f>K691-L691</f>
        <v>525580.70000000007</v>
      </c>
    </row>
    <row r="692" spans="1:14" ht="10.5" customHeight="1" x14ac:dyDescent="0.2">
      <c r="A692" s="57"/>
      <c r="B692" s="2">
        <v>322</v>
      </c>
      <c r="C692" s="3" t="s">
        <v>93</v>
      </c>
      <c r="D692" s="12">
        <v>-7844352.8700000001</v>
      </c>
      <c r="E692" s="12">
        <v>-70887.460000000006</v>
      </c>
      <c r="F692" s="12">
        <v>1291.77</v>
      </c>
      <c r="G692" s="12">
        <v>7.19</v>
      </c>
      <c r="H692" s="12">
        <v>0</v>
      </c>
      <c r="I692" s="12">
        <v>0</v>
      </c>
      <c r="J692" s="12">
        <v>-8549935.3399999999</v>
      </c>
      <c r="K692" s="12">
        <f t="shared" ref="K692:K696" si="818">D692+E692-F692-G692+H692+I692+J692</f>
        <v>-16466474.629999999</v>
      </c>
      <c r="L692" s="12">
        <v>0</v>
      </c>
      <c r="M692" s="155" t="s">
        <v>308</v>
      </c>
      <c r="N692" s="12">
        <f t="shared" ref="N692:N695" si="819">K692-L692</f>
        <v>-16466474.629999999</v>
      </c>
    </row>
    <row r="693" spans="1:14" ht="10.5" customHeight="1" x14ac:dyDescent="0.2">
      <c r="A693" s="57"/>
      <c r="B693" s="2">
        <v>323</v>
      </c>
      <c r="C693" s="4" t="s">
        <v>42</v>
      </c>
      <c r="D693" s="12">
        <v>8410426.3499999996</v>
      </c>
      <c r="E693" s="12">
        <v>-138889.07</v>
      </c>
      <c r="F693" s="12">
        <v>0</v>
      </c>
      <c r="G693" s="12">
        <v>0</v>
      </c>
      <c r="H693" s="12">
        <v>0</v>
      </c>
      <c r="I693" s="12">
        <v>0</v>
      </c>
      <c r="J693" s="12">
        <v>-4141539.65</v>
      </c>
      <c r="K693" s="12">
        <f t="shared" si="818"/>
        <v>4129997.6299999994</v>
      </c>
      <c r="L693" s="12">
        <v>0</v>
      </c>
      <c r="M693" s="155" t="s">
        <v>308</v>
      </c>
      <c r="N693" s="12">
        <f t="shared" si="819"/>
        <v>4129997.6299999994</v>
      </c>
    </row>
    <row r="694" spans="1:14" ht="10.5" customHeight="1" x14ac:dyDescent="0.2">
      <c r="A694" s="57"/>
      <c r="B694" s="2">
        <v>324</v>
      </c>
      <c r="C694" s="4" t="s">
        <v>43</v>
      </c>
      <c r="D694" s="12">
        <v>-2921.35</v>
      </c>
      <c r="E694" s="12">
        <v>-1738.27</v>
      </c>
      <c r="F694" s="12">
        <v>0</v>
      </c>
      <c r="G694" s="12">
        <v>0</v>
      </c>
      <c r="H694" s="12">
        <v>0</v>
      </c>
      <c r="I694" s="12">
        <v>0</v>
      </c>
      <c r="J694" s="12">
        <v>-31489.8</v>
      </c>
      <c r="K694" s="12">
        <f t="shared" si="818"/>
        <v>-36149.42</v>
      </c>
      <c r="L694" s="12">
        <v>0</v>
      </c>
      <c r="M694" s="155" t="s">
        <v>308</v>
      </c>
      <c r="N694" s="12">
        <f t="shared" si="819"/>
        <v>-36149.42</v>
      </c>
    </row>
    <row r="695" spans="1:14" ht="10.5" customHeight="1" x14ac:dyDescent="0.2">
      <c r="A695" s="57"/>
      <c r="B695" s="2">
        <v>325</v>
      </c>
      <c r="C695" s="4" t="s">
        <v>44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f t="shared" si="818"/>
        <v>0</v>
      </c>
      <c r="L695" s="12">
        <v>0</v>
      </c>
      <c r="M695" s="155" t="s">
        <v>308</v>
      </c>
      <c r="N695" s="12">
        <f t="shared" si="819"/>
        <v>0</v>
      </c>
    </row>
    <row r="696" spans="1:14" s="67" customFormat="1" ht="10.5" customHeight="1" x14ac:dyDescent="0.2">
      <c r="A696" s="139"/>
      <c r="B696" s="72"/>
      <c r="C696" s="73" t="s">
        <v>45</v>
      </c>
      <c r="D696" s="63">
        <f>SUM(D691:D695)</f>
        <v>1120070.6299999994</v>
      </c>
      <c r="E696" s="63">
        <f t="shared" ref="E696" si="820">SUM(E691:E695)</f>
        <v>-212884.49000000002</v>
      </c>
      <c r="F696" s="63">
        <f t="shared" ref="F696" si="821">SUM(F691:F695)</f>
        <v>1291.77</v>
      </c>
      <c r="G696" s="63">
        <f t="shared" ref="G696" si="822">SUM(G691:G695)</f>
        <v>7.19</v>
      </c>
      <c r="H696" s="63">
        <f t="shared" ref="H696" si="823">SUM(H691:H695)</f>
        <v>0</v>
      </c>
      <c r="I696" s="63">
        <f t="shared" ref="I696" si="824">SUM(I691:I695)</f>
        <v>0</v>
      </c>
      <c r="J696" s="63">
        <f>SUM(J691:J695)</f>
        <v>-12752932.9</v>
      </c>
      <c r="K696" s="63">
        <f t="shared" si="818"/>
        <v>-11847045.720000001</v>
      </c>
      <c r="L696" s="63">
        <f>SUM(L691:L695)</f>
        <v>0</v>
      </c>
      <c r="M696" s="155" t="s">
        <v>308</v>
      </c>
      <c r="N696" s="63">
        <f>K696-L696</f>
        <v>-11847045.720000001</v>
      </c>
    </row>
    <row r="697" spans="1:14" ht="10.5" customHeight="1" x14ac:dyDescent="0.2">
      <c r="A697" s="57"/>
      <c r="B697" s="2"/>
      <c r="C697" s="18"/>
      <c r="D697" s="33"/>
      <c r="E697" s="33"/>
      <c r="F697" s="33"/>
      <c r="G697" s="33"/>
      <c r="H697" s="33"/>
      <c r="I697" s="33"/>
      <c r="J697" s="33"/>
      <c r="K697" s="33"/>
      <c r="L697" s="33"/>
      <c r="M697" s="155" t="s">
        <v>308</v>
      </c>
      <c r="N697" s="33"/>
    </row>
    <row r="698" spans="1:14" s="9" customFormat="1" ht="10.5" customHeight="1" x14ac:dyDescent="0.2">
      <c r="A698" s="139"/>
      <c r="B698" s="2">
        <v>325.3</v>
      </c>
      <c r="C698" s="13" t="s">
        <v>46</v>
      </c>
      <c r="D698" s="12">
        <v>0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0</v>
      </c>
      <c r="K698" s="12">
        <f t="shared" ref="K698:K701" si="825">D698+E698-F698-G698+H698+I698+J698</f>
        <v>0</v>
      </c>
      <c r="L698" s="12">
        <v>0</v>
      </c>
      <c r="M698" s="155" t="s">
        <v>308</v>
      </c>
      <c r="N698" s="12">
        <f t="shared" ref="N698:N700" si="826">K698-L698</f>
        <v>0</v>
      </c>
    </row>
    <row r="699" spans="1:14" s="9" customFormat="1" ht="10.5" customHeight="1" x14ac:dyDescent="0.2">
      <c r="A699" s="139"/>
      <c r="B699" s="2">
        <v>325.5</v>
      </c>
      <c r="C699" s="5" t="s">
        <v>47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0</v>
      </c>
      <c r="K699" s="12">
        <f t="shared" si="825"/>
        <v>0</v>
      </c>
      <c r="L699" s="12">
        <v>0</v>
      </c>
      <c r="M699" s="155" t="s">
        <v>308</v>
      </c>
      <c r="N699" s="12">
        <f t="shared" si="826"/>
        <v>0</v>
      </c>
    </row>
    <row r="700" spans="1:14" ht="10.5" customHeight="1" x14ac:dyDescent="0.2">
      <c r="A700" s="57"/>
      <c r="B700" s="2">
        <v>325.7</v>
      </c>
      <c r="C700" s="3" t="s">
        <v>48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f t="shared" si="825"/>
        <v>0</v>
      </c>
      <c r="L700" s="12">
        <v>0</v>
      </c>
      <c r="M700" s="155" t="s">
        <v>308</v>
      </c>
      <c r="N700" s="12">
        <f t="shared" si="826"/>
        <v>0</v>
      </c>
    </row>
    <row r="701" spans="1:14" s="67" customFormat="1" ht="10.5" customHeight="1" x14ac:dyDescent="0.2">
      <c r="A701" s="139"/>
      <c r="B701" s="72"/>
      <c r="C701" s="73" t="s">
        <v>49</v>
      </c>
      <c r="D701" s="63">
        <f>SUM(D698:D700)</f>
        <v>0</v>
      </c>
      <c r="E701" s="63">
        <f t="shared" ref="E701" si="827">SUM(E698:E700)</f>
        <v>0</v>
      </c>
      <c r="F701" s="63">
        <f t="shared" ref="F701" si="828">SUM(F698:F700)</f>
        <v>0</v>
      </c>
      <c r="G701" s="63">
        <f t="shared" ref="G701" si="829">SUM(G698:G700)</f>
        <v>0</v>
      </c>
      <c r="H701" s="63">
        <f t="shared" ref="H701" si="830">SUM(H698:H700)</f>
        <v>0</v>
      </c>
      <c r="I701" s="63">
        <f t="shared" ref="I701" si="831">SUM(I698:I700)</f>
        <v>0</v>
      </c>
      <c r="J701" s="63">
        <f t="shared" ref="J701" si="832">SUM(J698:J700)</f>
        <v>0</v>
      </c>
      <c r="K701" s="63">
        <f t="shared" si="825"/>
        <v>0</v>
      </c>
      <c r="L701" s="63">
        <f>SUM(L698:L700)</f>
        <v>0</v>
      </c>
      <c r="M701" s="155" t="s">
        <v>308</v>
      </c>
      <c r="N701" s="63">
        <f>K701-L701</f>
        <v>0</v>
      </c>
    </row>
    <row r="702" spans="1:14" ht="10.5" customHeight="1" thickBot="1" x14ac:dyDescent="0.25">
      <c r="A702" s="57"/>
      <c r="B702" s="11"/>
      <c r="D702" s="33"/>
      <c r="E702" s="33"/>
      <c r="F702" s="33"/>
      <c r="G702" s="33"/>
      <c r="H702" s="33"/>
      <c r="I702" s="33"/>
      <c r="J702" s="33"/>
      <c r="K702" s="33"/>
      <c r="L702" s="33"/>
      <c r="M702" s="159" t="s">
        <v>308</v>
      </c>
      <c r="N702" s="160"/>
    </row>
    <row r="703" spans="1:14" s="67" customFormat="1" ht="10.5" customHeight="1" thickTop="1" x14ac:dyDescent="0.2">
      <c r="A703" s="139"/>
      <c r="B703" s="72"/>
      <c r="C703" s="85" t="s">
        <v>356</v>
      </c>
      <c r="D703" s="161">
        <f>D696+D701</f>
        <v>1120070.6299999994</v>
      </c>
      <c r="E703" s="161">
        <f>E696+E701</f>
        <v>-212884.49000000002</v>
      </c>
      <c r="F703" s="161">
        <f t="shared" ref="F703:J703" si="833">F696+F701</f>
        <v>1291.77</v>
      </c>
      <c r="G703" s="161">
        <f t="shared" si="833"/>
        <v>7.19</v>
      </c>
      <c r="H703" s="161">
        <f t="shared" si="833"/>
        <v>0</v>
      </c>
      <c r="I703" s="161">
        <f t="shared" si="833"/>
        <v>0</v>
      </c>
      <c r="J703" s="161">
        <f t="shared" si="833"/>
        <v>-12752932.9</v>
      </c>
      <c r="K703" s="161">
        <f t="shared" ref="K703" si="834">D703+E703-F703-G703+H703+I703+J703</f>
        <v>-11847045.720000001</v>
      </c>
      <c r="L703" s="161">
        <f>L696+L701</f>
        <v>0</v>
      </c>
      <c r="M703" s="204"/>
      <c r="N703" s="161">
        <f>K703-L703</f>
        <v>-11847045.720000001</v>
      </c>
    </row>
    <row r="704" spans="1:14" ht="10.5" customHeight="1" x14ac:dyDescent="0.2">
      <c r="A704" s="135" t="s">
        <v>90</v>
      </c>
      <c r="B704" s="40"/>
      <c r="C704" s="29"/>
      <c r="D704" s="156"/>
      <c r="E704" s="156"/>
      <c r="F704" s="156"/>
      <c r="G704" s="156"/>
      <c r="H704" s="156"/>
      <c r="I704" s="156"/>
      <c r="J704" s="156"/>
      <c r="K704" s="156"/>
      <c r="L704" s="156"/>
      <c r="M704" s="157" t="s">
        <v>308</v>
      </c>
      <c r="N704" s="158"/>
    </row>
    <row r="705" spans="1:14" s="9" customFormat="1" ht="10.5" customHeight="1" x14ac:dyDescent="0.2">
      <c r="A705" s="136"/>
      <c r="B705" s="31">
        <v>321</v>
      </c>
      <c r="C705" s="32" t="s">
        <v>40</v>
      </c>
      <c r="D705" s="33">
        <f>D663+D677+D691+D649+D635</f>
        <v>259661063.13</v>
      </c>
      <c r="E705" s="33">
        <f t="shared" ref="E705:J705" si="835">E663+E677+E691+E649+E635</f>
        <v>10735727.359999999</v>
      </c>
      <c r="F705" s="33">
        <f t="shared" si="835"/>
        <v>748976.76</v>
      </c>
      <c r="G705" s="33">
        <f t="shared" si="835"/>
        <v>364898.18000000005</v>
      </c>
      <c r="H705" s="33">
        <f t="shared" si="835"/>
        <v>0</v>
      </c>
      <c r="I705" s="33">
        <f t="shared" si="835"/>
        <v>-335.55</v>
      </c>
      <c r="J705" s="33">
        <f t="shared" si="835"/>
        <v>2.9103830456733704E-11</v>
      </c>
      <c r="K705" s="12">
        <f>D705+E705-F705-G705+H705+I705+J705</f>
        <v>269282580</v>
      </c>
      <c r="L705" s="12">
        <v>0</v>
      </c>
      <c r="M705" s="155" t="s">
        <v>308</v>
      </c>
      <c r="N705" s="12">
        <f>K705-L705</f>
        <v>269282580</v>
      </c>
    </row>
    <row r="706" spans="1:14" ht="10.5" customHeight="1" x14ac:dyDescent="0.2">
      <c r="A706" s="49"/>
      <c r="B706" s="31">
        <v>322</v>
      </c>
      <c r="C706" s="38" t="s">
        <v>93</v>
      </c>
      <c r="D706" s="33">
        <f t="shared" ref="D706:J706" si="836">D664+D678+D692+D650+D636</f>
        <v>346820636.38999999</v>
      </c>
      <c r="E706" s="33">
        <f t="shared" si="836"/>
        <v>23844376.740000002</v>
      </c>
      <c r="F706" s="33">
        <f t="shared" si="836"/>
        <v>5567790.1500000004</v>
      </c>
      <c r="G706" s="33">
        <f t="shared" si="836"/>
        <v>2019129.3399999999</v>
      </c>
      <c r="H706" s="33">
        <f t="shared" si="836"/>
        <v>0</v>
      </c>
      <c r="I706" s="33">
        <f t="shared" si="836"/>
        <v>1270855.94</v>
      </c>
      <c r="J706" s="33">
        <f t="shared" si="836"/>
        <v>1.1641532182693481E-9</v>
      </c>
      <c r="K706" s="12">
        <f t="shared" ref="K706:K710" si="837">D706+E706-F706-G706+H706+I706+J706</f>
        <v>364348949.58000004</v>
      </c>
      <c r="L706" s="12">
        <v>0</v>
      </c>
      <c r="M706" s="155" t="s">
        <v>308</v>
      </c>
      <c r="N706" s="12">
        <f t="shared" ref="N706:N709" si="838">K706-L706</f>
        <v>364348949.58000004</v>
      </c>
    </row>
    <row r="707" spans="1:14" ht="10.5" customHeight="1" x14ac:dyDescent="0.2">
      <c r="A707" s="49"/>
      <c r="B707" s="31">
        <v>323</v>
      </c>
      <c r="C707" s="19" t="s">
        <v>42</v>
      </c>
      <c r="D707" s="33">
        <f t="shared" ref="D707:J707" si="839">D665+D679+D693+D651+D637</f>
        <v>117885730.14999999</v>
      </c>
      <c r="E707" s="33">
        <f t="shared" si="839"/>
        <v>33276340.279999997</v>
      </c>
      <c r="F707" s="33">
        <f t="shared" si="839"/>
        <v>18195020.620000001</v>
      </c>
      <c r="G707" s="33">
        <f t="shared" si="839"/>
        <v>2816510.3</v>
      </c>
      <c r="H707" s="33">
        <f t="shared" si="839"/>
        <v>0</v>
      </c>
      <c r="I707" s="33">
        <f t="shared" si="839"/>
        <v>4392340.03</v>
      </c>
      <c r="J707" s="33">
        <f t="shared" si="839"/>
        <v>-4134.3599999987055</v>
      </c>
      <c r="K707" s="12">
        <f t="shared" si="837"/>
        <v>134538745.17999998</v>
      </c>
      <c r="L707" s="12">
        <v>0</v>
      </c>
      <c r="M707" s="155" t="s">
        <v>308</v>
      </c>
      <c r="N707" s="12">
        <f t="shared" si="838"/>
        <v>134538745.17999998</v>
      </c>
    </row>
    <row r="708" spans="1:14" ht="10.5" customHeight="1" x14ac:dyDescent="0.2">
      <c r="A708" s="49"/>
      <c r="B708" s="31">
        <v>324</v>
      </c>
      <c r="C708" s="19" t="s">
        <v>43</v>
      </c>
      <c r="D708" s="33">
        <f t="shared" ref="D708:J708" si="840">D666+D680+D694+D652+D638</f>
        <v>201487540.30000001</v>
      </c>
      <c r="E708" s="33">
        <f t="shared" si="840"/>
        <v>6401577.9400000004</v>
      </c>
      <c r="F708" s="33">
        <f t="shared" si="840"/>
        <v>14129.07</v>
      </c>
      <c r="G708" s="33">
        <f t="shared" si="840"/>
        <v>-1448611.77</v>
      </c>
      <c r="H708" s="33">
        <f t="shared" si="840"/>
        <v>0</v>
      </c>
      <c r="I708" s="33">
        <f t="shared" si="840"/>
        <v>-37.230000000000004</v>
      </c>
      <c r="J708" s="33">
        <f t="shared" si="840"/>
        <v>1.7462298274040222E-10</v>
      </c>
      <c r="K708" s="12">
        <f t="shared" si="837"/>
        <v>209323563.71000004</v>
      </c>
      <c r="L708" s="12">
        <v>0</v>
      </c>
      <c r="M708" s="155" t="s">
        <v>308</v>
      </c>
      <c r="N708" s="12">
        <f t="shared" si="838"/>
        <v>209323563.71000004</v>
      </c>
    </row>
    <row r="709" spans="1:14" ht="10.5" customHeight="1" x14ac:dyDescent="0.2">
      <c r="A709" s="49"/>
      <c r="B709" s="31">
        <v>325</v>
      </c>
      <c r="C709" s="19" t="s">
        <v>44</v>
      </c>
      <c r="D709" s="33">
        <f t="shared" ref="D709:J709" si="841">D667+D681+D695+D653+D639</f>
        <v>18006375.960000001</v>
      </c>
      <c r="E709" s="33">
        <f t="shared" si="841"/>
        <v>1016378.82</v>
      </c>
      <c r="F709" s="33">
        <f t="shared" si="841"/>
        <v>1755382.96</v>
      </c>
      <c r="G709" s="33">
        <f t="shared" si="841"/>
        <v>660294.24</v>
      </c>
      <c r="H709" s="33">
        <f t="shared" si="841"/>
        <v>0</v>
      </c>
      <c r="I709" s="33">
        <f t="shared" si="841"/>
        <v>5024.37</v>
      </c>
      <c r="J709" s="33">
        <f t="shared" si="841"/>
        <v>0</v>
      </c>
      <c r="K709" s="12">
        <f t="shared" si="837"/>
        <v>16612101.949999999</v>
      </c>
      <c r="L709" s="12">
        <v>0</v>
      </c>
      <c r="M709" s="155" t="s">
        <v>308</v>
      </c>
      <c r="N709" s="12">
        <f t="shared" si="838"/>
        <v>16612101.949999999</v>
      </c>
    </row>
    <row r="710" spans="1:14" s="67" customFormat="1" ht="10.5" customHeight="1" x14ac:dyDescent="0.2">
      <c r="A710" s="138"/>
      <c r="B710" s="61"/>
      <c r="C710" s="62" t="s">
        <v>45</v>
      </c>
      <c r="D710" s="63">
        <f>SUM(D705:D709)</f>
        <v>943861345.93000007</v>
      </c>
      <c r="E710" s="63">
        <f t="shared" ref="E710" si="842">SUM(E705:E709)</f>
        <v>75274401.139999986</v>
      </c>
      <c r="F710" s="63">
        <f t="shared" ref="F710" si="843">SUM(F705:F709)</f>
        <v>26281299.560000002</v>
      </c>
      <c r="G710" s="63">
        <f t="shared" ref="G710" si="844">SUM(G705:G709)</f>
        <v>4412220.29</v>
      </c>
      <c r="H710" s="63">
        <f t="shared" ref="H710" si="845">SUM(H705:H709)</f>
        <v>0</v>
      </c>
      <c r="I710" s="63">
        <f t="shared" ref="I710" si="846">SUM(I705:I709)</f>
        <v>5667847.5599999996</v>
      </c>
      <c r="J710" s="63">
        <f t="shared" ref="J710" si="847">SUM(J705:J709)</f>
        <v>-4134.3599999973376</v>
      </c>
      <c r="K710" s="63">
        <f t="shared" si="837"/>
        <v>994105940.41999996</v>
      </c>
      <c r="L710" s="63">
        <f>SUM(L705:L709)</f>
        <v>0</v>
      </c>
      <c r="M710" s="155" t="s">
        <v>308</v>
      </c>
      <c r="N710" s="63">
        <f>K710-L710</f>
        <v>994105940.41999996</v>
      </c>
    </row>
    <row r="711" spans="1:14" ht="10.5" customHeight="1" x14ac:dyDescent="0.2">
      <c r="A711" s="49"/>
      <c r="B711" s="31"/>
      <c r="C711" s="37"/>
      <c r="D711" s="33"/>
      <c r="E711" s="33"/>
      <c r="F711" s="33"/>
      <c r="G711" s="33"/>
      <c r="H711" s="33"/>
      <c r="I711" s="33"/>
      <c r="J711" s="33"/>
      <c r="K711" s="33"/>
      <c r="L711" s="33"/>
      <c r="M711" s="155" t="s">
        <v>308</v>
      </c>
      <c r="N711" s="33"/>
    </row>
    <row r="712" spans="1:14" s="9" customFormat="1" ht="10.5" customHeight="1" x14ac:dyDescent="0.2">
      <c r="A712" s="136"/>
      <c r="B712" s="31">
        <v>325.3</v>
      </c>
      <c r="C712" s="32" t="s">
        <v>46</v>
      </c>
      <c r="D712" s="33">
        <f>D670+D684+D698+D656+D642</f>
        <v>239721.75</v>
      </c>
      <c r="E712" s="33">
        <f t="shared" ref="E712:J712" si="848">E670+E684+E698+E656+E642</f>
        <v>120101.62</v>
      </c>
      <c r="F712" s="33">
        <f t="shared" si="848"/>
        <v>239109.12</v>
      </c>
      <c r="G712" s="33">
        <f t="shared" si="848"/>
        <v>0</v>
      </c>
      <c r="H712" s="33">
        <f t="shared" si="848"/>
        <v>0</v>
      </c>
      <c r="I712" s="33">
        <f t="shared" si="848"/>
        <v>0</v>
      </c>
      <c r="J712" s="33">
        <f t="shared" si="848"/>
        <v>0</v>
      </c>
      <c r="K712" s="12">
        <f t="shared" ref="K712:K715" si="849">D712+E712-F712-G712+H712+I712+J712</f>
        <v>120714.25</v>
      </c>
      <c r="L712" s="12">
        <v>0</v>
      </c>
      <c r="M712" s="155" t="s">
        <v>308</v>
      </c>
      <c r="N712" s="12">
        <f t="shared" ref="N712:N714" si="850">K712-L712</f>
        <v>120714.25</v>
      </c>
    </row>
    <row r="713" spans="1:14" s="9" customFormat="1" ht="10.5" customHeight="1" x14ac:dyDescent="0.2">
      <c r="A713" s="136"/>
      <c r="B713" s="31">
        <v>325.5</v>
      </c>
      <c r="C713" s="16" t="s">
        <v>47</v>
      </c>
      <c r="D713" s="33">
        <f t="shared" ref="D713:J713" si="851">D671+D685+D699+D657+D643</f>
        <v>111986.64</v>
      </c>
      <c r="E713" s="33">
        <f t="shared" si="851"/>
        <v>53373.06</v>
      </c>
      <c r="F713" s="33">
        <f t="shared" si="851"/>
        <v>0</v>
      </c>
      <c r="G713" s="33">
        <f t="shared" si="851"/>
        <v>0</v>
      </c>
      <c r="H713" s="33">
        <f t="shared" si="851"/>
        <v>0</v>
      </c>
      <c r="I713" s="33">
        <f t="shared" si="851"/>
        <v>0</v>
      </c>
      <c r="J713" s="33">
        <f t="shared" si="851"/>
        <v>0</v>
      </c>
      <c r="K713" s="12">
        <f t="shared" si="849"/>
        <v>165359.70000000001</v>
      </c>
      <c r="L713" s="12">
        <v>0</v>
      </c>
      <c r="M713" s="155" t="s">
        <v>308</v>
      </c>
      <c r="N713" s="12">
        <f t="shared" si="850"/>
        <v>165359.70000000001</v>
      </c>
    </row>
    <row r="714" spans="1:14" ht="10.5" customHeight="1" x14ac:dyDescent="0.2">
      <c r="A714" s="49"/>
      <c r="B714" s="31">
        <v>325.7</v>
      </c>
      <c r="C714" s="38" t="s">
        <v>48</v>
      </c>
      <c r="D714" s="33">
        <f t="shared" ref="D714:J714" si="852">D672+D686+D700+D658+D644</f>
        <v>10885253.949999999</v>
      </c>
      <c r="E714" s="33">
        <f t="shared" si="852"/>
        <v>2949790.92</v>
      </c>
      <c r="F714" s="33">
        <f t="shared" si="852"/>
        <v>3993895.26</v>
      </c>
      <c r="G714" s="33">
        <f t="shared" si="852"/>
        <v>30636.22</v>
      </c>
      <c r="H714" s="33">
        <f t="shared" si="852"/>
        <v>0</v>
      </c>
      <c r="I714" s="33">
        <f t="shared" si="852"/>
        <v>0</v>
      </c>
      <c r="J714" s="33">
        <f t="shared" si="852"/>
        <v>0</v>
      </c>
      <c r="K714" s="12">
        <f t="shared" si="849"/>
        <v>9810513.3899999987</v>
      </c>
      <c r="L714" s="12">
        <v>0</v>
      </c>
      <c r="M714" s="155" t="s">
        <v>308</v>
      </c>
      <c r="N714" s="12">
        <f t="shared" si="850"/>
        <v>9810513.3899999987</v>
      </c>
    </row>
    <row r="715" spans="1:14" s="67" customFormat="1" ht="10.5" customHeight="1" x14ac:dyDescent="0.2">
      <c r="A715" s="138"/>
      <c r="B715" s="61"/>
      <c r="C715" s="62" t="s">
        <v>49</v>
      </c>
      <c r="D715" s="63">
        <f>SUM(D712:D714)</f>
        <v>11236962.34</v>
      </c>
      <c r="E715" s="63">
        <f t="shared" ref="E715" si="853">SUM(E712:E714)</f>
        <v>3123265.6</v>
      </c>
      <c r="F715" s="63">
        <f t="shared" ref="F715" si="854">SUM(F712:F714)</f>
        <v>4233004.38</v>
      </c>
      <c r="G715" s="63">
        <f t="shared" ref="G715" si="855">SUM(G712:G714)</f>
        <v>30636.22</v>
      </c>
      <c r="H715" s="63">
        <f t="shared" ref="H715" si="856">SUM(H712:H714)</f>
        <v>0</v>
      </c>
      <c r="I715" s="63">
        <f t="shared" ref="I715" si="857">SUM(I712:I714)</f>
        <v>0</v>
      </c>
      <c r="J715" s="63">
        <f t="shared" ref="J715" si="858">SUM(J712:J714)</f>
        <v>0</v>
      </c>
      <c r="K715" s="63">
        <f t="shared" si="849"/>
        <v>10096587.339999998</v>
      </c>
      <c r="L715" s="63">
        <f>SUM(L712:L714)</f>
        <v>0</v>
      </c>
      <c r="M715" s="155" t="s">
        <v>308</v>
      </c>
      <c r="N715" s="63">
        <f>K715-L715</f>
        <v>10096587.339999998</v>
      </c>
    </row>
    <row r="716" spans="1:14" ht="10.5" customHeight="1" thickBot="1" x14ac:dyDescent="0.25">
      <c r="A716" s="49"/>
      <c r="B716" s="35"/>
      <c r="C716" s="19"/>
      <c r="D716" s="33"/>
      <c r="E716" s="33"/>
      <c r="F716" s="33"/>
      <c r="G716" s="33"/>
      <c r="H716" s="33"/>
      <c r="I716" s="33"/>
      <c r="J716" s="33"/>
      <c r="K716" s="33"/>
      <c r="L716" s="33"/>
      <c r="M716" s="159" t="s">
        <v>308</v>
      </c>
      <c r="N716" s="160"/>
    </row>
    <row r="717" spans="1:14" s="67" customFormat="1" ht="10.5" customHeight="1" thickTop="1" x14ac:dyDescent="0.2">
      <c r="A717" s="140"/>
      <c r="B717" s="69"/>
      <c r="C717" s="84" t="s">
        <v>345</v>
      </c>
      <c r="D717" s="161">
        <f>D710+D715</f>
        <v>955098308.2700001</v>
      </c>
      <c r="E717" s="161">
        <f>E710+E715</f>
        <v>78397666.73999998</v>
      </c>
      <c r="F717" s="161">
        <f t="shared" ref="F717:J717" si="859">F710+F715</f>
        <v>30514303.940000001</v>
      </c>
      <c r="G717" s="161">
        <f t="shared" si="859"/>
        <v>4442856.51</v>
      </c>
      <c r="H717" s="161">
        <f t="shared" si="859"/>
        <v>0</v>
      </c>
      <c r="I717" s="161">
        <f t="shared" si="859"/>
        <v>5667847.5599999996</v>
      </c>
      <c r="J717" s="161">
        <f t="shared" si="859"/>
        <v>-4134.3599999973376</v>
      </c>
      <c r="K717" s="161">
        <f t="shared" ref="K717" si="860">D717+E717-F717-G717+H717+I717+J717</f>
        <v>1004202527.76</v>
      </c>
      <c r="L717" s="161">
        <f>L710+L715</f>
        <v>0</v>
      </c>
      <c r="M717" s="204"/>
      <c r="N717" s="161">
        <f>K717-L717</f>
        <v>1004202527.76</v>
      </c>
    </row>
    <row r="718" spans="1:14" ht="10.5" customHeight="1" x14ac:dyDescent="0.2">
      <c r="A718" s="4"/>
      <c r="B718" s="11"/>
      <c r="C718" s="18"/>
      <c r="D718" s="33"/>
      <c r="E718" s="33"/>
      <c r="F718" s="33"/>
      <c r="G718" s="33"/>
      <c r="H718" s="33"/>
      <c r="I718" s="33"/>
      <c r="J718" s="33"/>
      <c r="K718" s="33"/>
      <c r="L718" s="33"/>
      <c r="M718" s="155" t="s">
        <v>308</v>
      </c>
      <c r="N718" s="33"/>
    </row>
    <row r="719" spans="1:14" ht="10.5" customHeight="1" x14ac:dyDescent="0.2">
      <c r="A719" s="144" t="s">
        <v>99</v>
      </c>
      <c r="B719" s="40"/>
      <c r="C719" s="29"/>
      <c r="D719" s="156"/>
      <c r="E719" s="156"/>
      <c r="F719" s="156"/>
      <c r="G719" s="156"/>
      <c r="H719" s="156"/>
      <c r="I719" s="156"/>
      <c r="J719" s="156"/>
      <c r="K719" s="156"/>
      <c r="L719" s="156"/>
      <c r="M719" s="157" t="s">
        <v>308</v>
      </c>
      <c r="N719" s="158"/>
    </row>
    <row r="720" spans="1:14" s="9" customFormat="1" ht="10.5" customHeight="1" x14ac:dyDescent="0.2">
      <c r="A720" s="136"/>
      <c r="B720" s="31">
        <v>321</v>
      </c>
      <c r="C720" s="32" t="s">
        <v>40</v>
      </c>
      <c r="D720" s="33">
        <f>SUMIF($B$549:$B$717,$B720,D$549:D$717)/2</f>
        <v>653631121.70000005</v>
      </c>
      <c r="E720" s="33">
        <f t="shared" ref="E720:J720" si="861">SUMIF($B$549:$B$717,$B720,E$549:E$717)/2</f>
        <v>26361452.930000003</v>
      </c>
      <c r="F720" s="33">
        <f t="shared" si="861"/>
        <v>4264464.9799999995</v>
      </c>
      <c r="G720" s="33">
        <f t="shared" si="861"/>
        <v>271568.40000000002</v>
      </c>
      <c r="H720" s="33">
        <f t="shared" si="861"/>
        <v>0</v>
      </c>
      <c r="I720" s="33">
        <f t="shared" si="861"/>
        <v>224183.17</v>
      </c>
      <c r="J720" s="33">
        <f t="shared" si="861"/>
        <v>179.7900000000227</v>
      </c>
      <c r="K720" s="12">
        <f>D720+E720-F720-G720+H720+I720+J720</f>
        <v>675680904.20999992</v>
      </c>
      <c r="L720" s="12">
        <v>0</v>
      </c>
      <c r="M720" s="155" t="s">
        <v>308</v>
      </c>
      <c r="N720" s="12">
        <f>K720-L720</f>
        <v>675680904.20999992</v>
      </c>
    </row>
    <row r="721" spans="1:14" ht="10.5" customHeight="1" x14ac:dyDescent="0.2">
      <c r="A721" s="49"/>
      <c r="B721" s="31">
        <v>322</v>
      </c>
      <c r="C721" s="38" t="s">
        <v>93</v>
      </c>
      <c r="D721" s="33">
        <f>SUMIF($B$549:$B$717,$B721,D$549:D$717)/2</f>
        <v>1025506788.7600002</v>
      </c>
      <c r="E721" s="33">
        <f t="shared" ref="E721:J721" si="862">SUMIF($B$549:$B$717,$B721,E$549:E$717)/2</f>
        <v>61497543.390000001</v>
      </c>
      <c r="F721" s="33">
        <f t="shared" si="862"/>
        <v>24760922.530000005</v>
      </c>
      <c r="G721" s="33">
        <f t="shared" si="862"/>
        <v>7636715.1599999992</v>
      </c>
      <c r="H721" s="33">
        <f t="shared" si="862"/>
        <v>0</v>
      </c>
      <c r="I721" s="33">
        <f t="shared" si="862"/>
        <v>3281023.4699999997</v>
      </c>
      <c r="J721" s="33">
        <f t="shared" si="862"/>
        <v>5.8207660913467407E-10</v>
      </c>
      <c r="K721" s="12">
        <f t="shared" ref="K721:K725" si="863">D721+E721-F721-G721+H721+I721+J721</f>
        <v>1057887717.9300004</v>
      </c>
      <c r="L721" s="12">
        <v>0</v>
      </c>
      <c r="M721" s="155" t="s">
        <v>308</v>
      </c>
      <c r="N721" s="12">
        <f t="shared" ref="N721:N724" si="864">K721-L721</f>
        <v>1057887717.9300004</v>
      </c>
    </row>
    <row r="722" spans="1:14" ht="10.5" customHeight="1" x14ac:dyDescent="0.2">
      <c r="A722" s="49"/>
      <c r="B722" s="31">
        <v>323</v>
      </c>
      <c r="C722" s="19" t="s">
        <v>42</v>
      </c>
      <c r="D722" s="33">
        <f>SUMIF($B$549:$B$717,$B722,D$549:D$717)/2</f>
        <v>203576118.49999997</v>
      </c>
      <c r="E722" s="33">
        <f t="shared" ref="E722:I724" si="865">SUMIF($B$549:$B$717,$B722,E$549:E$717)/2</f>
        <v>51591998.890000008</v>
      </c>
      <c r="F722" s="33">
        <f t="shared" si="865"/>
        <v>28419996.560000002</v>
      </c>
      <c r="G722" s="33">
        <f t="shared" si="865"/>
        <v>3915608.37</v>
      </c>
      <c r="H722" s="33">
        <f t="shared" si="865"/>
        <v>0</v>
      </c>
      <c r="I722" s="33">
        <f t="shared" si="865"/>
        <v>6315943.4800000004</v>
      </c>
      <c r="J722" s="33">
        <f>ROUND(SUMIF($B$10:$B$532,$B722,J$10:J$532)/2,2)</f>
        <v>0</v>
      </c>
      <c r="K722" s="12">
        <f t="shared" si="863"/>
        <v>229148455.93999997</v>
      </c>
      <c r="L722" s="12">
        <v>0</v>
      </c>
      <c r="M722" s="155" t="s">
        <v>308</v>
      </c>
      <c r="N722" s="12">
        <f t="shared" si="864"/>
        <v>229148455.93999997</v>
      </c>
    </row>
    <row r="723" spans="1:14" ht="10.5" customHeight="1" x14ac:dyDescent="0.2">
      <c r="A723" s="49"/>
      <c r="B723" s="31">
        <v>324</v>
      </c>
      <c r="C723" s="19" t="s">
        <v>43</v>
      </c>
      <c r="D723" s="33">
        <f>SUMIF($B$549:$B$717,$B723,D$549:D$717)/2</f>
        <v>346291264.04000002</v>
      </c>
      <c r="E723" s="33">
        <f t="shared" si="865"/>
        <v>12416283.270000001</v>
      </c>
      <c r="F723" s="33">
        <f t="shared" si="865"/>
        <v>669645.99000000011</v>
      </c>
      <c r="G723" s="33">
        <f t="shared" si="865"/>
        <v>-1169132.54</v>
      </c>
      <c r="H723" s="33">
        <f t="shared" si="865"/>
        <v>0</v>
      </c>
      <c r="I723" s="33">
        <f t="shared" si="865"/>
        <v>-37.230000000000004</v>
      </c>
      <c r="J723" s="33">
        <f>SUMIF($B$549:$B$717,$B723,J$549:J$717)/2</f>
        <v>3.7289282772690058E-10</v>
      </c>
      <c r="K723" s="12">
        <f t="shared" si="863"/>
        <v>359206996.63</v>
      </c>
      <c r="L723" s="12">
        <v>0</v>
      </c>
      <c r="M723" s="155" t="s">
        <v>308</v>
      </c>
      <c r="N723" s="12">
        <f t="shared" si="864"/>
        <v>359206996.63</v>
      </c>
    </row>
    <row r="724" spans="1:14" ht="10.5" customHeight="1" x14ac:dyDescent="0.2">
      <c r="A724" s="49"/>
      <c r="B724" s="31">
        <v>325</v>
      </c>
      <c r="C724" s="19" t="s">
        <v>44</v>
      </c>
      <c r="D724" s="33">
        <f>SUMIF($B$549:$B$717,$B724,D$549:D$717)/2</f>
        <v>38060270.030000001</v>
      </c>
      <c r="E724" s="33">
        <f t="shared" si="865"/>
        <v>2010024.91</v>
      </c>
      <c r="F724" s="33">
        <f t="shared" si="865"/>
        <v>2776878.23</v>
      </c>
      <c r="G724" s="33">
        <f t="shared" si="865"/>
        <v>820871.86</v>
      </c>
      <c r="H724" s="33">
        <f t="shared" si="865"/>
        <v>0</v>
      </c>
      <c r="I724" s="33">
        <f t="shared" si="865"/>
        <v>5024.37</v>
      </c>
      <c r="J724" s="33">
        <f>SUMIF($B$549:$B$717,$B724,J$549:J$717)/2</f>
        <v>0</v>
      </c>
      <c r="K724" s="12">
        <f t="shared" si="863"/>
        <v>36477569.219999999</v>
      </c>
      <c r="L724" s="12">
        <v>0</v>
      </c>
      <c r="M724" s="155" t="s">
        <v>308</v>
      </c>
      <c r="N724" s="12">
        <f t="shared" si="864"/>
        <v>36477569.219999999</v>
      </c>
    </row>
    <row r="725" spans="1:14" s="67" customFormat="1" ht="10.5" customHeight="1" x14ac:dyDescent="0.2">
      <c r="A725" s="138"/>
      <c r="B725" s="61"/>
      <c r="C725" s="62" t="s">
        <v>45</v>
      </c>
      <c r="D725" s="63">
        <f>SUM(D720:D724)</f>
        <v>2267065563.0300007</v>
      </c>
      <c r="E725" s="63">
        <f t="shared" ref="E725:J725" si="866">SUM(E720:E724)</f>
        <v>153877303.39000002</v>
      </c>
      <c r="F725" s="63">
        <f t="shared" si="866"/>
        <v>60891908.290000007</v>
      </c>
      <c r="G725" s="63">
        <f t="shared" si="866"/>
        <v>11475631.25</v>
      </c>
      <c r="H725" s="63">
        <f t="shared" si="866"/>
        <v>0</v>
      </c>
      <c r="I725" s="63">
        <f t="shared" si="866"/>
        <v>9826137.2599999998</v>
      </c>
      <c r="J725" s="63">
        <f t="shared" si="866"/>
        <v>179.79000000097767</v>
      </c>
      <c r="K725" s="63">
        <f t="shared" si="863"/>
        <v>2358401643.9300008</v>
      </c>
      <c r="L725" s="63">
        <f>SUM(L720:L724)</f>
        <v>0</v>
      </c>
      <c r="M725" s="155" t="s">
        <v>308</v>
      </c>
      <c r="N725" s="63">
        <f>K725-L725</f>
        <v>2358401643.9300008</v>
      </c>
    </row>
    <row r="726" spans="1:14" ht="10.5" customHeight="1" x14ac:dyDescent="0.2">
      <c r="A726" s="49"/>
      <c r="B726" s="31"/>
      <c r="C726" s="37"/>
      <c r="K726" s="33"/>
      <c r="L726" s="33"/>
      <c r="M726" s="155" t="s">
        <v>308</v>
      </c>
      <c r="N726" s="33"/>
    </row>
    <row r="727" spans="1:14" s="9" customFormat="1" ht="10.5" customHeight="1" x14ac:dyDescent="0.2">
      <c r="A727" s="136"/>
      <c r="B727" s="31">
        <v>325.3</v>
      </c>
      <c r="C727" s="32" t="s">
        <v>46</v>
      </c>
      <c r="D727" s="33">
        <f>SUMIF($B$549:$B$717,$B727,D$549:D$717)/2</f>
        <v>456541.51</v>
      </c>
      <c r="E727" s="33">
        <f t="shared" ref="E727:J727" si="867">SUMIF($B$549:$B$717,$B727,E$549:E$717)/2</f>
        <v>218669.97999999998</v>
      </c>
      <c r="F727" s="33">
        <f t="shared" si="867"/>
        <v>404203.64999999997</v>
      </c>
      <c r="G727" s="33">
        <f t="shared" si="867"/>
        <v>0</v>
      </c>
      <c r="H727" s="33">
        <f t="shared" si="867"/>
        <v>0</v>
      </c>
      <c r="I727" s="33">
        <f t="shared" si="867"/>
        <v>0</v>
      </c>
      <c r="J727" s="33">
        <f t="shared" si="867"/>
        <v>0</v>
      </c>
      <c r="K727" s="12">
        <f t="shared" ref="K727:K730" si="868">D727+E727-F727-G727+H727+I727+J727</f>
        <v>271007.84000000003</v>
      </c>
      <c r="L727" s="12">
        <v>0</v>
      </c>
      <c r="M727" s="155" t="s">
        <v>308</v>
      </c>
      <c r="N727" s="12">
        <f t="shared" ref="N727:N729" si="869">K727-L727</f>
        <v>271007.84000000003</v>
      </c>
    </row>
    <row r="728" spans="1:14" s="9" customFormat="1" ht="10.5" customHeight="1" x14ac:dyDescent="0.2">
      <c r="A728" s="136"/>
      <c r="B728" s="31">
        <v>325.5</v>
      </c>
      <c r="C728" s="16" t="s">
        <v>47</v>
      </c>
      <c r="D728" s="33">
        <f t="shared" ref="D728:J729" si="870">SUMIF($B$549:$B$717,$B728,D$549:D$717)/2</f>
        <v>165860.14000000001</v>
      </c>
      <c r="E728" s="33">
        <f t="shared" si="870"/>
        <v>97210.989999999991</v>
      </c>
      <c r="F728" s="33">
        <f t="shared" si="870"/>
        <v>0</v>
      </c>
      <c r="G728" s="33">
        <f t="shared" si="870"/>
        <v>0</v>
      </c>
      <c r="H728" s="33">
        <f t="shared" si="870"/>
        <v>0</v>
      </c>
      <c r="I728" s="33">
        <f t="shared" si="870"/>
        <v>0</v>
      </c>
      <c r="J728" s="33">
        <f t="shared" si="870"/>
        <v>0</v>
      </c>
      <c r="K728" s="12">
        <f t="shared" si="868"/>
        <v>263071.13</v>
      </c>
      <c r="L728" s="12">
        <v>0</v>
      </c>
      <c r="M728" s="155" t="s">
        <v>308</v>
      </c>
      <c r="N728" s="12">
        <f t="shared" si="869"/>
        <v>263071.13</v>
      </c>
    </row>
    <row r="729" spans="1:14" ht="10.5" customHeight="1" x14ac:dyDescent="0.2">
      <c r="A729" s="49"/>
      <c r="B729" s="31">
        <v>325.7</v>
      </c>
      <c r="C729" s="38" t="s">
        <v>48</v>
      </c>
      <c r="D729" s="33">
        <f t="shared" si="870"/>
        <v>22553165.969999999</v>
      </c>
      <c r="E729" s="33">
        <f t="shared" si="870"/>
        <v>8303791.1399999997</v>
      </c>
      <c r="F729" s="33">
        <f t="shared" si="870"/>
        <v>6109973.5999999996</v>
      </c>
      <c r="G729" s="33">
        <f t="shared" si="870"/>
        <v>30636.22</v>
      </c>
      <c r="H729" s="33">
        <f t="shared" si="870"/>
        <v>0</v>
      </c>
      <c r="I729" s="33">
        <f t="shared" si="870"/>
        <v>0</v>
      </c>
      <c r="J729" s="33">
        <f t="shared" si="870"/>
        <v>-179.79</v>
      </c>
      <c r="K729" s="12">
        <f t="shared" si="868"/>
        <v>24716167.5</v>
      </c>
      <c r="L729" s="12">
        <v>0</v>
      </c>
      <c r="M729" s="155" t="s">
        <v>308</v>
      </c>
      <c r="N729" s="12">
        <f t="shared" si="869"/>
        <v>24716167.5</v>
      </c>
    </row>
    <row r="730" spans="1:14" s="67" customFormat="1" ht="10.5" customHeight="1" x14ac:dyDescent="0.2">
      <c r="A730" s="138"/>
      <c r="B730" s="61"/>
      <c r="C730" s="62" t="s">
        <v>49</v>
      </c>
      <c r="D730" s="63">
        <f>SUM(D727:D729)</f>
        <v>23175567.619999997</v>
      </c>
      <c r="E730" s="63">
        <f t="shared" ref="E730" si="871">SUM(E727:E729)</f>
        <v>8619672.1099999994</v>
      </c>
      <c r="F730" s="63">
        <f t="shared" ref="F730" si="872">SUM(F727:F729)</f>
        <v>6514177.25</v>
      </c>
      <c r="G730" s="63">
        <f t="shared" ref="G730" si="873">SUM(G727:G729)</f>
        <v>30636.22</v>
      </c>
      <c r="H730" s="63">
        <f t="shared" ref="H730" si="874">SUM(H727:H729)</f>
        <v>0</v>
      </c>
      <c r="I730" s="63">
        <f t="shared" ref="I730" si="875">SUM(I727:I729)</f>
        <v>0</v>
      </c>
      <c r="J730" s="63">
        <f t="shared" ref="J730" si="876">SUM(J727:J729)</f>
        <v>-179.79</v>
      </c>
      <c r="K730" s="63">
        <f t="shared" si="868"/>
        <v>25250246.469999999</v>
      </c>
      <c r="L730" s="63">
        <f>SUM(L727:L729)</f>
        <v>0</v>
      </c>
      <c r="M730" s="155" t="s">
        <v>308</v>
      </c>
      <c r="N730" s="63">
        <f>K730-L730</f>
        <v>25250246.469999999</v>
      </c>
    </row>
    <row r="731" spans="1:14" ht="10.5" customHeight="1" thickBot="1" x14ac:dyDescent="0.25">
      <c r="A731" s="49"/>
      <c r="B731" s="35"/>
      <c r="C731" s="19"/>
      <c r="D731" s="33"/>
      <c r="E731" s="33"/>
      <c r="F731" s="33"/>
      <c r="G731" s="33"/>
      <c r="H731" s="33"/>
      <c r="I731" s="33"/>
      <c r="J731" s="33"/>
      <c r="K731" s="33"/>
      <c r="L731" s="33"/>
      <c r="M731" s="159" t="s">
        <v>308</v>
      </c>
      <c r="N731" s="160"/>
    </row>
    <row r="732" spans="1:14" s="67" customFormat="1" ht="10.5" customHeight="1" thickTop="1" x14ac:dyDescent="0.2">
      <c r="A732" s="140"/>
      <c r="B732" s="69"/>
      <c r="C732" s="84" t="s">
        <v>357</v>
      </c>
      <c r="D732" s="161">
        <f>D730+D725</f>
        <v>2290241130.6500006</v>
      </c>
      <c r="E732" s="161">
        <f>E725+E730</f>
        <v>162496975.5</v>
      </c>
      <c r="F732" s="161">
        <f t="shared" ref="F732:J732" si="877">F725+F730</f>
        <v>67406085.540000007</v>
      </c>
      <c r="G732" s="161">
        <f t="shared" si="877"/>
        <v>11506267.470000001</v>
      </c>
      <c r="H732" s="161">
        <f t="shared" si="877"/>
        <v>0</v>
      </c>
      <c r="I732" s="161">
        <f t="shared" si="877"/>
        <v>9826137.2599999998</v>
      </c>
      <c r="J732" s="161">
        <f t="shared" si="877"/>
        <v>9.7767838269646745E-10</v>
      </c>
      <c r="K732" s="161">
        <f t="shared" ref="K732" si="878">D732+E732-F732-G732+H732+I732+J732</f>
        <v>2383651890.400001</v>
      </c>
      <c r="L732" s="161">
        <f>L725+L730</f>
        <v>0</v>
      </c>
      <c r="M732" s="204"/>
      <c r="N732" s="161">
        <f>K732-L732</f>
        <v>2383651890.400001</v>
      </c>
    </row>
    <row r="733" spans="1:14" ht="10.5" customHeight="1" x14ac:dyDescent="0.2">
      <c r="A733" s="4"/>
      <c r="B733" s="11"/>
      <c r="C733" s="18"/>
      <c r="D733" s="33"/>
      <c r="E733" s="33"/>
      <c r="F733" s="33"/>
      <c r="G733" s="33"/>
      <c r="H733" s="33"/>
      <c r="I733" s="33"/>
      <c r="J733" s="33"/>
      <c r="K733" s="33"/>
      <c r="L733" s="33"/>
      <c r="M733" s="155"/>
      <c r="N733" s="33"/>
    </row>
    <row r="734" spans="1:14" ht="10.5" customHeight="1" x14ac:dyDescent="0.2">
      <c r="A734" s="137" t="s">
        <v>0</v>
      </c>
      <c r="B734" s="17"/>
      <c r="D734" s="33"/>
      <c r="E734" s="33"/>
      <c r="F734" s="33"/>
      <c r="G734" s="33"/>
      <c r="H734" s="33"/>
      <c r="I734" s="33"/>
      <c r="J734" s="33"/>
      <c r="K734" s="33"/>
      <c r="L734" s="33"/>
      <c r="M734" s="155" t="s">
        <v>308</v>
      </c>
      <c r="N734" s="33"/>
    </row>
    <row r="735" spans="1:14" s="9" customFormat="1" ht="10.5" customHeight="1" x14ac:dyDescent="0.2">
      <c r="A735" s="5"/>
      <c r="B735" s="2">
        <v>341</v>
      </c>
      <c r="C735" s="13" t="s">
        <v>40</v>
      </c>
      <c r="D735" s="12">
        <v>2879119.14</v>
      </c>
      <c r="E735" s="12">
        <v>88203.12</v>
      </c>
      <c r="F735" s="12">
        <v>181821</v>
      </c>
      <c r="G735" s="12">
        <v>4737.67</v>
      </c>
      <c r="H735" s="12">
        <v>0</v>
      </c>
      <c r="I735" s="12">
        <v>0</v>
      </c>
      <c r="J735" s="12">
        <v>0</v>
      </c>
      <c r="K735" s="12">
        <f>D735+E735-F735-G735+H735+I735+J735</f>
        <v>2780763.5900000003</v>
      </c>
      <c r="L735" s="12">
        <v>0</v>
      </c>
      <c r="M735" s="155" t="s">
        <v>308</v>
      </c>
      <c r="N735" s="12">
        <f>K735-L735</f>
        <v>2780763.5900000003</v>
      </c>
    </row>
    <row r="736" spans="1:14" ht="10.5" customHeight="1" x14ac:dyDescent="0.2">
      <c r="A736" s="4"/>
      <c r="B736" s="2">
        <v>342</v>
      </c>
      <c r="C736" s="44" t="s">
        <v>100</v>
      </c>
      <c r="D736" s="12">
        <v>2436492.41</v>
      </c>
      <c r="E736" s="12">
        <v>81456.17</v>
      </c>
      <c r="F736" s="12">
        <v>108640.3</v>
      </c>
      <c r="G736" s="12">
        <v>0</v>
      </c>
      <c r="H736" s="12">
        <v>0</v>
      </c>
      <c r="I736" s="12">
        <v>0</v>
      </c>
      <c r="J736" s="12">
        <v>0</v>
      </c>
      <c r="K736" s="12">
        <f>D736+E736-F736-G736+H736+I736+J736</f>
        <v>2409308.2800000003</v>
      </c>
      <c r="L736" s="12">
        <v>0</v>
      </c>
      <c r="M736" s="155" t="s">
        <v>308</v>
      </c>
      <c r="N736" s="12">
        <f>K736-L736</f>
        <v>2409308.2800000003</v>
      </c>
    </row>
    <row r="737" spans="1:14" ht="10.5" customHeight="1" x14ac:dyDescent="0.2">
      <c r="A737" s="4"/>
      <c r="B737" s="2">
        <v>343</v>
      </c>
      <c r="C737" s="4" t="s">
        <v>101</v>
      </c>
      <c r="D737" s="12">
        <v>34529870.850000001</v>
      </c>
      <c r="E737" s="12">
        <v>1499204.54</v>
      </c>
      <c r="F737" s="12">
        <v>4126392.23</v>
      </c>
      <c r="G737" s="12">
        <v>4481.3599999999997</v>
      </c>
      <c r="H737" s="12">
        <v>0</v>
      </c>
      <c r="I737" s="12">
        <v>0</v>
      </c>
      <c r="J737" s="12">
        <v>0</v>
      </c>
      <c r="K737" s="12">
        <f t="shared" ref="K737:K741" si="879">D737+E737-F737-G737+H737+I737+J737</f>
        <v>31898201.800000001</v>
      </c>
      <c r="L737" s="12">
        <v>0</v>
      </c>
      <c r="M737" s="155" t="s">
        <v>308</v>
      </c>
      <c r="N737" s="12">
        <f t="shared" ref="N737:N740" si="880">K737-L737</f>
        <v>31898201.800000001</v>
      </c>
    </row>
    <row r="738" spans="1:14" ht="10.5" customHeight="1" x14ac:dyDescent="0.2">
      <c r="A738" s="4"/>
      <c r="B738" s="2">
        <v>344</v>
      </c>
      <c r="C738" s="4" t="s">
        <v>102</v>
      </c>
      <c r="D738" s="12">
        <v>17992280.09</v>
      </c>
      <c r="E738" s="12">
        <v>436507.23</v>
      </c>
      <c r="F738" s="12">
        <v>1783204.4300000002</v>
      </c>
      <c r="G738" s="12">
        <v>0</v>
      </c>
      <c r="H738" s="12">
        <v>0</v>
      </c>
      <c r="I738" s="12">
        <v>0</v>
      </c>
      <c r="J738" s="12">
        <v>0</v>
      </c>
      <c r="K738" s="12">
        <f t="shared" si="879"/>
        <v>16645582.890000001</v>
      </c>
      <c r="L738" s="12">
        <v>0</v>
      </c>
      <c r="M738" s="155" t="s">
        <v>308</v>
      </c>
      <c r="N738" s="12">
        <f t="shared" si="880"/>
        <v>16645582.890000001</v>
      </c>
    </row>
    <row r="739" spans="1:14" ht="10.5" customHeight="1" x14ac:dyDescent="0.2">
      <c r="A739" s="4"/>
      <c r="B739" s="2">
        <v>345</v>
      </c>
      <c r="C739" s="4" t="s">
        <v>43</v>
      </c>
      <c r="D739" s="12">
        <v>11877371.58</v>
      </c>
      <c r="E739" s="12">
        <v>316952.67</v>
      </c>
      <c r="F739" s="12">
        <v>586045.92000000004</v>
      </c>
      <c r="G739" s="12">
        <v>-0.02</v>
      </c>
      <c r="H739" s="12">
        <v>0</v>
      </c>
      <c r="I739" s="12">
        <v>0</v>
      </c>
      <c r="J739" s="12">
        <v>0</v>
      </c>
      <c r="K739" s="12">
        <f t="shared" si="879"/>
        <v>11608278.35</v>
      </c>
      <c r="L739" s="12">
        <v>0</v>
      </c>
      <c r="M739" s="155" t="s">
        <v>308</v>
      </c>
      <c r="N739" s="12">
        <f t="shared" si="880"/>
        <v>11608278.35</v>
      </c>
    </row>
    <row r="740" spans="1:14" ht="10.5" customHeight="1" x14ac:dyDescent="0.2">
      <c r="A740" s="4"/>
      <c r="B740" s="2">
        <v>346</v>
      </c>
      <c r="C740" s="4" t="s">
        <v>44</v>
      </c>
      <c r="D740" s="12">
        <v>73208.84</v>
      </c>
      <c r="E740" s="12">
        <v>1959.48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f t="shared" si="879"/>
        <v>75168.319999999992</v>
      </c>
      <c r="L740" s="12">
        <v>0</v>
      </c>
      <c r="M740" s="155" t="s">
        <v>308</v>
      </c>
      <c r="N740" s="12">
        <f t="shared" si="880"/>
        <v>75168.319999999992</v>
      </c>
    </row>
    <row r="741" spans="1:14" s="67" customFormat="1" ht="10.5" customHeight="1" x14ac:dyDescent="0.2">
      <c r="A741" s="66"/>
      <c r="B741" s="72"/>
      <c r="C741" s="73" t="s">
        <v>45</v>
      </c>
      <c r="D741" s="63">
        <f>SUM(D735:D740)</f>
        <v>69788342.910000011</v>
      </c>
      <c r="E741" s="63">
        <f t="shared" ref="E741:J741" si="881">SUM(E735:E740)</f>
        <v>2424283.21</v>
      </c>
      <c r="F741" s="63">
        <f t="shared" si="881"/>
        <v>6786103.8800000008</v>
      </c>
      <c r="G741" s="63">
        <f t="shared" si="881"/>
        <v>9219.0099999999984</v>
      </c>
      <c r="H741" s="63">
        <f t="shared" si="881"/>
        <v>0</v>
      </c>
      <c r="I741" s="63">
        <f t="shared" si="881"/>
        <v>0</v>
      </c>
      <c r="J741" s="63">
        <f t="shared" si="881"/>
        <v>0</v>
      </c>
      <c r="K741" s="63">
        <f t="shared" si="879"/>
        <v>65417303.230000004</v>
      </c>
      <c r="L741" s="63">
        <f>SUM(L735:L740)</f>
        <v>0</v>
      </c>
      <c r="M741" s="155" t="s">
        <v>308</v>
      </c>
      <c r="N741" s="63">
        <f>K741-L741</f>
        <v>65417303.230000004</v>
      </c>
    </row>
    <row r="742" spans="1:14" ht="10.5" customHeight="1" x14ac:dyDescent="0.2">
      <c r="A742" s="4"/>
      <c r="B742" s="2"/>
      <c r="C742" s="18"/>
      <c r="D742" s="12"/>
      <c r="E742" s="12"/>
      <c r="F742" s="12"/>
      <c r="G742" s="12"/>
      <c r="H742" s="12"/>
      <c r="I742" s="12"/>
      <c r="J742" s="12"/>
      <c r="K742" s="33"/>
      <c r="L742" s="33"/>
      <c r="M742" s="155" t="s">
        <v>308</v>
      </c>
      <c r="N742" s="33"/>
    </row>
    <row r="743" spans="1:14" s="9" customFormat="1" ht="10.5" customHeight="1" x14ac:dyDescent="0.2">
      <c r="A743" s="5"/>
      <c r="B743" s="2">
        <v>346.3</v>
      </c>
      <c r="C743" s="13" t="s">
        <v>46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f t="shared" ref="K743:K746" si="882">D743+E743-F743-G743+H743+I743+J743</f>
        <v>0</v>
      </c>
      <c r="L743" s="12">
        <v>0</v>
      </c>
      <c r="M743" s="155" t="s">
        <v>308</v>
      </c>
      <c r="N743" s="12">
        <f t="shared" ref="N743:N745" si="883">K743-L743</f>
        <v>0</v>
      </c>
    </row>
    <row r="744" spans="1:14" s="9" customFormat="1" ht="10.5" customHeight="1" x14ac:dyDescent="0.2">
      <c r="A744" s="5"/>
      <c r="B744" s="2">
        <v>346.5</v>
      </c>
      <c r="C744" s="5" t="s">
        <v>47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f t="shared" si="882"/>
        <v>0</v>
      </c>
      <c r="L744" s="12">
        <v>0</v>
      </c>
      <c r="M744" s="155" t="s">
        <v>308</v>
      </c>
      <c r="N744" s="12">
        <f t="shared" si="883"/>
        <v>0</v>
      </c>
    </row>
    <row r="745" spans="1:14" ht="10.5" customHeight="1" x14ac:dyDescent="0.2">
      <c r="A745" s="4"/>
      <c r="B745" s="2">
        <v>346.7</v>
      </c>
      <c r="C745" s="3" t="s">
        <v>48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f t="shared" si="882"/>
        <v>0</v>
      </c>
      <c r="L745" s="12">
        <v>0</v>
      </c>
      <c r="M745" s="155" t="s">
        <v>308</v>
      </c>
      <c r="N745" s="12">
        <f t="shared" si="883"/>
        <v>0</v>
      </c>
    </row>
    <row r="746" spans="1:14" s="77" customFormat="1" ht="10.5" customHeight="1" x14ac:dyDescent="0.2">
      <c r="A746" s="24"/>
      <c r="B746" s="72"/>
      <c r="C746" s="106" t="s">
        <v>49</v>
      </c>
      <c r="D746" s="63">
        <f>SUM(D743:D745)</f>
        <v>0</v>
      </c>
      <c r="E746" s="63">
        <f t="shared" ref="E746" si="884">SUM(E743:E745)</f>
        <v>0</v>
      </c>
      <c r="F746" s="63">
        <f t="shared" ref="F746" si="885">SUM(F743:F745)</f>
        <v>0</v>
      </c>
      <c r="G746" s="63">
        <f t="shared" ref="G746" si="886">SUM(G743:G745)</f>
        <v>0</v>
      </c>
      <c r="H746" s="63">
        <f t="shared" ref="H746" si="887">SUM(H743:H745)</f>
        <v>0</v>
      </c>
      <c r="I746" s="63">
        <f t="shared" ref="I746" si="888">SUM(I743:I745)</f>
        <v>0</v>
      </c>
      <c r="J746" s="63">
        <f t="shared" ref="J746" si="889">SUM(J743:J745)</f>
        <v>0</v>
      </c>
      <c r="K746" s="63">
        <f t="shared" si="882"/>
        <v>0</v>
      </c>
      <c r="L746" s="63">
        <f>SUM(L743:L745)</f>
        <v>0</v>
      </c>
      <c r="M746" s="155" t="s">
        <v>308</v>
      </c>
      <c r="N746" s="63">
        <f>K746-L746</f>
        <v>0</v>
      </c>
    </row>
    <row r="747" spans="1:14" ht="10.5" customHeight="1" thickBot="1" x14ac:dyDescent="0.25">
      <c r="A747" s="4"/>
      <c r="B747" s="11"/>
      <c r="D747" s="12"/>
      <c r="E747" s="12"/>
      <c r="F747" s="12"/>
      <c r="G747" s="12"/>
      <c r="H747" s="12"/>
      <c r="I747" s="12"/>
      <c r="J747" s="12"/>
      <c r="K747" s="33"/>
      <c r="L747" s="33"/>
      <c r="M747" s="159" t="s">
        <v>308</v>
      </c>
      <c r="N747" s="160"/>
    </row>
    <row r="748" spans="1:14" s="67" customFormat="1" ht="10.5" customHeight="1" thickTop="1" x14ac:dyDescent="0.2">
      <c r="A748" s="66"/>
      <c r="B748" s="72"/>
      <c r="C748" s="85" t="s">
        <v>358</v>
      </c>
      <c r="D748" s="161">
        <f>D741+D746</f>
        <v>69788342.910000011</v>
      </c>
      <c r="E748" s="161">
        <f>E741+E746</f>
        <v>2424283.21</v>
      </c>
      <c r="F748" s="161">
        <f t="shared" ref="F748:J748" si="890">F741+F746</f>
        <v>6786103.8800000008</v>
      </c>
      <c r="G748" s="161">
        <f t="shared" si="890"/>
        <v>9219.0099999999984</v>
      </c>
      <c r="H748" s="161">
        <f t="shared" si="890"/>
        <v>0</v>
      </c>
      <c r="I748" s="161">
        <f t="shared" si="890"/>
        <v>0</v>
      </c>
      <c r="J748" s="161">
        <f t="shared" si="890"/>
        <v>0</v>
      </c>
      <c r="K748" s="161">
        <f t="shared" ref="K748" si="891">D748+E748-F748-G748+H748+I748+J748</f>
        <v>65417303.230000004</v>
      </c>
      <c r="L748" s="161">
        <f>L741+L746</f>
        <v>0</v>
      </c>
      <c r="M748" s="204"/>
      <c r="N748" s="161">
        <f>K748-L748</f>
        <v>65417303.230000004</v>
      </c>
    </row>
    <row r="749" spans="1:14" ht="10.5" customHeight="1" x14ac:dyDescent="0.2">
      <c r="A749" s="4"/>
      <c r="B749" s="11"/>
      <c r="C749" s="18"/>
      <c r="D749" s="33"/>
      <c r="E749" s="33"/>
      <c r="F749" s="33"/>
      <c r="G749" s="33"/>
      <c r="H749" s="33"/>
      <c r="I749" s="33"/>
      <c r="J749" s="12"/>
      <c r="K749" s="12"/>
      <c r="L749" s="33"/>
      <c r="M749" s="155" t="s">
        <v>308</v>
      </c>
      <c r="N749" s="33"/>
    </row>
    <row r="750" spans="1:14" ht="10.5" customHeight="1" x14ac:dyDescent="0.2">
      <c r="A750" s="58" t="s">
        <v>103</v>
      </c>
      <c r="B750" s="11"/>
      <c r="D750" s="12"/>
      <c r="E750" s="12"/>
      <c r="F750" s="12"/>
      <c r="G750" s="12"/>
      <c r="H750" s="12"/>
      <c r="I750" s="12"/>
      <c r="J750" s="12"/>
      <c r="K750" s="12"/>
      <c r="L750" s="12"/>
      <c r="M750" s="155" t="s">
        <v>308</v>
      </c>
      <c r="N750" s="12"/>
    </row>
    <row r="751" spans="1:14" s="9" customFormat="1" ht="10.5" customHeight="1" x14ac:dyDescent="0.2">
      <c r="A751" s="5"/>
      <c r="B751" s="2">
        <v>341</v>
      </c>
      <c r="C751" s="13" t="s">
        <v>40</v>
      </c>
      <c r="D751" s="12">
        <v>5104772.78</v>
      </c>
      <c r="E751" s="12">
        <v>158767.57</v>
      </c>
      <c r="F751" s="12">
        <v>3223</v>
      </c>
      <c r="G751" s="12">
        <v>1077.43</v>
      </c>
      <c r="H751" s="12">
        <v>0</v>
      </c>
      <c r="I751" s="12">
        <v>0</v>
      </c>
      <c r="J751" s="12">
        <v>0</v>
      </c>
      <c r="K751" s="12">
        <f>D751+E751-F751-G751+H751+I751+J751</f>
        <v>5259239.9200000009</v>
      </c>
      <c r="L751" s="12">
        <v>0</v>
      </c>
      <c r="M751" s="155" t="s">
        <v>308</v>
      </c>
      <c r="N751" s="12">
        <f>K751-L751</f>
        <v>5259239.9200000009</v>
      </c>
    </row>
    <row r="752" spans="1:14" ht="10.5" customHeight="1" x14ac:dyDescent="0.2">
      <c r="A752" s="4"/>
      <c r="B752" s="2">
        <v>342</v>
      </c>
      <c r="C752" s="44" t="s">
        <v>100</v>
      </c>
      <c r="D752" s="12">
        <v>1817640.98</v>
      </c>
      <c r="E752" s="12">
        <v>60381.880000000005</v>
      </c>
      <c r="F752" s="12">
        <v>254952.64</v>
      </c>
      <c r="G752" s="12">
        <v>0</v>
      </c>
      <c r="H752" s="12">
        <v>0</v>
      </c>
      <c r="I752" s="12">
        <v>0</v>
      </c>
      <c r="J752" s="12">
        <v>0</v>
      </c>
      <c r="K752" s="12">
        <f>D752+E752-F752-G752+H752+I752+J752</f>
        <v>1623070.2199999997</v>
      </c>
      <c r="L752" s="12">
        <v>0</v>
      </c>
      <c r="M752" s="155" t="s">
        <v>308</v>
      </c>
      <c r="N752" s="12">
        <f>K752-L752</f>
        <v>1623070.2199999997</v>
      </c>
    </row>
    <row r="753" spans="1:14" ht="10.5" customHeight="1" x14ac:dyDescent="0.2">
      <c r="A753" s="4"/>
      <c r="B753" s="2">
        <v>343</v>
      </c>
      <c r="C753" s="4" t="s">
        <v>101</v>
      </c>
      <c r="D753" s="12">
        <v>37430000.600000001</v>
      </c>
      <c r="E753" s="12">
        <v>1358763.1</v>
      </c>
      <c r="F753" s="12">
        <v>3990315.2</v>
      </c>
      <c r="G753" s="12">
        <v>96289.680000000008</v>
      </c>
      <c r="H753" s="12">
        <v>0</v>
      </c>
      <c r="I753" s="12">
        <v>3653241</v>
      </c>
      <c r="J753" s="12">
        <v>328984.21000000002</v>
      </c>
      <c r="K753" s="12">
        <f t="shared" ref="K753:K757" si="892">D753+E753-F753-G753+H753+I753+J753</f>
        <v>38684384.030000001</v>
      </c>
      <c r="L753" s="12">
        <v>0</v>
      </c>
      <c r="M753" s="155" t="s">
        <v>308</v>
      </c>
      <c r="N753" s="12">
        <f t="shared" ref="N753:N756" si="893">K753-L753</f>
        <v>38684384.030000001</v>
      </c>
    </row>
    <row r="754" spans="1:14" ht="10.5" customHeight="1" x14ac:dyDescent="0.2">
      <c r="A754" s="4"/>
      <c r="B754" s="2">
        <v>344</v>
      </c>
      <c r="C754" s="4" t="s">
        <v>102</v>
      </c>
      <c r="D754" s="12">
        <v>17340141.210000001</v>
      </c>
      <c r="E754" s="12">
        <v>440530.2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f t="shared" si="892"/>
        <v>17780671.41</v>
      </c>
      <c r="L754" s="12">
        <v>0</v>
      </c>
      <c r="M754" s="155" t="s">
        <v>308</v>
      </c>
      <c r="N754" s="12">
        <f t="shared" si="893"/>
        <v>17780671.41</v>
      </c>
    </row>
    <row r="755" spans="1:14" ht="10.5" customHeight="1" x14ac:dyDescent="0.2">
      <c r="A755" s="4"/>
      <c r="B755" s="2">
        <v>345</v>
      </c>
      <c r="C755" s="4" t="s">
        <v>43</v>
      </c>
      <c r="D755" s="12">
        <v>4248412.05</v>
      </c>
      <c r="E755" s="12">
        <v>105780.57</v>
      </c>
      <c r="F755" s="12">
        <v>60312.959999999999</v>
      </c>
      <c r="G755" s="12">
        <v>1456.49</v>
      </c>
      <c r="H755" s="12">
        <v>0</v>
      </c>
      <c r="I755" s="12">
        <v>0</v>
      </c>
      <c r="J755" s="12">
        <v>0</v>
      </c>
      <c r="K755" s="12">
        <f t="shared" si="892"/>
        <v>4292423.17</v>
      </c>
      <c r="L755" s="12">
        <v>0</v>
      </c>
      <c r="M755" s="155" t="s">
        <v>308</v>
      </c>
      <c r="N755" s="12">
        <f t="shared" si="893"/>
        <v>4292423.17</v>
      </c>
    </row>
    <row r="756" spans="1:14" ht="10.5" customHeight="1" x14ac:dyDescent="0.2">
      <c r="A756" s="4"/>
      <c r="B756" s="2">
        <v>346</v>
      </c>
      <c r="C756" s="4" t="s">
        <v>44</v>
      </c>
      <c r="D756" s="12">
        <v>220729.88</v>
      </c>
      <c r="E756" s="12">
        <v>5535.33</v>
      </c>
      <c r="F756" s="12">
        <v>1000</v>
      </c>
      <c r="G756" s="12">
        <v>1149</v>
      </c>
      <c r="H756" s="12">
        <v>0</v>
      </c>
      <c r="I756" s="12">
        <v>0</v>
      </c>
      <c r="J756" s="12">
        <v>0</v>
      </c>
      <c r="K756" s="12">
        <f t="shared" si="892"/>
        <v>224116.21</v>
      </c>
      <c r="L756" s="12">
        <v>0</v>
      </c>
      <c r="M756" s="155" t="s">
        <v>308</v>
      </c>
      <c r="N756" s="12">
        <f t="shared" si="893"/>
        <v>224116.21</v>
      </c>
    </row>
    <row r="757" spans="1:14" s="67" customFormat="1" ht="10.5" customHeight="1" x14ac:dyDescent="0.2">
      <c r="A757" s="66"/>
      <c r="B757" s="72"/>
      <c r="C757" s="73" t="s">
        <v>45</v>
      </c>
      <c r="D757" s="63">
        <f>SUM(D751:D756)</f>
        <v>66161697.5</v>
      </c>
      <c r="E757" s="63">
        <f t="shared" ref="E757" si="894">SUM(E751:E756)</f>
        <v>2129758.65</v>
      </c>
      <c r="F757" s="63">
        <f t="shared" ref="F757" si="895">SUM(F751:F756)</f>
        <v>4309803.8</v>
      </c>
      <c r="G757" s="63">
        <f t="shared" ref="G757" si="896">SUM(G751:G756)</f>
        <v>99972.6</v>
      </c>
      <c r="H757" s="63">
        <f t="shared" ref="H757" si="897">SUM(H751:H756)</f>
        <v>0</v>
      </c>
      <c r="I757" s="63">
        <f t="shared" ref="I757" si="898">SUM(I751:I756)</f>
        <v>3653241</v>
      </c>
      <c r="J757" s="63">
        <f t="shared" ref="J757" si="899">SUM(J751:J756)</f>
        <v>328984.21000000002</v>
      </c>
      <c r="K757" s="63">
        <f t="shared" si="892"/>
        <v>67863904.959999993</v>
      </c>
      <c r="L757" s="63">
        <f>SUM(L751:L756)</f>
        <v>0</v>
      </c>
      <c r="M757" s="155" t="s">
        <v>308</v>
      </c>
      <c r="N757" s="63">
        <f>K757-L757</f>
        <v>67863904.959999993</v>
      </c>
    </row>
    <row r="758" spans="1:14" ht="10.5" customHeight="1" x14ac:dyDescent="0.2">
      <c r="A758" s="4"/>
      <c r="B758" s="2"/>
      <c r="C758" s="18"/>
      <c r="D758" s="12"/>
      <c r="E758" s="12"/>
      <c r="F758" s="12"/>
      <c r="G758" s="12"/>
      <c r="H758" s="12"/>
      <c r="I758" s="12"/>
      <c r="J758" s="12"/>
      <c r="K758" s="33"/>
      <c r="L758" s="33"/>
      <c r="M758" s="155" t="s">
        <v>308</v>
      </c>
      <c r="N758" s="33"/>
    </row>
    <row r="759" spans="1:14" s="9" customFormat="1" ht="10.5" customHeight="1" x14ac:dyDescent="0.2">
      <c r="A759" s="5"/>
      <c r="B759" s="2">
        <v>346.3</v>
      </c>
      <c r="C759" s="13" t="s">
        <v>46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f t="shared" ref="K759:K762" si="900">D759+E759-F759-G759+H759+I759+J759</f>
        <v>0</v>
      </c>
      <c r="L759" s="12">
        <v>0</v>
      </c>
      <c r="M759" s="155" t="s">
        <v>308</v>
      </c>
      <c r="N759" s="12">
        <f t="shared" ref="N759:N761" si="901">K759-L759</f>
        <v>0</v>
      </c>
    </row>
    <row r="760" spans="1:14" s="9" customFormat="1" ht="10.5" customHeight="1" x14ac:dyDescent="0.2">
      <c r="A760" s="5"/>
      <c r="B760" s="2">
        <v>346.5</v>
      </c>
      <c r="C760" s="5" t="s">
        <v>47</v>
      </c>
      <c r="D760" s="12">
        <v>0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0</v>
      </c>
      <c r="K760" s="12">
        <f t="shared" si="900"/>
        <v>0</v>
      </c>
      <c r="L760" s="12">
        <v>0</v>
      </c>
      <c r="M760" s="155" t="s">
        <v>308</v>
      </c>
      <c r="N760" s="12">
        <f t="shared" si="901"/>
        <v>0</v>
      </c>
    </row>
    <row r="761" spans="1:14" ht="10.5" customHeight="1" x14ac:dyDescent="0.2">
      <c r="A761" s="4"/>
      <c r="B761" s="2">
        <v>346.7</v>
      </c>
      <c r="C761" s="3" t="s">
        <v>48</v>
      </c>
      <c r="D761" s="12">
        <v>23769.82</v>
      </c>
      <c r="E761" s="12">
        <v>5538.6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f t="shared" si="900"/>
        <v>29308.42</v>
      </c>
      <c r="L761" s="12">
        <v>0</v>
      </c>
      <c r="M761" s="155" t="s">
        <v>308</v>
      </c>
      <c r="N761" s="12">
        <f t="shared" si="901"/>
        <v>29308.42</v>
      </c>
    </row>
    <row r="762" spans="1:14" s="77" customFormat="1" ht="10.5" customHeight="1" x14ac:dyDescent="0.2">
      <c r="A762" s="24"/>
      <c r="B762" s="72"/>
      <c r="C762" s="106" t="s">
        <v>49</v>
      </c>
      <c r="D762" s="63">
        <f>SUM(D759:D761)</f>
        <v>23769.82</v>
      </c>
      <c r="E762" s="63">
        <f t="shared" ref="E762" si="902">SUM(E759:E761)</f>
        <v>5538.6</v>
      </c>
      <c r="F762" s="63">
        <f t="shared" ref="F762" si="903">SUM(F759:F761)</f>
        <v>0</v>
      </c>
      <c r="G762" s="63">
        <f t="shared" ref="G762" si="904">SUM(G759:G761)</f>
        <v>0</v>
      </c>
      <c r="H762" s="63">
        <f t="shared" ref="H762" si="905">SUM(H759:H761)</f>
        <v>0</v>
      </c>
      <c r="I762" s="63">
        <f t="shared" ref="I762" si="906">SUM(I759:I761)</f>
        <v>0</v>
      </c>
      <c r="J762" s="63">
        <f t="shared" ref="J762" si="907">SUM(J759:J761)</f>
        <v>0</v>
      </c>
      <c r="K762" s="63">
        <f t="shared" si="900"/>
        <v>29308.42</v>
      </c>
      <c r="L762" s="63">
        <f>SUM(L759:L761)</f>
        <v>0</v>
      </c>
      <c r="M762" s="155" t="s">
        <v>308</v>
      </c>
      <c r="N762" s="63">
        <f>K762-L762</f>
        <v>29308.42</v>
      </c>
    </row>
    <row r="763" spans="1:14" ht="10.5" customHeight="1" thickBot="1" x14ac:dyDescent="0.25">
      <c r="A763" s="4"/>
      <c r="B763" s="11"/>
      <c r="D763" s="12"/>
      <c r="E763" s="12"/>
      <c r="F763" s="12"/>
      <c r="G763" s="12"/>
      <c r="H763" s="12"/>
      <c r="I763" s="12"/>
      <c r="J763" s="12"/>
      <c r="K763" s="33"/>
      <c r="L763" s="33"/>
      <c r="M763" s="159" t="s">
        <v>308</v>
      </c>
      <c r="N763" s="160"/>
    </row>
    <row r="764" spans="1:14" s="67" customFormat="1" ht="10.5" customHeight="1" thickTop="1" x14ac:dyDescent="0.2">
      <c r="A764" s="66"/>
      <c r="B764" s="72"/>
      <c r="C764" s="85" t="s">
        <v>359</v>
      </c>
      <c r="D764" s="161">
        <f>D757+D762</f>
        <v>66185467.32</v>
      </c>
      <c r="E764" s="161">
        <f>E757+E762</f>
        <v>2135297.25</v>
      </c>
      <c r="F764" s="161">
        <f t="shared" ref="F764:J764" si="908">F757+F762</f>
        <v>4309803.8</v>
      </c>
      <c r="G764" s="161">
        <f t="shared" si="908"/>
        <v>99972.6</v>
      </c>
      <c r="H764" s="161">
        <f t="shared" si="908"/>
        <v>0</v>
      </c>
      <c r="I764" s="161">
        <f t="shared" si="908"/>
        <v>3653241</v>
      </c>
      <c r="J764" s="161">
        <f t="shared" si="908"/>
        <v>328984.21000000002</v>
      </c>
      <c r="K764" s="161">
        <f t="shared" ref="K764" si="909">D764+E764-F764-G764+H764+I764+J764</f>
        <v>67893213.37999998</v>
      </c>
      <c r="L764" s="161">
        <f>L757+L762</f>
        <v>0</v>
      </c>
      <c r="M764" s="204"/>
      <c r="N764" s="161">
        <f>K764-L764</f>
        <v>67893213.37999998</v>
      </c>
    </row>
    <row r="765" spans="1:14" ht="10.5" customHeight="1" x14ac:dyDescent="0.2">
      <c r="A765" s="4"/>
      <c r="B765" s="11"/>
      <c r="C765" s="18"/>
      <c r="D765" s="33"/>
      <c r="E765" s="33"/>
      <c r="F765" s="33"/>
      <c r="G765" s="33"/>
      <c r="H765" s="33"/>
      <c r="I765" s="33"/>
      <c r="J765" s="12"/>
      <c r="K765" s="12"/>
      <c r="L765" s="33"/>
      <c r="M765" s="155"/>
      <c r="N765" s="33"/>
    </row>
    <row r="766" spans="1:14" ht="10.5" customHeight="1" x14ac:dyDescent="0.2">
      <c r="A766" s="137" t="s">
        <v>106</v>
      </c>
      <c r="B766" s="17"/>
      <c r="D766" s="33"/>
      <c r="E766" s="33"/>
      <c r="F766" s="33"/>
      <c r="G766" s="33"/>
      <c r="H766" s="33"/>
      <c r="I766" s="33"/>
      <c r="J766" s="33"/>
      <c r="K766" s="33"/>
      <c r="L766" s="33"/>
      <c r="M766" s="155" t="s">
        <v>308</v>
      </c>
      <c r="N766" s="33"/>
    </row>
    <row r="767" spans="1:14" s="9" customFormat="1" ht="10.5" customHeight="1" x14ac:dyDescent="0.2">
      <c r="A767" s="5"/>
      <c r="B767" s="2">
        <v>341</v>
      </c>
      <c r="C767" s="13" t="s">
        <v>40</v>
      </c>
      <c r="D767" s="12">
        <v>3582024.45</v>
      </c>
      <c r="E767" s="12">
        <v>99446.040000000008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f>D767+E767-F767-G767+H767+I767+J767</f>
        <v>3681470.49</v>
      </c>
      <c r="L767" s="12">
        <v>0</v>
      </c>
      <c r="M767" s="155" t="s">
        <v>308</v>
      </c>
      <c r="N767" s="12">
        <f>K767-L767</f>
        <v>3681470.49</v>
      </c>
    </row>
    <row r="768" spans="1:14" ht="10.5" customHeight="1" x14ac:dyDescent="0.2">
      <c r="A768" s="4"/>
      <c r="B768" s="2">
        <v>342</v>
      </c>
      <c r="C768" s="44" t="s">
        <v>100</v>
      </c>
      <c r="D768" s="12">
        <v>9036191.6400000006</v>
      </c>
      <c r="E768" s="12">
        <v>283731.24</v>
      </c>
      <c r="F768" s="12">
        <v>0</v>
      </c>
      <c r="G768" s="12">
        <v>0</v>
      </c>
      <c r="H768" s="12">
        <v>0</v>
      </c>
      <c r="I768" s="12">
        <v>0</v>
      </c>
      <c r="J768" s="12">
        <v>0</v>
      </c>
      <c r="K768" s="12">
        <f>D768+E768-F768-G768+H768+I768+J768</f>
        <v>9319922.8800000008</v>
      </c>
      <c r="L768" s="12">
        <v>0</v>
      </c>
      <c r="M768" s="155" t="s">
        <v>308</v>
      </c>
      <c r="N768" s="12">
        <f>K768-L768</f>
        <v>9319922.8800000008</v>
      </c>
    </row>
    <row r="769" spans="1:14" ht="10.5" customHeight="1" x14ac:dyDescent="0.2">
      <c r="A769" s="4"/>
      <c r="B769" s="2">
        <v>343</v>
      </c>
      <c r="C769" s="4" t="s">
        <v>101</v>
      </c>
      <c r="D769" s="12">
        <v>18305679.440000001</v>
      </c>
      <c r="E769" s="12">
        <v>880621.8</v>
      </c>
      <c r="F769" s="12">
        <v>0</v>
      </c>
      <c r="G769" s="12">
        <v>0</v>
      </c>
      <c r="H769" s="12">
        <v>0</v>
      </c>
      <c r="I769" s="12">
        <v>0</v>
      </c>
      <c r="J769" s="12">
        <v>0</v>
      </c>
      <c r="K769" s="12">
        <f t="shared" ref="K769:K773" si="910">D769+E769-F769-G769+H769+I769+J769</f>
        <v>19186301.240000002</v>
      </c>
      <c r="L769" s="12">
        <v>0</v>
      </c>
      <c r="M769" s="155" t="s">
        <v>308</v>
      </c>
      <c r="N769" s="12">
        <f t="shared" ref="N769:N772" si="911">K769-L769</f>
        <v>19186301.240000002</v>
      </c>
    </row>
    <row r="770" spans="1:14" ht="10.5" customHeight="1" x14ac:dyDescent="0.2">
      <c r="A770" s="4"/>
      <c r="B770" s="2">
        <v>344</v>
      </c>
      <c r="C770" s="4" t="s">
        <v>102</v>
      </c>
      <c r="D770" s="12">
        <v>10574118.23</v>
      </c>
      <c r="E770" s="12">
        <v>251255.52000000002</v>
      </c>
      <c r="F770" s="12">
        <v>0</v>
      </c>
      <c r="G770" s="12">
        <v>0</v>
      </c>
      <c r="H770" s="12">
        <v>0</v>
      </c>
      <c r="I770" s="12">
        <v>0</v>
      </c>
      <c r="J770" s="12">
        <v>0</v>
      </c>
      <c r="K770" s="12">
        <f t="shared" si="910"/>
        <v>10825373.75</v>
      </c>
      <c r="L770" s="12">
        <v>0</v>
      </c>
      <c r="M770" s="155" t="s">
        <v>308</v>
      </c>
      <c r="N770" s="12">
        <f t="shared" si="911"/>
        <v>10825373.75</v>
      </c>
    </row>
    <row r="771" spans="1:14" ht="10.5" customHeight="1" x14ac:dyDescent="0.2">
      <c r="A771" s="4"/>
      <c r="B771" s="2">
        <v>345</v>
      </c>
      <c r="C771" s="4" t="s">
        <v>43</v>
      </c>
      <c r="D771" s="12">
        <v>3086339.32</v>
      </c>
      <c r="E771" s="12">
        <v>78316.680000000008</v>
      </c>
      <c r="F771" s="12">
        <v>0</v>
      </c>
      <c r="G771" s="12">
        <v>0</v>
      </c>
      <c r="H771" s="12">
        <v>0</v>
      </c>
      <c r="I771" s="12">
        <v>0</v>
      </c>
      <c r="J771" s="12">
        <v>0</v>
      </c>
      <c r="K771" s="12">
        <f t="shared" si="910"/>
        <v>3164656</v>
      </c>
      <c r="L771" s="12">
        <v>0</v>
      </c>
      <c r="M771" s="155" t="s">
        <v>308</v>
      </c>
      <c r="N771" s="12">
        <f t="shared" si="911"/>
        <v>3164656</v>
      </c>
    </row>
    <row r="772" spans="1:14" ht="10.5" customHeight="1" x14ac:dyDescent="0.2">
      <c r="A772" s="4"/>
      <c r="B772" s="2">
        <v>346</v>
      </c>
      <c r="C772" s="4" t="s">
        <v>44</v>
      </c>
      <c r="D772" s="12">
        <v>103902.64</v>
      </c>
      <c r="E772" s="12">
        <v>5452.2</v>
      </c>
      <c r="F772" s="12">
        <v>0</v>
      </c>
      <c r="G772" s="12">
        <v>0</v>
      </c>
      <c r="H772" s="12">
        <v>0</v>
      </c>
      <c r="I772" s="12">
        <v>0</v>
      </c>
      <c r="J772" s="12">
        <v>0</v>
      </c>
      <c r="K772" s="12">
        <f t="shared" si="910"/>
        <v>109354.84</v>
      </c>
      <c r="L772" s="12">
        <v>0</v>
      </c>
      <c r="M772" s="155" t="s">
        <v>308</v>
      </c>
      <c r="N772" s="12">
        <f t="shared" si="911"/>
        <v>109354.84</v>
      </c>
    </row>
    <row r="773" spans="1:14" s="77" customFormat="1" ht="10.5" customHeight="1" x14ac:dyDescent="0.2">
      <c r="A773" s="24"/>
      <c r="B773" s="72"/>
      <c r="C773" s="106" t="s">
        <v>45</v>
      </c>
      <c r="D773" s="63">
        <f>SUM(D767:D772)</f>
        <v>44688255.720000006</v>
      </c>
      <c r="E773" s="63">
        <f t="shared" ref="E773" si="912">SUM(E767:E772)</f>
        <v>1598823.48</v>
      </c>
      <c r="F773" s="63">
        <f t="shared" ref="F773" si="913">SUM(F767:F772)</f>
        <v>0</v>
      </c>
      <c r="G773" s="63">
        <f t="shared" ref="G773" si="914">SUM(G767:G772)</f>
        <v>0</v>
      </c>
      <c r="H773" s="63">
        <f t="shared" ref="H773" si="915">SUM(H767:H772)</f>
        <v>0</v>
      </c>
      <c r="I773" s="63">
        <f t="shared" ref="I773" si="916">SUM(I767:I772)</f>
        <v>0</v>
      </c>
      <c r="J773" s="63">
        <f t="shared" ref="J773" si="917">SUM(J767:J772)</f>
        <v>0</v>
      </c>
      <c r="K773" s="63">
        <f t="shared" si="910"/>
        <v>46287079.200000003</v>
      </c>
      <c r="L773" s="63">
        <f>SUM(L767:L772)</f>
        <v>0</v>
      </c>
      <c r="M773" s="155" t="s">
        <v>308</v>
      </c>
      <c r="N773" s="63">
        <f>K773-L773</f>
        <v>46287079.200000003</v>
      </c>
    </row>
    <row r="774" spans="1:14" ht="10.5" customHeight="1" x14ac:dyDescent="0.2">
      <c r="A774" s="4"/>
      <c r="B774" s="2"/>
      <c r="C774" s="18"/>
      <c r="D774" s="12"/>
      <c r="E774" s="12"/>
      <c r="F774" s="12"/>
      <c r="G774" s="12"/>
      <c r="H774" s="12"/>
      <c r="I774" s="12"/>
      <c r="J774" s="12"/>
      <c r="K774" s="33"/>
      <c r="L774" s="33"/>
      <c r="M774" s="155" t="s">
        <v>308</v>
      </c>
      <c r="N774" s="33"/>
    </row>
    <row r="775" spans="1:14" s="9" customFormat="1" ht="10.5" customHeight="1" x14ac:dyDescent="0.2">
      <c r="A775" s="5"/>
      <c r="B775" s="2">
        <v>346.3</v>
      </c>
      <c r="C775" s="13" t="s">
        <v>46</v>
      </c>
      <c r="D775" s="12">
        <v>91461.09</v>
      </c>
      <c r="E775" s="12">
        <v>47676.6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f t="shared" ref="K775:K778" si="918">D775+E775-F775-G775+H775+I775+J775</f>
        <v>139137.69</v>
      </c>
      <c r="L775" s="12">
        <v>0</v>
      </c>
      <c r="M775" s="155" t="s">
        <v>308</v>
      </c>
      <c r="N775" s="12">
        <f t="shared" ref="N775:N777" si="919">K775-L775</f>
        <v>139137.69</v>
      </c>
    </row>
    <row r="776" spans="1:14" s="9" customFormat="1" ht="10.5" customHeight="1" x14ac:dyDescent="0.2">
      <c r="A776" s="5"/>
      <c r="B776" s="2">
        <v>346.5</v>
      </c>
      <c r="C776" s="5" t="s">
        <v>47</v>
      </c>
      <c r="D776" s="12">
        <v>0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0</v>
      </c>
      <c r="K776" s="12">
        <f t="shared" si="918"/>
        <v>0</v>
      </c>
      <c r="L776" s="12">
        <v>0</v>
      </c>
      <c r="M776" s="155" t="s">
        <v>308</v>
      </c>
      <c r="N776" s="12">
        <f t="shared" si="919"/>
        <v>0</v>
      </c>
    </row>
    <row r="777" spans="1:14" ht="10.5" customHeight="1" x14ac:dyDescent="0.2">
      <c r="A777" s="4"/>
      <c r="B777" s="2">
        <v>346.7</v>
      </c>
      <c r="C777" s="3" t="s">
        <v>48</v>
      </c>
      <c r="D777" s="12">
        <v>263251.20000000001</v>
      </c>
      <c r="E777" s="12">
        <v>77350.05</v>
      </c>
      <c r="F777" s="12">
        <v>44829.450000000004</v>
      </c>
      <c r="G777" s="12">
        <v>0</v>
      </c>
      <c r="H777" s="12">
        <v>0</v>
      </c>
      <c r="I777" s="12">
        <v>0</v>
      </c>
      <c r="J777" s="12">
        <v>-321969.05</v>
      </c>
      <c r="K777" s="12">
        <f t="shared" si="918"/>
        <v>-26197.25</v>
      </c>
      <c r="L777" s="12">
        <v>0</v>
      </c>
      <c r="M777" s="155" t="s">
        <v>308</v>
      </c>
      <c r="N777" s="12">
        <f t="shared" si="919"/>
        <v>-26197.25</v>
      </c>
    </row>
    <row r="778" spans="1:14" s="67" customFormat="1" ht="10.5" customHeight="1" x14ac:dyDescent="0.2">
      <c r="A778" s="66"/>
      <c r="B778" s="72"/>
      <c r="C778" s="73" t="s">
        <v>49</v>
      </c>
      <c r="D778" s="63">
        <f>SUM(D775:D777)</f>
        <v>354712.29000000004</v>
      </c>
      <c r="E778" s="63">
        <f t="shared" ref="E778" si="920">SUM(E775:E777)</f>
        <v>125026.65</v>
      </c>
      <c r="F778" s="63">
        <f t="shared" ref="F778" si="921">SUM(F775:F777)</f>
        <v>44829.450000000004</v>
      </c>
      <c r="G778" s="63">
        <f t="shared" ref="G778" si="922">SUM(G775:G777)</f>
        <v>0</v>
      </c>
      <c r="H778" s="63">
        <f t="shared" ref="H778" si="923">SUM(H775:H777)</f>
        <v>0</v>
      </c>
      <c r="I778" s="63">
        <f t="shared" ref="I778" si="924">SUM(I775:I777)</f>
        <v>0</v>
      </c>
      <c r="J778" s="63">
        <f t="shared" ref="J778" si="925">SUM(J775:J777)</f>
        <v>-321969.05</v>
      </c>
      <c r="K778" s="63">
        <f t="shared" si="918"/>
        <v>112940.44000000006</v>
      </c>
      <c r="L778" s="63">
        <f>SUM(L775:L777)</f>
        <v>0</v>
      </c>
      <c r="M778" s="155" t="s">
        <v>308</v>
      </c>
      <c r="N778" s="63">
        <f>K778-L778</f>
        <v>112940.44000000006</v>
      </c>
    </row>
    <row r="779" spans="1:14" ht="10.5" customHeight="1" thickBot="1" x14ac:dyDescent="0.25">
      <c r="A779" s="4"/>
      <c r="B779" s="11"/>
      <c r="D779" s="12"/>
      <c r="E779" s="12"/>
      <c r="F779" s="12"/>
      <c r="G779" s="12"/>
      <c r="H779" s="12"/>
      <c r="I779" s="12"/>
      <c r="J779" s="12"/>
      <c r="K779" s="33"/>
      <c r="L779" s="33"/>
      <c r="M779" s="159" t="s">
        <v>308</v>
      </c>
      <c r="N779" s="160"/>
    </row>
    <row r="780" spans="1:14" s="67" customFormat="1" ht="10.5" customHeight="1" thickTop="1" x14ac:dyDescent="0.2">
      <c r="A780" s="66"/>
      <c r="B780" s="72"/>
      <c r="C780" s="85" t="s">
        <v>360</v>
      </c>
      <c r="D780" s="161">
        <f>D773+D778</f>
        <v>45042968.010000005</v>
      </c>
      <c r="E780" s="161">
        <f>E773+E778</f>
        <v>1723850.13</v>
      </c>
      <c r="F780" s="161">
        <f t="shared" ref="F780:J780" si="926">F773+F778</f>
        <v>44829.450000000004</v>
      </c>
      <c r="G780" s="161">
        <f t="shared" si="926"/>
        <v>0</v>
      </c>
      <c r="H780" s="161">
        <f t="shared" si="926"/>
        <v>0</v>
      </c>
      <c r="I780" s="161">
        <f t="shared" si="926"/>
        <v>0</v>
      </c>
      <c r="J780" s="161">
        <f t="shared" si="926"/>
        <v>-321969.05</v>
      </c>
      <c r="K780" s="161">
        <f t="shared" ref="K780" si="927">D780+E780-F780-G780+H780+I780+J780</f>
        <v>46400019.640000008</v>
      </c>
      <c r="L780" s="161">
        <f>L773+L778</f>
        <v>0</v>
      </c>
      <c r="M780" s="204"/>
      <c r="N780" s="161">
        <f>K780-L780</f>
        <v>46400019.640000008</v>
      </c>
    </row>
    <row r="781" spans="1:14" ht="10.5" customHeight="1" x14ac:dyDescent="0.2">
      <c r="A781" s="4"/>
      <c r="B781" s="11"/>
      <c r="C781" s="18"/>
      <c r="D781" s="33"/>
      <c r="E781" s="33"/>
      <c r="F781" s="33"/>
      <c r="G781" s="33"/>
      <c r="H781" s="33"/>
      <c r="I781" s="33"/>
      <c r="J781" s="33"/>
      <c r="K781" s="33"/>
      <c r="L781" s="33"/>
      <c r="M781" s="155" t="s">
        <v>308</v>
      </c>
      <c r="N781" s="33"/>
    </row>
    <row r="782" spans="1:14" ht="10.5" customHeight="1" x14ac:dyDescent="0.2">
      <c r="A782" s="144" t="s">
        <v>9</v>
      </c>
      <c r="B782" s="28"/>
      <c r="C782" s="29"/>
      <c r="D782" s="156"/>
      <c r="E782" s="156"/>
      <c r="F782" s="156"/>
      <c r="G782" s="156"/>
      <c r="H782" s="156"/>
      <c r="I782" s="156"/>
      <c r="J782" s="156"/>
      <c r="K782" s="156"/>
      <c r="L782" s="156"/>
      <c r="M782" s="157" t="s">
        <v>308</v>
      </c>
      <c r="N782" s="158"/>
    </row>
    <row r="783" spans="1:14" s="9" customFormat="1" ht="10.5" customHeight="1" x14ac:dyDescent="0.2">
      <c r="A783" s="136"/>
      <c r="B783" s="31">
        <v>341</v>
      </c>
      <c r="C783" s="32" t="s">
        <v>40</v>
      </c>
      <c r="D783" s="33">
        <f>D735+D751+D767</f>
        <v>11565916.370000001</v>
      </c>
      <c r="E783" s="33">
        <f t="shared" ref="E783:J783" si="928">E735+E751+E767</f>
        <v>346416.73</v>
      </c>
      <c r="F783" s="33">
        <f t="shared" si="928"/>
        <v>185044</v>
      </c>
      <c r="G783" s="33">
        <f t="shared" si="928"/>
        <v>5815.1</v>
      </c>
      <c r="H783" s="33">
        <f t="shared" si="928"/>
        <v>0</v>
      </c>
      <c r="I783" s="33">
        <f t="shared" si="928"/>
        <v>0</v>
      </c>
      <c r="J783" s="33">
        <f t="shared" si="928"/>
        <v>0</v>
      </c>
      <c r="K783" s="12">
        <f>D783+E783-F783-G783+H783+I783+J783</f>
        <v>11721474.000000002</v>
      </c>
      <c r="L783" s="12">
        <v>0</v>
      </c>
      <c r="M783" s="155" t="s">
        <v>308</v>
      </c>
      <c r="N783" s="12">
        <f>K783-L783</f>
        <v>11721474.000000002</v>
      </c>
    </row>
    <row r="784" spans="1:14" ht="10.5" customHeight="1" x14ac:dyDescent="0.2">
      <c r="A784" s="49"/>
      <c r="B784" s="31">
        <v>342</v>
      </c>
      <c r="C784" s="42" t="s">
        <v>100</v>
      </c>
      <c r="D784" s="33">
        <f t="shared" ref="D784:J788" si="929">D736+D752+D768</f>
        <v>13290325.030000001</v>
      </c>
      <c r="E784" s="33">
        <f t="shared" si="929"/>
        <v>425569.29</v>
      </c>
      <c r="F784" s="33">
        <f t="shared" si="929"/>
        <v>363592.94</v>
      </c>
      <c r="G784" s="33">
        <f t="shared" si="929"/>
        <v>0</v>
      </c>
      <c r="H784" s="33">
        <f t="shared" si="929"/>
        <v>0</v>
      </c>
      <c r="I784" s="33">
        <f t="shared" si="929"/>
        <v>0</v>
      </c>
      <c r="J784" s="33">
        <f t="shared" si="929"/>
        <v>0</v>
      </c>
      <c r="K784" s="12">
        <f>D784+E784-F784-G784+H784+I784+J784</f>
        <v>13352301.380000001</v>
      </c>
      <c r="L784" s="12">
        <v>0</v>
      </c>
      <c r="M784" s="155" t="s">
        <v>308</v>
      </c>
      <c r="N784" s="12">
        <f>K784-L784</f>
        <v>13352301.380000001</v>
      </c>
    </row>
    <row r="785" spans="1:14" ht="10.5" customHeight="1" x14ac:dyDescent="0.2">
      <c r="A785" s="49"/>
      <c r="B785" s="31">
        <v>343</v>
      </c>
      <c r="C785" s="19" t="s">
        <v>101</v>
      </c>
      <c r="D785" s="33">
        <f t="shared" si="929"/>
        <v>90265550.890000001</v>
      </c>
      <c r="E785" s="33">
        <f t="shared" si="929"/>
        <v>3738589.4400000004</v>
      </c>
      <c r="F785" s="33">
        <f t="shared" si="929"/>
        <v>8116707.4299999997</v>
      </c>
      <c r="G785" s="33">
        <f t="shared" si="929"/>
        <v>100771.04000000001</v>
      </c>
      <c r="H785" s="33">
        <f t="shared" si="929"/>
        <v>0</v>
      </c>
      <c r="I785" s="33">
        <f t="shared" si="929"/>
        <v>3653241</v>
      </c>
      <c r="J785" s="33">
        <f t="shared" si="929"/>
        <v>328984.21000000002</v>
      </c>
      <c r="K785" s="12">
        <f t="shared" ref="K785:K789" si="930">D785+E785-F785-G785+H785+I785+J785</f>
        <v>89768887.069999993</v>
      </c>
      <c r="L785" s="12">
        <v>0</v>
      </c>
      <c r="M785" s="155" t="s">
        <v>308</v>
      </c>
      <c r="N785" s="12">
        <f t="shared" ref="N785:N788" si="931">K785-L785</f>
        <v>89768887.069999993</v>
      </c>
    </row>
    <row r="786" spans="1:14" ht="10.5" customHeight="1" x14ac:dyDescent="0.2">
      <c r="A786" s="49"/>
      <c r="B786" s="31">
        <v>344</v>
      </c>
      <c r="C786" s="19" t="s">
        <v>102</v>
      </c>
      <c r="D786" s="33">
        <f t="shared" si="929"/>
        <v>45906539.530000001</v>
      </c>
      <c r="E786" s="33">
        <f t="shared" si="929"/>
        <v>1128292.95</v>
      </c>
      <c r="F786" s="33">
        <f t="shared" si="929"/>
        <v>1783204.4300000002</v>
      </c>
      <c r="G786" s="33">
        <f t="shared" si="929"/>
        <v>0</v>
      </c>
      <c r="H786" s="33">
        <f t="shared" si="929"/>
        <v>0</v>
      </c>
      <c r="I786" s="33">
        <f t="shared" si="929"/>
        <v>0</v>
      </c>
      <c r="J786" s="33">
        <f t="shared" si="929"/>
        <v>0</v>
      </c>
      <c r="K786" s="12">
        <f t="shared" si="930"/>
        <v>45251628.050000004</v>
      </c>
      <c r="L786" s="12">
        <v>0</v>
      </c>
      <c r="M786" s="155" t="s">
        <v>308</v>
      </c>
      <c r="N786" s="12">
        <f t="shared" si="931"/>
        <v>45251628.050000004</v>
      </c>
    </row>
    <row r="787" spans="1:14" ht="10.5" customHeight="1" x14ac:dyDescent="0.2">
      <c r="A787" s="49"/>
      <c r="B787" s="31">
        <v>345</v>
      </c>
      <c r="C787" s="19" t="s">
        <v>43</v>
      </c>
      <c r="D787" s="33">
        <f t="shared" si="929"/>
        <v>19212122.949999999</v>
      </c>
      <c r="E787" s="33">
        <f t="shared" si="929"/>
        <v>501049.92</v>
      </c>
      <c r="F787" s="33">
        <f t="shared" si="929"/>
        <v>646358.88</v>
      </c>
      <c r="G787" s="33">
        <f t="shared" si="929"/>
        <v>1456.47</v>
      </c>
      <c r="H787" s="33">
        <f t="shared" si="929"/>
        <v>0</v>
      </c>
      <c r="I787" s="33">
        <f t="shared" si="929"/>
        <v>0</v>
      </c>
      <c r="J787" s="33">
        <f t="shared" si="929"/>
        <v>0</v>
      </c>
      <c r="K787" s="12">
        <f t="shared" si="930"/>
        <v>19065357.520000003</v>
      </c>
      <c r="L787" s="12">
        <v>0</v>
      </c>
      <c r="M787" s="155" t="s">
        <v>308</v>
      </c>
      <c r="N787" s="12">
        <f t="shared" si="931"/>
        <v>19065357.520000003</v>
      </c>
    </row>
    <row r="788" spans="1:14" ht="10.5" customHeight="1" x14ac:dyDescent="0.2">
      <c r="A788" s="49"/>
      <c r="B788" s="31">
        <v>346</v>
      </c>
      <c r="C788" s="19" t="s">
        <v>44</v>
      </c>
      <c r="D788" s="33">
        <f t="shared" si="929"/>
        <v>397841.36</v>
      </c>
      <c r="E788" s="33">
        <f t="shared" si="929"/>
        <v>12947.009999999998</v>
      </c>
      <c r="F788" s="33">
        <f t="shared" si="929"/>
        <v>1000</v>
      </c>
      <c r="G788" s="33">
        <f t="shared" si="929"/>
        <v>1149</v>
      </c>
      <c r="H788" s="33">
        <f t="shared" si="929"/>
        <v>0</v>
      </c>
      <c r="I788" s="33">
        <f t="shared" si="929"/>
        <v>0</v>
      </c>
      <c r="J788" s="33">
        <f t="shared" si="929"/>
        <v>0</v>
      </c>
      <c r="K788" s="12">
        <f t="shared" si="930"/>
        <v>408639.37</v>
      </c>
      <c r="L788" s="12">
        <v>0</v>
      </c>
      <c r="M788" s="155" t="s">
        <v>308</v>
      </c>
      <c r="N788" s="12">
        <f t="shared" si="931"/>
        <v>408639.37</v>
      </c>
    </row>
    <row r="789" spans="1:14" s="67" customFormat="1" ht="10.5" customHeight="1" x14ac:dyDescent="0.2">
      <c r="A789" s="138"/>
      <c r="B789" s="61"/>
      <c r="C789" s="62" t="s">
        <v>45</v>
      </c>
      <c r="D789" s="63">
        <f>SUM(D783:D788)</f>
        <v>180638296.13</v>
      </c>
      <c r="E789" s="63">
        <f t="shared" ref="E789:J789" si="932">SUM(E783:E788)</f>
        <v>6152865.3400000008</v>
      </c>
      <c r="F789" s="63">
        <f t="shared" si="932"/>
        <v>11095907.68</v>
      </c>
      <c r="G789" s="63">
        <f t="shared" si="932"/>
        <v>109191.61000000002</v>
      </c>
      <c r="H789" s="63">
        <f t="shared" si="932"/>
        <v>0</v>
      </c>
      <c r="I789" s="63">
        <f t="shared" si="932"/>
        <v>3653241</v>
      </c>
      <c r="J789" s="63">
        <f t="shared" si="932"/>
        <v>328984.21000000002</v>
      </c>
      <c r="K789" s="63">
        <f t="shared" si="930"/>
        <v>179568287.38999999</v>
      </c>
      <c r="L789" s="63">
        <f>SUM(L783:L788)</f>
        <v>0</v>
      </c>
      <c r="M789" s="155" t="s">
        <v>308</v>
      </c>
      <c r="N789" s="63">
        <f>K789-L789</f>
        <v>179568287.38999999</v>
      </c>
    </row>
    <row r="790" spans="1:14" ht="10.5" customHeight="1" x14ac:dyDescent="0.2">
      <c r="A790" s="49"/>
      <c r="B790" s="31"/>
      <c r="C790" s="37"/>
      <c r="D790" s="33"/>
      <c r="E790" s="33"/>
      <c r="F790" s="33"/>
      <c r="G790" s="33"/>
      <c r="H790" s="33"/>
      <c r="I790" s="33"/>
      <c r="J790" s="33"/>
      <c r="K790" s="33"/>
      <c r="L790" s="33"/>
      <c r="M790" s="155" t="s">
        <v>308</v>
      </c>
      <c r="N790" s="33"/>
    </row>
    <row r="791" spans="1:14" s="9" customFormat="1" ht="10.5" customHeight="1" x14ac:dyDescent="0.2">
      <c r="A791" s="136"/>
      <c r="B791" s="31">
        <v>346.3</v>
      </c>
      <c r="C791" s="32" t="s">
        <v>46</v>
      </c>
      <c r="D791" s="33">
        <f t="shared" ref="D791:J793" si="933">D743+D759+D775</f>
        <v>91461.09</v>
      </c>
      <c r="E791" s="33">
        <f t="shared" si="933"/>
        <v>47676.6</v>
      </c>
      <c r="F791" s="33">
        <f t="shared" si="933"/>
        <v>0</v>
      </c>
      <c r="G791" s="33">
        <f t="shared" si="933"/>
        <v>0</v>
      </c>
      <c r="H791" s="33">
        <f t="shared" si="933"/>
        <v>0</v>
      </c>
      <c r="I791" s="33">
        <f t="shared" si="933"/>
        <v>0</v>
      </c>
      <c r="J791" s="33">
        <f t="shared" si="933"/>
        <v>0</v>
      </c>
      <c r="K791" s="12">
        <f t="shared" ref="K791:K794" si="934">D791+E791-F791-G791+H791+I791+J791</f>
        <v>139137.69</v>
      </c>
      <c r="L791" s="12">
        <v>0</v>
      </c>
      <c r="M791" s="155" t="s">
        <v>308</v>
      </c>
      <c r="N791" s="12">
        <f t="shared" ref="N791:N793" si="935">K791-L791</f>
        <v>139137.69</v>
      </c>
    </row>
    <row r="792" spans="1:14" s="9" customFormat="1" ht="10.5" customHeight="1" x14ac:dyDescent="0.2">
      <c r="A792" s="136"/>
      <c r="B792" s="31">
        <v>346.5</v>
      </c>
      <c r="C792" s="16" t="s">
        <v>47</v>
      </c>
      <c r="D792" s="33">
        <f t="shared" si="933"/>
        <v>0</v>
      </c>
      <c r="E792" s="33">
        <f t="shared" si="933"/>
        <v>0</v>
      </c>
      <c r="F792" s="33">
        <f t="shared" si="933"/>
        <v>0</v>
      </c>
      <c r="G792" s="33">
        <f t="shared" si="933"/>
        <v>0</v>
      </c>
      <c r="H792" s="33">
        <f t="shared" si="933"/>
        <v>0</v>
      </c>
      <c r="I792" s="33">
        <f t="shared" si="933"/>
        <v>0</v>
      </c>
      <c r="J792" s="33">
        <f t="shared" si="933"/>
        <v>0</v>
      </c>
      <c r="K792" s="12">
        <f t="shared" si="934"/>
        <v>0</v>
      </c>
      <c r="L792" s="12">
        <v>0</v>
      </c>
      <c r="M792" s="155" t="s">
        <v>308</v>
      </c>
      <c r="N792" s="12">
        <f t="shared" si="935"/>
        <v>0</v>
      </c>
    </row>
    <row r="793" spans="1:14" ht="10.5" customHeight="1" x14ac:dyDescent="0.2">
      <c r="A793" s="49"/>
      <c r="B793" s="31">
        <v>346.7</v>
      </c>
      <c r="C793" s="38" t="s">
        <v>48</v>
      </c>
      <c r="D793" s="33">
        <f t="shared" si="933"/>
        <v>287021.02</v>
      </c>
      <c r="E793" s="33">
        <f t="shared" si="933"/>
        <v>82888.650000000009</v>
      </c>
      <c r="F793" s="33">
        <f t="shared" si="933"/>
        <v>44829.450000000004</v>
      </c>
      <c r="G793" s="33">
        <f t="shared" si="933"/>
        <v>0</v>
      </c>
      <c r="H793" s="33">
        <f t="shared" si="933"/>
        <v>0</v>
      </c>
      <c r="I793" s="33">
        <f t="shared" si="933"/>
        <v>0</v>
      </c>
      <c r="J793" s="33">
        <f t="shared" si="933"/>
        <v>-321969.05</v>
      </c>
      <c r="K793" s="12">
        <f t="shared" si="934"/>
        <v>3111.1700000000419</v>
      </c>
      <c r="L793" s="12">
        <v>0</v>
      </c>
      <c r="M793" s="155" t="s">
        <v>308</v>
      </c>
      <c r="N793" s="12">
        <f t="shared" si="935"/>
        <v>3111.1700000000419</v>
      </c>
    </row>
    <row r="794" spans="1:14" s="77" customFormat="1" ht="10.5" customHeight="1" x14ac:dyDescent="0.2">
      <c r="A794" s="145"/>
      <c r="B794" s="61"/>
      <c r="C794" s="76" t="s">
        <v>49</v>
      </c>
      <c r="D794" s="63">
        <f>SUM(D791:D793)</f>
        <v>378482.11</v>
      </c>
      <c r="E794" s="63">
        <f t="shared" ref="E794:J794" si="936">SUM(E791:E793)</f>
        <v>130565.25</v>
      </c>
      <c r="F794" s="63">
        <f t="shared" si="936"/>
        <v>44829.450000000004</v>
      </c>
      <c r="G794" s="63">
        <f t="shared" si="936"/>
        <v>0</v>
      </c>
      <c r="H794" s="63">
        <f t="shared" si="936"/>
        <v>0</v>
      </c>
      <c r="I794" s="63">
        <f t="shared" si="936"/>
        <v>0</v>
      </c>
      <c r="J794" s="63">
        <f t="shared" si="936"/>
        <v>-321969.05</v>
      </c>
      <c r="K794" s="63">
        <f t="shared" si="934"/>
        <v>142248.85999999999</v>
      </c>
      <c r="L794" s="63">
        <f>SUM(L791:L793)</f>
        <v>0</v>
      </c>
      <c r="M794" s="155" t="s">
        <v>308</v>
      </c>
      <c r="N794" s="63">
        <f>K794-L794</f>
        <v>142248.85999999999</v>
      </c>
    </row>
    <row r="795" spans="1:14" ht="10.5" customHeight="1" thickBot="1" x14ac:dyDescent="0.25">
      <c r="A795" s="49"/>
      <c r="B795" s="35"/>
      <c r="C795" s="19"/>
      <c r="D795" s="33"/>
      <c r="E795" s="33"/>
      <c r="F795" s="33"/>
      <c r="G795" s="33"/>
      <c r="H795" s="33"/>
      <c r="I795" s="33"/>
      <c r="J795" s="33"/>
      <c r="K795" s="33"/>
      <c r="L795" s="33"/>
      <c r="M795" s="159" t="s">
        <v>308</v>
      </c>
      <c r="N795" s="160"/>
    </row>
    <row r="796" spans="1:14" s="67" customFormat="1" ht="10.5" customHeight="1" thickTop="1" x14ac:dyDescent="0.2">
      <c r="A796" s="140"/>
      <c r="B796" s="69"/>
      <c r="C796" s="70" t="s">
        <v>361</v>
      </c>
      <c r="D796" s="161">
        <f>D789+D794</f>
        <v>181016778.24000001</v>
      </c>
      <c r="E796" s="161">
        <f>E789+E794</f>
        <v>6283430.5900000008</v>
      </c>
      <c r="F796" s="161">
        <f t="shared" ref="F796:J796" si="937">F789+F794</f>
        <v>11140737.129999999</v>
      </c>
      <c r="G796" s="161">
        <f t="shared" si="937"/>
        <v>109191.61000000002</v>
      </c>
      <c r="H796" s="161">
        <f t="shared" si="937"/>
        <v>0</v>
      </c>
      <c r="I796" s="161">
        <f t="shared" si="937"/>
        <v>3653241</v>
      </c>
      <c r="J796" s="161">
        <f t="shared" si="937"/>
        <v>7015.1600000000326</v>
      </c>
      <c r="K796" s="161">
        <f t="shared" ref="K796" si="938">D796+E796-F796-G796+H796+I796+J796</f>
        <v>179710536.25</v>
      </c>
      <c r="L796" s="161">
        <f>L789+L794</f>
        <v>0</v>
      </c>
      <c r="M796" s="204"/>
      <c r="N796" s="161">
        <f>K796-L796</f>
        <v>179710536.25</v>
      </c>
    </row>
    <row r="797" spans="1:14" s="67" customFormat="1" ht="10.5" customHeight="1" x14ac:dyDescent="0.2">
      <c r="A797" s="65"/>
      <c r="B797" s="61"/>
      <c r="C797" s="62"/>
      <c r="D797" s="165"/>
      <c r="E797" s="165"/>
      <c r="F797" s="165"/>
      <c r="G797" s="165"/>
      <c r="H797" s="165"/>
      <c r="I797" s="165"/>
      <c r="J797" s="165"/>
      <c r="K797" s="165"/>
      <c r="L797" s="165"/>
      <c r="M797" s="159"/>
      <c r="N797" s="165"/>
    </row>
    <row r="798" spans="1:14" ht="10.5" customHeight="1" x14ac:dyDescent="0.2">
      <c r="A798" s="137" t="s">
        <v>291</v>
      </c>
      <c r="B798" s="17"/>
      <c r="D798" s="33"/>
      <c r="E798" s="33"/>
      <c r="F798" s="33"/>
      <c r="G798" s="33"/>
      <c r="H798" s="33"/>
      <c r="I798" s="33"/>
      <c r="J798" s="33"/>
      <c r="K798" s="33"/>
      <c r="L798" s="33"/>
      <c r="M798" s="155" t="s">
        <v>308</v>
      </c>
      <c r="N798" s="33"/>
    </row>
    <row r="799" spans="1:14" s="9" customFormat="1" ht="10.5" customHeight="1" x14ac:dyDescent="0.2">
      <c r="A799" s="5"/>
      <c r="B799" s="2">
        <v>341</v>
      </c>
      <c r="C799" s="13" t="s">
        <v>40</v>
      </c>
      <c r="D799" s="12">
        <v>-337.22</v>
      </c>
      <c r="E799" s="12">
        <v>56449.39</v>
      </c>
      <c r="F799" s="12">
        <v>0</v>
      </c>
      <c r="G799" s="12">
        <v>0</v>
      </c>
      <c r="H799" s="12">
        <v>0</v>
      </c>
      <c r="I799" s="12">
        <v>0</v>
      </c>
      <c r="J799" s="12">
        <v>36327.279999999999</v>
      </c>
      <c r="K799" s="12">
        <f>D799+E799-F799-G799+H799+I799+J799</f>
        <v>92439.45</v>
      </c>
      <c r="L799" s="12">
        <v>0</v>
      </c>
      <c r="M799" s="155" t="s">
        <v>308</v>
      </c>
      <c r="N799" s="12">
        <f>K799-L799</f>
        <v>92439.45</v>
      </c>
    </row>
    <row r="800" spans="1:14" ht="10.5" customHeight="1" x14ac:dyDescent="0.2">
      <c r="A800" s="4"/>
      <c r="B800" s="2">
        <v>342</v>
      </c>
      <c r="C800" s="44" t="s">
        <v>100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f>D800+E800-F800-G800+H800+I800+J800</f>
        <v>0</v>
      </c>
      <c r="L800" s="12">
        <v>0</v>
      </c>
      <c r="M800" s="155" t="s">
        <v>308</v>
      </c>
      <c r="N800" s="12">
        <f>K800-L800</f>
        <v>0</v>
      </c>
    </row>
    <row r="801" spans="1:14" ht="10.5" customHeight="1" x14ac:dyDescent="0.2">
      <c r="A801" s="4"/>
      <c r="B801" s="2">
        <v>343</v>
      </c>
      <c r="C801" s="4" t="s">
        <v>101</v>
      </c>
      <c r="D801" s="12">
        <v>4234001.8499999996</v>
      </c>
      <c r="E801" s="12">
        <v>1305572.6199999999</v>
      </c>
      <c r="F801" s="12">
        <v>0</v>
      </c>
      <c r="G801" s="12">
        <v>0</v>
      </c>
      <c r="H801" s="12">
        <v>0</v>
      </c>
      <c r="I801" s="12">
        <v>-1299.6500000000001</v>
      </c>
      <c r="J801" s="12">
        <v>-502631.76</v>
      </c>
      <c r="K801" s="12">
        <f t="shared" ref="K801:K805" si="939">D801+E801-F801-G801+H801+I801+J801</f>
        <v>5035643.0599999996</v>
      </c>
      <c r="L801" s="12">
        <v>0</v>
      </c>
      <c r="M801" s="155" t="s">
        <v>308</v>
      </c>
      <c r="N801" s="12">
        <f t="shared" ref="N801:N804" si="940">K801-L801</f>
        <v>5035643.0599999996</v>
      </c>
    </row>
    <row r="802" spans="1:14" ht="10.5" customHeight="1" x14ac:dyDescent="0.2">
      <c r="A802" s="4"/>
      <c r="B802" s="2">
        <v>344</v>
      </c>
      <c r="C802" s="4" t="s">
        <v>102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0</v>
      </c>
      <c r="K802" s="12">
        <f t="shared" si="939"/>
        <v>0</v>
      </c>
      <c r="L802" s="12">
        <v>0</v>
      </c>
      <c r="M802" s="155" t="s">
        <v>308</v>
      </c>
      <c r="N802" s="12">
        <f t="shared" si="940"/>
        <v>0</v>
      </c>
    </row>
    <row r="803" spans="1:14" ht="10.5" customHeight="1" x14ac:dyDescent="0.2">
      <c r="A803" s="4"/>
      <c r="B803" s="2">
        <v>345</v>
      </c>
      <c r="C803" s="4" t="s">
        <v>43</v>
      </c>
      <c r="D803" s="12">
        <v>0</v>
      </c>
      <c r="E803" s="12">
        <v>17487.36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f t="shared" si="939"/>
        <v>17487.36</v>
      </c>
      <c r="L803" s="12">
        <v>0</v>
      </c>
      <c r="M803" s="155" t="s">
        <v>308</v>
      </c>
      <c r="N803" s="12">
        <f t="shared" si="940"/>
        <v>17487.36</v>
      </c>
    </row>
    <row r="804" spans="1:14" ht="10.5" customHeight="1" x14ac:dyDescent="0.2">
      <c r="A804" s="4"/>
      <c r="B804" s="2">
        <v>346</v>
      </c>
      <c r="C804" s="4" t="s">
        <v>44</v>
      </c>
      <c r="D804" s="12">
        <v>0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0</v>
      </c>
      <c r="K804" s="12">
        <f t="shared" si="939"/>
        <v>0</v>
      </c>
      <c r="L804" s="12">
        <v>0</v>
      </c>
      <c r="M804" s="155" t="s">
        <v>308</v>
      </c>
      <c r="N804" s="12">
        <f t="shared" si="940"/>
        <v>0</v>
      </c>
    </row>
    <row r="805" spans="1:14" s="67" customFormat="1" ht="10.5" customHeight="1" x14ac:dyDescent="0.2">
      <c r="A805" s="66"/>
      <c r="B805" s="72"/>
      <c r="C805" s="73" t="s">
        <v>45</v>
      </c>
      <c r="D805" s="63">
        <f>SUM(D799:D804)</f>
        <v>4233664.63</v>
      </c>
      <c r="E805" s="63">
        <f>SUM(E799:E804)</f>
        <v>1379509.3699999999</v>
      </c>
      <c r="F805" s="63">
        <f t="shared" ref="F805" si="941">SUM(F799:F804)</f>
        <v>0</v>
      </c>
      <c r="G805" s="63">
        <f t="shared" ref="G805" si="942">SUM(G799:G804)</f>
        <v>0</v>
      </c>
      <c r="H805" s="63">
        <f t="shared" ref="H805" si="943">SUM(H799:H804)</f>
        <v>0</v>
      </c>
      <c r="I805" s="63">
        <f t="shared" ref="I805" si="944">SUM(I799:I804)</f>
        <v>-1299.6500000000001</v>
      </c>
      <c r="J805" s="63">
        <f t="shared" ref="J805" si="945">SUM(J799:J804)</f>
        <v>-466304.48</v>
      </c>
      <c r="K805" s="63">
        <f t="shared" si="939"/>
        <v>5145569.8699999992</v>
      </c>
      <c r="L805" s="63">
        <f>SUM(L799:L804)</f>
        <v>0</v>
      </c>
      <c r="M805" s="155" t="s">
        <v>308</v>
      </c>
      <c r="N805" s="63">
        <f>K805-L805</f>
        <v>5145569.8699999992</v>
      </c>
    </row>
    <row r="806" spans="1:14" ht="10.5" customHeight="1" x14ac:dyDescent="0.2">
      <c r="A806" s="4"/>
      <c r="B806" s="2"/>
      <c r="C806" s="18"/>
      <c r="D806" s="12"/>
      <c r="E806" s="12"/>
      <c r="F806" s="12"/>
      <c r="G806" s="12"/>
      <c r="H806" s="12"/>
      <c r="I806" s="12"/>
      <c r="J806" s="12"/>
      <c r="K806" s="33"/>
      <c r="L806" s="33"/>
      <c r="M806" s="155" t="s">
        <v>308</v>
      </c>
      <c r="N806" s="33"/>
    </row>
    <row r="807" spans="1:14" s="9" customFormat="1" ht="10.5" customHeight="1" x14ac:dyDescent="0.2">
      <c r="A807" s="5"/>
      <c r="B807" s="2">
        <v>346.3</v>
      </c>
      <c r="C807" s="13" t="s">
        <v>46</v>
      </c>
      <c r="D807" s="12">
        <v>1021.1</v>
      </c>
      <c r="E807" s="12">
        <v>3291.88</v>
      </c>
      <c r="F807" s="12">
        <v>0</v>
      </c>
      <c r="G807" s="12">
        <v>0</v>
      </c>
      <c r="H807" s="12">
        <v>0</v>
      </c>
      <c r="I807" s="12">
        <v>0</v>
      </c>
      <c r="J807" s="12">
        <v>0</v>
      </c>
      <c r="K807" s="12">
        <f t="shared" ref="K807:K810" si="946">D807+E807-F807-G807+H807+I807+J807</f>
        <v>4312.9800000000005</v>
      </c>
      <c r="L807" s="12">
        <v>0</v>
      </c>
      <c r="M807" s="155" t="s">
        <v>308</v>
      </c>
      <c r="N807" s="12">
        <f t="shared" ref="N807:N809" si="947">K807-L807</f>
        <v>4312.9800000000005</v>
      </c>
    </row>
    <row r="808" spans="1:14" s="9" customFormat="1" ht="10.5" customHeight="1" x14ac:dyDescent="0.2">
      <c r="A808" s="5"/>
      <c r="B808" s="2">
        <v>346.5</v>
      </c>
      <c r="C808" s="5" t="s">
        <v>47</v>
      </c>
      <c r="D808" s="12">
        <v>0</v>
      </c>
      <c r="E808" s="12">
        <v>0</v>
      </c>
      <c r="F808" s="12">
        <v>0</v>
      </c>
      <c r="G808" s="12">
        <v>0</v>
      </c>
      <c r="H808" s="12">
        <v>0</v>
      </c>
      <c r="I808" s="12">
        <v>0</v>
      </c>
      <c r="J808" s="12">
        <v>0</v>
      </c>
      <c r="K808" s="12">
        <f t="shared" si="946"/>
        <v>0</v>
      </c>
      <c r="L808" s="12">
        <v>0</v>
      </c>
      <c r="M808" s="155" t="s">
        <v>308</v>
      </c>
      <c r="N808" s="12">
        <f t="shared" si="947"/>
        <v>0</v>
      </c>
    </row>
    <row r="809" spans="1:14" ht="10.5" customHeight="1" x14ac:dyDescent="0.2">
      <c r="A809" s="4"/>
      <c r="B809" s="2">
        <v>346.7</v>
      </c>
      <c r="C809" s="3" t="s">
        <v>48</v>
      </c>
      <c r="D809" s="12">
        <v>18086.89</v>
      </c>
      <c r="E809" s="12">
        <v>28997.24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f t="shared" si="946"/>
        <v>47084.130000000005</v>
      </c>
      <c r="L809" s="12">
        <v>0</v>
      </c>
      <c r="M809" s="155" t="s">
        <v>308</v>
      </c>
      <c r="N809" s="12">
        <f t="shared" si="947"/>
        <v>47084.130000000005</v>
      </c>
    </row>
    <row r="810" spans="1:14" s="77" customFormat="1" ht="10.5" customHeight="1" x14ac:dyDescent="0.2">
      <c r="A810" s="24"/>
      <c r="B810" s="72"/>
      <c r="C810" s="106" t="s">
        <v>49</v>
      </c>
      <c r="D810" s="63">
        <f>SUM(D807:D809)</f>
        <v>19107.989999999998</v>
      </c>
      <c r="E810" s="63">
        <f t="shared" ref="E810" si="948">SUM(E807:E809)</f>
        <v>32289.120000000003</v>
      </c>
      <c r="F810" s="63">
        <f t="shared" ref="F810" si="949">SUM(F807:F809)</f>
        <v>0</v>
      </c>
      <c r="G810" s="63">
        <f t="shared" ref="G810" si="950">SUM(G807:G809)</f>
        <v>0</v>
      </c>
      <c r="H810" s="63">
        <f t="shared" ref="H810" si="951">SUM(H807:H809)</f>
        <v>0</v>
      </c>
      <c r="I810" s="63">
        <f t="shared" ref="I810" si="952">SUM(I807:I809)</f>
        <v>0</v>
      </c>
      <c r="J810" s="63">
        <f t="shared" ref="J810" si="953">SUM(J807:J809)</f>
        <v>0</v>
      </c>
      <c r="K810" s="63">
        <f t="shared" si="946"/>
        <v>51397.11</v>
      </c>
      <c r="L810" s="63">
        <f>SUM(L807:L809)</f>
        <v>0</v>
      </c>
      <c r="M810" s="155" t="s">
        <v>308</v>
      </c>
      <c r="N810" s="63">
        <f>K810-L810</f>
        <v>51397.11</v>
      </c>
    </row>
    <row r="811" spans="1:14" ht="10.5" customHeight="1" thickBot="1" x14ac:dyDescent="0.25">
      <c r="A811" s="4"/>
      <c r="B811" s="11"/>
      <c r="D811" s="12"/>
      <c r="E811" s="12"/>
      <c r="F811" s="12"/>
      <c r="G811" s="12"/>
      <c r="H811" s="12"/>
      <c r="I811" s="12"/>
      <c r="J811" s="12"/>
      <c r="K811" s="33"/>
      <c r="L811" s="33"/>
      <c r="M811" s="159" t="s">
        <v>308</v>
      </c>
      <c r="N811" s="160"/>
    </row>
    <row r="812" spans="1:14" s="67" customFormat="1" ht="10.5" customHeight="1" thickTop="1" x14ac:dyDescent="0.2">
      <c r="A812" s="66"/>
      <c r="B812" s="72"/>
      <c r="C812" s="85" t="s">
        <v>362</v>
      </c>
      <c r="D812" s="161">
        <f>D805+D810</f>
        <v>4252772.62</v>
      </c>
      <c r="E812" s="161">
        <f>E805+E810</f>
        <v>1411798.49</v>
      </c>
      <c r="F812" s="161">
        <f t="shared" ref="F812:J812" si="954">F805+F810</f>
        <v>0</v>
      </c>
      <c r="G812" s="161">
        <f t="shared" si="954"/>
        <v>0</v>
      </c>
      <c r="H812" s="161">
        <f t="shared" si="954"/>
        <v>0</v>
      </c>
      <c r="I812" s="161">
        <f t="shared" si="954"/>
        <v>-1299.6500000000001</v>
      </c>
      <c r="J812" s="161">
        <f t="shared" si="954"/>
        <v>-466304.48</v>
      </c>
      <c r="K812" s="161">
        <f t="shared" ref="K812" si="955">D812+E812-F812-G812+H812+I812+J812</f>
        <v>5196966.9800000004</v>
      </c>
      <c r="L812" s="161">
        <f>L805+L810</f>
        <v>0</v>
      </c>
      <c r="M812" s="204"/>
      <c r="N812" s="161">
        <f>K812-L812</f>
        <v>5196966.9800000004</v>
      </c>
    </row>
    <row r="813" spans="1:14" ht="10.5" customHeight="1" x14ac:dyDescent="0.2">
      <c r="A813" s="137" t="s">
        <v>292</v>
      </c>
      <c r="B813" s="17"/>
      <c r="D813" s="33"/>
      <c r="E813" s="33"/>
      <c r="F813" s="33"/>
      <c r="G813" s="33"/>
      <c r="H813" s="33"/>
      <c r="I813" s="33"/>
      <c r="J813" s="33"/>
      <c r="K813" s="33"/>
      <c r="L813" s="33"/>
      <c r="M813" s="155" t="s">
        <v>308</v>
      </c>
      <c r="N813" s="33"/>
    </row>
    <row r="814" spans="1:14" s="9" customFormat="1" ht="10.5" customHeight="1" x14ac:dyDescent="0.2">
      <c r="A814" s="5"/>
      <c r="B814" s="2">
        <v>341</v>
      </c>
      <c r="C814" s="13" t="s">
        <v>40</v>
      </c>
      <c r="D814" s="12">
        <v>1335399.6299999999</v>
      </c>
      <c r="E814" s="12">
        <v>2602573.94</v>
      </c>
      <c r="F814" s="12">
        <v>41731.200000000004</v>
      </c>
      <c r="G814" s="12">
        <v>3392.78</v>
      </c>
      <c r="H814" s="12">
        <v>0</v>
      </c>
      <c r="I814" s="12">
        <v>0</v>
      </c>
      <c r="J814" s="12">
        <v>-36327.279999999999</v>
      </c>
      <c r="K814" s="12">
        <f>D814+E814-F814-G814+H814+I814+J814</f>
        <v>3856522.31</v>
      </c>
      <c r="L814" s="12">
        <v>0</v>
      </c>
      <c r="M814" s="155" t="s">
        <v>308</v>
      </c>
      <c r="N814" s="12">
        <f>K814-L814</f>
        <v>3856522.31</v>
      </c>
    </row>
    <row r="815" spans="1:14" ht="10.5" customHeight="1" x14ac:dyDescent="0.2">
      <c r="A815" s="4"/>
      <c r="B815" s="2">
        <v>342</v>
      </c>
      <c r="C815" s="44" t="s">
        <v>100</v>
      </c>
      <c r="D815" s="12">
        <v>548480.23</v>
      </c>
      <c r="E815" s="12">
        <v>1548513.49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f>D815+E815-F815-G815+H815+I815+J815</f>
        <v>2096993.72</v>
      </c>
      <c r="L815" s="12">
        <v>0</v>
      </c>
      <c r="M815" s="155" t="s">
        <v>308</v>
      </c>
      <c r="N815" s="12">
        <f>K815-L815</f>
        <v>2096993.72</v>
      </c>
    </row>
    <row r="816" spans="1:14" ht="10.5" customHeight="1" x14ac:dyDescent="0.2">
      <c r="A816" s="4"/>
      <c r="B816" s="2">
        <v>343</v>
      </c>
      <c r="C816" s="4" t="s">
        <v>101</v>
      </c>
      <c r="D816" s="12">
        <v>44548278.810000002</v>
      </c>
      <c r="E816" s="12">
        <v>17327746.050000001</v>
      </c>
      <c r="F816" s="12">
        <v>43797449.890000001</v>
      </c>
      <c r="G816" s="12">
        <v>2861438.39</v>
      </c>
      <c r="H816" s="12">
        <v>0</v>
      </c>
      <c r="I816" s="12">
        <v>15582053.060000001</v>
      </c>
      <c r="J816" s="12">
        <v>509710.69</v>
      </c>
      <c r="K816" s="12">
        <f t="shared" ref="K816:K820" si="956">D816+E816-F816-G816+H816+I816+J816</f>
        <v>31308900.330000002</v>
      </c>
      <c r="L816" s="12">
        <v>0</v>
      </c>
      <c r="M816" s="155" t="s">
        <v>308</v>
      </c>
      <c r="N816" s="12">
        <f t="shared" ref="N816:N819" si="957">K816-L816</f>
        <v>31308900.330000002</v>
      </c>
    </row>
    <row r="817" spans="1:14" ht="10.5" customHeight="1" x14ac:dyDescent="0.2">
      <c r="A817" s="4"/>
      <c r="B817" s="2">
        <v>344</v>
      </c>
      <c r="C817" s="4" t="s">
        <v>102</v>
      </c>
      <c r="D817" s="12">
        <v>807872.52</v>
      </c>
      <c r="E817" s="12">
        <v>2277371.87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f t="shared" si="956"/>
        <v>3085244.39</v>
      </c>
      <c r="L817" s="12">
        <v>0</v>
      </c>
      <c r="M817" s="155" t="s">
        <v>308</v>
      </c>
      <c r="N817" s="12">
        <f t="shared" si="957"/>
        <v>3085244.39</v>
      </c>
    </row>
    <row r="818" spans="1:14" ht="10.5" customHeight="1" x14ac:dyDescent="0.2">
      <c r="A818" s="4"/>
      <c r="B818" s="2">
        <v>345</v>
      </c>
      <c r="C818" s="4" t="s">
        <v>43</v>
      </c>
      <c r="D818" s="12">
        <v>1316384.05</v>
      </c>
      <c r="E818" s="12">
        <v>3606306.16</v>
      </c>
      <c r="F818" s="12">
        <v>0</v>
      </c>
      <c r="G818" s="12">
        <v>0</v>
      </c>
      <c r="H818" s="12">
        <v>0</v>
      </c>
      <c r="I818" s="12">
        <v>0</v>
      </c>
      <c r="J818" s="12">
        <v>0</v>
      </c>
      <c r="K818" s="12">
        <f t="shared" si="956"/>
        <v>4922690.21</v>
      </c>
      <c r="L818" s="12">
        <v>0</v>
      </c>
      <c r="M818" s="155" t="s">
        <v>308</v>
      </c>
      <c r="N818" s="12">
        <f t="shared" si="957"/>
        <v>4922690.21</v>
      </c>
    </row>
    <row r="819" spans="1:14" ht="10.5" customHeight="1" x14ac:dyDescent="0.2">
      <c r="A819" s="4"/>
      <c r="B819" s="2">
        <v>346</v>
      </c>
      <c r="C819" s="4" t="s">
        <v>44</v>
      </c>
      <c r="D819" s="12">
        <v>79120.59</v>
      </c>
      <c r="E819" s="12">
        <v>334124.36</v>
      </c>
      <c r="F819" s="12">
        <v>0</v>
      </c>
      <c r="G819" s="12">
        <v>0</v>
      </c>
      <c r="H819" s="12">
        <v>0</v>
      </c>
      <c r="I819" s="12">
        <v>0</v>
      </c>
      <c r="J819" s="12">
        <v>0</v>
      </c>
      <c r="K819" s="12">
        <f t="shared" si="956"/>
        <v>413244.94999999995</v>
      </c>
      <c r="L819" s="12">
        <v>0</v>
      </c>
      <c r="M819" s="155" t="s">
        <v>308</v>
      </c>
      <c r="N819" s="12">
        <f t="shared" si="957"/>
        <v>413244.94999999995</v>
      </c>
    </row>
    <row r="820" spans="1:14" s="67" customFormat="1" ht="10.5" customHeight="1" x14ac:dyDescent="0.2">
      <c r="A820" s="66"/>
      <c r="B820" s="72"/>
      <c r="C820" s="73" t="s">
        <v>45</v>
      </c>
      <c r="D820" s="63">
        <f>SUM(D814:D819)</f>
        <v>48635535.830000006</v>
      </c>
      <c r="E820" s="63">
        <f t="shared" ref="E820" si="958">SUM(E814:E819)</f>
        <v>27696635.870000001</v>
      </c>
      <c r="F820" s="63">
        <f t="shared" ref="F820" si="959">SUM(F814:F819)</f>
        <v>43839181.090000004</v>
      </c>
      <c r="G820" s="63">
        <f t="shared" ref="G820" si="960">SUM(G814:G819)</f>
        <v>2864831.17</v>
      </c>
      <c r="H820" s="63">
        <f t="shared" ref="H820" si="961">SUM(H814:H819)</f>
        <v>0</v>
      </c>
      <c r="I820" s="63">
        <f t="shared" ref="I820" si="962">SUM(I814:I819)</f>
        <v>15582053.060000001</v>
      </c>
      <c r="J820" s="63">
        <f t="shared" ref="J820" si="963">SUM(J814:J819)</f>
        <v>473383.41000000003</v>
      </c>
      <c r="K820" s="63">
        <f t="shared" si="956"/>
        <v>45683595.909999996</v>
      </c>
      <c r="L820" s="63">
        <f>SUM(L814:L819)</f>
        <v>0</v>
      </c>
      <c r="M820" s="155" t="s">
        <v>308</v>
      </c>
      <c r="N820" s="63">
        <f>K820-L820</f>
        <v>45683595.909999996</v>
      </c>
    </row>
    <row r="821" spans="1:14" ht="10.5" customHeight="1" x14ac:dyDescent="0.2">
      <c r="A821" s="4"/>
      <c r="B821" s="2"/>
      <c r="C821" s="18"/>
      <c r="D821" s="12"/>
      <c r="E821" s="12"/>
      <c r="F821" s="12"/>
      <c r="G821" s="12"/>
      <c r="H821" s="12"/>
      <c r="I821" s="12"/>
      <c r="J821" s="12"/>
      <c r="K821" s="33"/>
      <c r="L821" s="33"/>
      <c r="M821" s="155" t="s">
        <v>308</v>
      </c>
      <c r="N821" s="33"/>
    </row>
    <row r="822" spans="1:14" s="9" customFormat="1" ht="10.5" customHeight="1" x14ac:dyDescent="0.2">
      <c r="A822" s="5"/>
      <c r="B822" s="2">
        <v>346.3</v>
      </c>
      <c r="C822" s="13" t="s">
        <v>46</v>
      </c>
      <c r="D822" s="12">
        <v>0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f t="shared" ref="K822:K825" si="964">D822+E822-F822-G822+H822+I822+J822</f>
        <v>0</v>
      </c>
      <c r="L822" s="12">
        <v>0</v>
      </c>
      <c r="M822" s="155" t="s">
        <v>308</v>
      </c>
      <c r="N822" s="12">
        <f t="shared" ref="N822:N824" si="965">K822-L822</f>
        <v>0</v>
      </c>
    </row>
    <row r="823" spans="1:14" s="9" customFormat="1" ht="10.5" customHeight="1" x14ac:dyDescent="0.2">
      <c r="A823" s="5"/>
      <c r="B823" s="2">
        <v>346.5</v>
      </c>
      <c r="C823" s="5" t="s">
        <v>47</v>
      </c>
      <c r="D823" s="12">
        <v>1645.3400000000001</v>
      </c>
      <c r="E823" s="12">
        <v>1569.3600000000001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f t="shared" si="964"/>
        <v>3214.7000000000003</v>
      </c>
      <c r="L823" s="12">
        <v>0</v>
      </c>
      <c r="M823" s="155" t="s">
        <v>308</v>
      </c>
      <c r="N823" s="12">
        <f t="shared" si="965"/>
        <v>3214.7000000000003</v>
      </c>
    </row>
    <row r="824" spans="1:14" ht="10.5" customHeight="1" x14ac:dyDescent="0.2">
      <c r="A824" s="4"/>
      <c r="B824" s="2">
        <v>346.7</v>
      </c>
      <c r="C824" s="3" t="s">
        <v>48</v>
      </c>
      <c r="D824" s="12">
        <v>74976.09</v>
      </c>
      <c r="E824" s="12">
        <v>10714.880000000001</v>
      </c>
      <c r="F824" s="12">
        <v>71975.400000000009</v>
      </c>
      <c r="G824" s="12">
        <v>0</v>
      </c>
      <c r="H824" s="12">
        <v>0</v>
      </c>
      <c r="I824" s="12">
        <v>0</v>
      </c>
      <c r="J824" s="12">
        <v>0</v>
      </c>
      <c r="K824" s="12">
        <f t="shared" si="964"/>
        <v>13715.569999999992</v>
      </c>
      <c r="L824" s="12">
        <v>0</v>
      </c>
      <c r="M824" s="155" t="s">
        <v>308</v>
      </c>
      <c r="N824" s="12">
        <f t="shared" si="965"/>
        <v>13715.569999999992</v>
      </c>
    </row>
    <row r="825" spans="1:14" s="77" customFormat="1" ht="10.5" customHeight="1" x14ac:dyDescent="0.2">
      <c r="A825" s="24"/>
      <c r="B825" s="72"/>
      <c r="C825" s="106" t="s">
        <v>49</v>
      </c>
      <c r="D825" s="63">
        <f>SUM(D822:D824)</f>
        <v>76621.429999999993</v>
      </c>
      <c r="E825" s="63">
        <f t="shared" ref="E825" si="966">SUM(E822:E824)</f>
        <v>12284.240000000002</v>
      </c>
      <c r="F825" s="63">
        <f t="shared" ref="F825" si="967">SUM(F822:F824)</f>
        <v>71975.400000000009</v>
      </c>
      <c r="G825" s="63">
        <f t="shared" ref="G825" si="968">SUM(G822:G824)</f>
        <v>0</v>
      </c>
      <c r="H825" s="63">
        <f t="shared" ref="H825" si="969">SUM(H822:H824)</f>
        <v>0</v>
      </c>
      <c r="I825" s="63">
        <f t="shared" ref="I825" si="970">SUM(I822:I824)</f>
        <v>0</v>
      </c>
      <c r="J825" s="63">
        <f t="shared" ref="J825" si="971">SUM(J822:J824)</f>
        <v>0</v>
      </c>
      <c r="K825" s="63">
        <f t="shared" si="964"/>
        <v>16930.26999999999</v>
      </c>
      <c r="L825" s="63">
        <f>SUM(L822:L824)</f>
        <v>0</v>
      </c>
      <c r="M825" s="155" t="s">
        <v>308</v>
      </c>
      <c r="N825" s="63">
        <f>K825-L825</f>
        <v>16930.26999999999</v>
      </c>
    </row>
    <row r="826" spans="1:14" ht="10.5" customHeight="1" thickBot="1" x14ac:dyDescent="0.25">
      <c r="A826" s="4"/>
      <c r="B826" s="11"/>
      <c r="D826" s="12"/>
      <c r="E826" s="12"/>
      <c r="F826" s="12"/>
      <c r="G826" s="12"/>
      <c r="H826" s="12"/>
      <c r="I826" s="12"/>
      <c r="J826" s="12"/>
      <c r="K826" s="33"/>
      <c r="L826" s="33"/>
      <c r="M826" s="159" t="s">
        <v>308</v>
      </c>
      <c r="N826" s="160"/>
    </row>
    <row r="827" spans="1:14" s="67" customFormat="1" ht="10.5" customHeight="1" thickTop="1" x14ac:dyDescent="0.2">
      <c r="A827" s="66"/>
      <c r="B827" s="72"/>
      <c r="C827" s="85" t="s">
        <v>363</v>
      </c>
      <c r="D827" s="161">
        <f>D820+D825</f>
        <v>48712157.260000005</v>
      </c>
      <c r="E827" s="161">
        <f>E820+E825</f>
        <v>27708920.109999999</v>
      </c>
      <c r="F827" s="161">
        <f t="shared" ref="F827:J827" si="972">F820+F825</f>
        <v>43911156.490000002</v>
      </c>
      <c r="G827" s="161">
        <f t="shared" si="972"/>
        <v>2864831.17</v>
      </c>
      <c r="H827" s="161">
        <f t="shared" si="972"/>
        <v>0</v>
      </c>
      <c r="I827" s="161">
        <f t="shared" si="972"/>
        <v>15582053.060000001</v>
      </c>
      <c r="J827" s="161">
        <f t="shared" si="972"/>
        <v>473383.41000000003</v>
      </c>
      <c r="K827" s="161">
        <f t="shared" ref="K827" si="973">D827+E827-F827-G827+H827+I827+J827</f>
        <v>45700526.18</v>
      </c>
      <c r="L827" s="161">
        <f>L820+L825</f>
        <v>0</v>
      </c>
      <c r="M827" s="204"/>
      <c r="N827" s="161">
        <f>K827-L827</f>
        <v>45700526.18</v>
      </c>
    </row>
    <row r="828" spans="1:14" ht="10.5" customHeight="1" x14ac:dyDescent="0.2">
      <c r="A828" s="135" t="s">
        <v>304</v>
      </c>
      <c r="B828" s="39"/>
      <c r="C828" s="29"/>
      <c r="D828" s="156"/>
      <c r="E828" s="156"/>
      <c r="F828" s="156"/>
      <c r="G828" s="156"/>
      <c r="H828" s="156"/>
      <c r="I828" s="156"/>
      <c r="J828" s="156"/>
      <c r="K828" s="156"/>
      <c r="L828" s="156"/>
      <c r="M828" s="157" t="s">
        <v>308</v>
      </c>
      <c r="N828" s="158"/>
    </row>
    <row r="829" spans="1:14" s="9" customFormat="1" ht="10.5" customHeight="1" x14ac:dyDescent="0.2">
      <c r="A829" s="136"/>
      <c r="B829" s="31">
        <v>341</v>
      </c>
      <c r="C829" s="32" t="s">
        <v>40</v>
      </c>
      <c r="D829" s="33">
        <f>D799+D814</f>
        <v>1335062.4099999999</v>
      </c>
      <c r="E829" s="33">
        <f t="shared" ref="E829:J829" si="974">E799+E814</f>
        <v>2659023.33</v>
      </c>
      <c r="F829" s="33">
        <f t="shared" si="974"/>
        <v>41731.200000000004</v>
      </c>
      <c r="G829" s="33">
        <f t="shared" si="974"/>
        <v>3392.78</v>
      </c>
      <c r="H829" s="33">
        <f t="shared" si="974"/>
        <v>0</v>
      </c>
      <c r="I829" s="33">
        <f t="shared" si="974"/>
        <v>0</v>
      </c>
      <c r="J829" s="33">
        <f t="shared" si="974"/>
        <v>0</v>
      </c>
      <c r="K829" s="12">
        <f>D829+E829-F829-G829+H829+I829+J829</f>
        <v>3948961.7600000002</v>
      </c>
      <c r="L829" s="12">
        <v>0</v>
      </c>
      <c r="M829" s="155" t="s">
        <v>308</v>
      </c>
      <c r="N829" s="12">
        <f>K829-L829</f>
        <v>3948961.7600000002</v>
      </c>
    </row>
    <row r="830" spans="1:14" ht="10.5" customHeight="1" x14ac:dyDescent="0.2">
      <c r="A830" s="49"/>
      <c r="B830" s="31">
        <v>342</v>
      </c>
      <c r="C830" s="42" t="s">
        <v>100</v>
      </c>
      <c r="D830" s="33">
        <f t="shared" ref="D830:J834" si="975">D800+D815</f>
        <v>548480.23</v>
      </c>
      <c r="E830" s="33">
        <f t="shared" si="975"/>
        <v>1548513.49</v>
      </c>
      <c r="F830" s="33">
        <f t="shared" si="975"/>
        <v>0</v>
      </c>
      <c r="G830" s="33">
        <f t="shared" si="975"/>
        <v>0</v>
      </c>
      <c r="H830" s="33">
        <f t="shared" si="975"/>
        <v>0</v>
      </c>
      <c r="I830" s="33">
        <f t="shared" si="975"/>
        <v>0</v>
      </c>
      <c r="J830" s="33">
        <f t="shared" si="975"/>
        <v>0</v>
      </c>
      <c r="K830" s="12">
        <f>D830+E830-F830-G830+H830+I830+J830</f>
        <v>2096993.72</v>
      </c>
      <c r="L830" s="12">
        <v>0</v>
      </c>
      <c r="M830" s="155" t="s">
        <v>308</v>
      </c>
      <c r="N830" s="12">
        <f>K830-L830</f>
        <v>2096993.72</v>
      </c>
    </row>
    <row r="831" spans="1:14" ht="10.5" customHeight="1" x14ac:dyDescent="0.2">
      <c r="A831" s="34"/>
      <c r="B831" s="31">
        <v>343</v>
      </c>
      <c r="C831" s="19" t="s">
        <v>101</v>
      </c>
      <c r="D831" s="33">
        <f t="shared" si="975"/>
        <v>48782280.660000004</v>
      </c>
      <c r="E831" s="33">
        <f t="shared" si="975"/>
        <v>18633318.670000002</v>
      </c>
      <c r="F831" s="33">
        <f t="shared" si="975"/>
        <v>43797449.890000001</v>
      </c>
      <c r="G831" s="33">
        <f t="shared" si="975"/>
        <v>2861438.39</v>
      </c>
      <c r="H831" s="33">
        <f t="shared" si="975"/>
        <v>0</v>
      </c>
      <c r="I831" s="33">
        <f t="shared" si="975"/>
        <v>15580753.41</v>
      </c>
      <c r="J831" s="33">
        <f t="shared" si="975"/>
        <v>7078.929999999993</v>
      </c>
      <c r="K831" s="12">
        <f t="shared" ref="K831:K835" si="976">D831+E831-F831-G831+H831+I831+J831</f>
        <v>36344543.390000008</v>
      </c>
      <c r="L831" s="12">
        <v>0</v>
      </c>
      <c r="M831" s="155" t="s">
        <v>308</v>
      </c>
      <c r="N831" s="12">
        <f t="shared" ref="N831:N834" si="977">K831-L831</f>
        <v>36344543.390000008</v>
      </c>
    </row>
    <row r="832" spans="1:14" ht="10.5" customHeight="1" x14ac:dyDescent="0.2">
      <c r="A832" s="34"/>
      <c r="B832" s="31">
        <v>344</v>
      </c>
      <c r="C832" s="19" t="s">
        <v>102</v>
      </c>
      <c r="D832" s="33">
        <f t="shared" si="975"/>
        <v>807872.52</v>
      </c>
      <c r="E832" s="33">
        <f t="shared" si="975"/>
        <v>2277371.87</v>
      </c>
      <c r="F832" s="33">
        <f t="shared" si="975"/>
        <v>0</v>
      </c>
      <c r="G832" s="33">
        <f t="shared" si="975"/>
        <v>0</v>
      </c>
      <c r="H832" s="33">
        <f t="shared" si="975"/>
        <v>0</v>
      </c>
      <c r="I832" s="33">
        <f t="shared" si="975"/>
        <v>0</v>
      </c>
      <c r="J832" s="33">
        <f t="shared" si="975"/>
        <v>0</v>
      </c>
      <c r="K832" s="12">
        <f t="shared" si="976"/>
        <v>3085244.39</v>
      </c>
      <c r="L832" s="12">
        <v>0</v>
      </c>
      <c r="M832" s="155" t="s">
        <v>308</v>
      </c>
      <c r="N832" s="12">
        <f t="shared" si="977"/>
        <v>3085244.39</v>
      </c>
    </row>
    <row r="833" spans="1:14" ht="10.5" customHeight="1" x14ac:dyDescent="0.2">
      <c r="A833" s="34"/>
      <c r="B833" s="31">
        <v>345</v>
      </c>
      <c r="C833" s="19" t="s">
        <v>43</v>
      </c>
      <c r="D833" s="33">
        <f t="shared" si="975"/>
        <v>1316384.05</v>
      </c>
      <c r="E833" s="33">
        <f t="shared" si="975"/>
        <v>3623793.52</v>
      </c>
      <c r="F833" s="33">
        <f t="shared" si="975"/>
        <v>0</v>
      </c>
      <c r="G833" s="33">
        <f t="shared" si="975"/>
        <v>0</v>
      </c>
      <c r="H833" s="33">
        <f t="shared" si="975"/>
        <v>0</v>
      </c>
      <c r="I833" s="33">
        <f t="shared" si="975"/>
        <v>0</v>
      </c>
      <c r="J833" s="33">
        <f t="shared" si="975"/>
        <v>0</v>
      </c>
      <c r="K833" s="12">
        <f t="shared" si="976"/>
        <v>4940177.57</v>
      </c>
      <c r="L833" s="12">
        <v>0</v>
      </c>
      <c r="M833" s="155" t="s">
        <v>308</v>
      </c>
      <c r="N833" s="12">
        <f t="shared" si="977"/>
        <v>4940177.57</v>
      </c>
    </row>
    <row r="834" spans="1:14" ht="10.5" customHeight="1" x14ac:dyDescent="0.2">
      <c r="A834" s="34"/>
      <c r="B834" s="31">
        <v>346</v>
      </c>
      <c r="C834" s="19" t="s">
        <v>44</v>
      </c>
      <c r="D834" s="33">
        <f t="shared" si="975"/>
        <v>79120.59</v>
      </c>
      <c r="E834" s="33">
        <f t="shared" si="975"/>
        <v>334124.36</v>
      </c>
      <c r="F834" s="33">
        <f t="shared" si="975"/>
        <v>0</v>
      </c>
      <c r="G834" s="33">
        <f t="shared" si="975"/>
        <v>0</v>
      </c>
      <c r="H834" s="33">
        <f t="shared" si="975"/>
        <v>0</v>
      </c>
      <c r="I834" s="33">
        <f t="shared" si="975"/>
        <v>0</v>
      </c>
      <c r="J834" s="33">
        <f t="shared" si="975"/>
        <v>0</v>
      </c>
      <c r="K834" s="12">
        <f t="shared" si="976"/>
        <v>413244.94999999995</v>
      </c>
      <c r="L834" s="12">
        <v>0</v>
      </c>
      <c r="M834" s="155" t="s">
        <v>308</v>
      </c>
      <c r="N834" s="12">
        <f t="shared" si="977"/>
        <v>413244.94999999995</v>
      </c>
    </row>
    <row r="835" spans="1:14" s="67" customFormat="1" ht="10.5" customHeight="1" x14ac:dyDescent="0.2">
      <c r="A835" s="60"/>
      <c r="B835" s="61"/>
      <c r="C835" s="62" t="s">
        <v>45</v>
      </c>
      <c r="D835" s="63">
        <f>SUM(D829:D834)</f>
        <v>52869200.460000008</v>
      </c>
      <c r="E835" s="63">
        <f t="shared" ref="E835:J835" si="978">SUM(E829:E834)</f>
        <v>29076145.240000002</v>
      </c>
      <c r="F835" s="63">
        <f t="shared" si="978"/>
        <v>43839181.090000004</v>
      </c>
      <c r="G835" s="63">
        <f t="shared" si="978"/>
        <v>2864831.17</v>
      </c>
      <c r="H835" s="63">
        <f t="shared" si="978"/>
        <v>0</v>
      </c>
      <c r="I835" s="63">
        <f t="shared" si="978"/>
        <v>15580753.41</v>
      </c>
      <c r="J835" s="63">
        <f t="shared" si="978"/>
        <v>7078.929999999993</v>
      </c>
      <c r="K835" s="63">
        <f t="shared" si="976"/>
        <v>50829165.780000009</v>
      </c>
      <c r="L835" s="63">
        <f>SUM(L829:L834)</f>
        <v>0</v>
      </c>
      <c r="M835" s="155" t="s">
        <v>308</v>
      </c>
      <c r="N835" s="63">
        <f>K835-L835</f>
        <v>50829165.780000009</v>
      </c>
    </row>
    <row r="836" spans="1:14" ht="10.5" customHeight="1" x14ac:dyDescent="0.2">
      <c r="A836" s="34"/>
      <c r="B836" s="31"/>
      <c r="C836" s="37"/>
      <c r="D836" s="33"/>
      <c r="E836" s="33"/>
      <c r="F836" s="33"/>
      <c r="G836" s="33"/>
      <c r="H836" s="33"/>
      <c r="I836" s="33"/>
      <c r="J836" s="33"/>
      <c r="K836" s="33"/>
      <c r="L836" s="33"/>
      <c r="M836" s="155" t="s">
        <v>308</v>
      </c>
      <c r="N836" s="33"/>
    </row>
    <row r="837" spans="1:14" s="9" customFormat="1" ht="10.5" customHeight="1" x14ac:dyDescent="0.2">
      <c r="A837" s="30"/>
      <c r="B837" s="31">
        <v>346.3</v>
      </c>
      <c r="C837" s="32" t="s">
        <v>46</v>
      </c>
      <c r="D837" s="33">
        <f>D807+D822</f>
        <v>1021.1</v>
      </c>
      <c r="E837" s="33">
        <f t="shared" ref="E837:J837" si="979">E807+E822</f>
        <v>3291.88</v>
      </c>
      <c r="F837" s="33">
        <f t="shared" si="979"/>
        <v>0</v>
      </c>
      <c r="G837" s="33">
        <f t="shared" si="979"/>
        <v>0</v>
      </c>
      <c r="H837" s="33">
        <f t="shared" si="979"/>
        <v>0</v>
      </c>
      <c r="I837" s="33">
        <f t="shared" si="979"/>
        <v>0</v>
      </c>
      <c r="J837" s="33">
        <f t="shared" si="979"/>
        <v>0</v>
      </c>
      <c r="K837" s="12">
        <f t="shared" ref="K837:K840" si="980">D837+E837-F837-G837+H837+I837+J837</f>
        <v>4312.9800000000005</v>
      </c>
      <c r="L837" s="12">
        <v>0</v>
      </c>
      <c r="M837" s="155" t="s">
        <v>308</v>
      </c>
      <c r="N837" s="12">
        <f t="shared" ref="N837:N839" si="981">K837-L837</f>
        <v>4312.9800000000005</v>
      </c>
    </row>
    <row r="838" spans="1:14" s="9" customFormat="1" ht="10.5" customHeight="1" x14ac:dyDescent="0.2">
      <c r="A838" s="30"/>
      <c r="B838" s="31">
        <v>346.5</v>
      </c>
      <c r="C838" s="16" t="s">
        <v>47</v>
      </c>
      <c r="D838" s="33">
        <f t="shared" ref="D838:J839" si="982">D808+D823</f>
        <v>1645.3400000000001</v>
      </c>
      <c r="E838" s="33">
        <f t="shared" si="982"/>
        <v>1569.3600000000001</v>
      </c>
      <c r="F838" s="33">
        <f t="shared" si="982"/>
        <v>0</v>
      </c>
      <c r="G838" s="33">
        <f t="shared" si="982"/>
        <v>0</v>
      </c>
      <c r="H838" s="33">
        <f t="shared" si="982"/>
        <v>0</v>
      </c>
      <c r="I838" s="33">
        <f t="shared" si="982"/>
        <v>0</v>
      </c>
      <c r="J838" s="33">
        <f t="shared" si="982"/>
        <v>0</v>
      </c>
      <c r="K838" s="12">
        <f t="shared" si="980"/>
        <v>3214.7000000000003</v>
      </c>
      <c r="L838" s="12">
        <v>0</v>
      </c>
      <c r="M838" s="155" t="s">
        <v>308</v>
      </c>
      <c r="N838" s="12">
        <f t="shared" si="981"/>
        <v>3214.7000000000003</v>
      </c>
    </row>
    <row r="839" spans="1:14" ht="10.5" customHeight="1" x14ac:dyDescent="0.2">
      <c r="A839" s="34"/>
      <c r="B839" s="31">
        <v>346.7</v>
      </c>
      <c r="C839" s="38" t="s">
        <v>48</v>
      </c>
      <c r="D839" s="33">
        <f t="shared" si="982"/>
        <v>93062.98</v>
      </c>
      <c r="E839" s="33">
        <f t="shared" si="982"/>
        <v>39712.120000000003</v>
      </c>
      <c r="F839" s="33">
        <f t="shared" si="982"/>
        <v>71975.400000000009</v>
      </c>
      <c r="G839" s="33">
        <f t="shared" si="982"/>
        <v>0</v>
      </c>
      <c r="H839" s="33">
        <f t="shared" si="982"/>
        <v>0</v>
      </c>
      <c r="I839" s="33">
        <f t="shared" si="982"/>
        <v>0</v>
      </c>
      <c r="J839" s="33">
        <f t="shared" si="982"/>
        <v>0</v>
      </c>
      <c r="K839" s="12">
        <f t="shared" si="980"/>
        <v>60799.7</v>
      </c>
      <c r="L839" s="12">
        <v>0</v>
      </c>
      <c r="M839" s="155" t="s">
        <v>308</v>
      </c>
      <c r="N839" s="12">
        <f t="shared" si="981"/>
        <v>60799.7</v>
      </c>
    </row>
    <row r="840" spans="1:14" s="77" customFormat="1" ht="10.5" customHeight="1" x14ac:dyDescent="0.2">
      <c r="A840" s="75"/>
      <c r="B840" s="61"/>
      <c r="C840" s="76" t="s">
        <v>49</v>
      </c>
      <c r="D840" s="63">
        <f>SUM(D837:D839)</f>
        <v>95729.42</v>
      </c>
      <c r="E840" s="63">
        <f t="shared" ref="E840" si="983">SUM(E837:E839)</f>
        <v>44573.36</v>
      </c>
      <c r="F840" s="63">
        <f t="shared" ref="F840" si="984">SUM(F837:F839)</f>
        <v>71975.400000000009</v>
      </c>
      <c r="G840" s="63">
        <f t="shared" ref="G840" si="985">SUM(G837:G839)</f>
        <v>0</v>
      </c>
      <c r="H840" s="63">
        <f t="shared" ref="H840" si="986">SUM(H837:H839)</f>
        <v>0</v>
      </c>
      <c r="I840" s="63">
        <f t="shared" ref="I840" si="987">SUM(I837:I839)</f>
        <v>0</v>
      </c>
      <c r="J840" s="63">
        <f t="shared" ref="J840" si="988">SUM(J837:J839)</f>
        <v>0</v>
      </c>
      <c r="K840" s="63">
        <f t="shared" si="980"/>
        <v>68327.37999999999</v>
      </c>
      <c r="L840" s="63">
        <f>SUM(L837:L839)</f>
        <v>0</v>
      </c>
      <c r="M840" s="155" t="s">
        <v>308</v>
      </c>
      <c r="N840" s="63">
        <f>K840-L840</f>
        <v>68327.37999999999</v>
      </c>
    </row>
    <row r="841" spans="1:14" ht="10.5" customHeight="1" thickBot="1" x14ac:dyDescent="0.25">
      <c r="A841" s="34"/>
      <c r="B841" s="35"/>
      <c r="C841" s="19"/>
      <c r="D841" s="33"/>
      <c r="E841" s="33"/>
      <c r="F841" s="33"/>
      <c r="G841" s="33"/>
      <c r="H841" s="33"/>
      <c r="I841" s="33"/>
      <c r="J841" s="33"/>
      <c r="K841" s="33"/>
      <c r="L841" s="33"/>
      <c r="M841" s="159" t="s">
        <v>308</v>
      </c>
      <c r="N841" s="160"/>
    </row>
    <row r="842" spans="1:14" s="67" customFormat="1" ht="10.5" customHeight="1" thickTop="1" x14ac:dyDescent="0.2">
      <c r="A842" s="140"/>
      <c r="B842" s="69"/>
      <c r="C842" s="84" t="s">
        <v>364</v>
      </c>
      <c r="D842" s="161">
        <f>D835+D840</f>
        <v>52964929.88000001</v>
      </c>
      <c r="E842" s="161">
        <f>E835+E840</f>
        <v>29120718.600000001</v>
      </c>
      <c r="F842" s="161">
        <f t="shared" ref="F842:J842" si="989">F835+F840</f>
        <v>43911156.490000002</v>
      </c>
      <c r="G842" s="161">
        <f t="shared" si="989"/>
        <v>2864831.17</v>
      </c>
      <c r="H842" s="161">
        <f t="shared" si="989"/>
        <v>0</v>
      </c>
      <c r="I842" s="161">
        <f t="shared" si="989"/>
        <v>15580753.41</v>
      </c>
      <c r="J842" s="161">
        <f t="shared" si="989"/>
        <v>7078.929999999993</v>
      </c>
      <c r="K842" s="161">
        <f t="shared" ref="K842" si="990">D842+E842-F842-G842+H842+I842+J842</f>
        <v>50897493.160000019</v>
      </c>
      <c r="L842" s="161">
        <f>L835+L840</f>
        <v>0</v>
      </c>
      <c r="M842" s="204"/>
      <c r="N842" s="161">
        <f>K842-L842</f>
        <v>50897493.160000019</v>
      </c>
    </row>
    <row r="843" spans="1:14" ht="10.5" customHeight="1" x14ac:dyDescent="0.2">
      <c r="A843" s="4"/>
      <c r="B843" s="11"/>
      <c r="C843" s="18"/>
      <c r="D843" s="33"/>
      <c r="E843" s="33"/>
      <c r="F843" s="33"/>
      <c r="G843" s="33"/>
      <c r="H843" s="33"/>
      <c r="I843" s="33"/>
      <c r="J843" s="33"/>
      <c r="K843" s="33"/>
      <c r="L843" s="33"/>
      <c r="M843" s="155"/>
      <c r="N843" s="33"/>
    </row>
    <row r="844" spans="1:14" ht="10.5" customHeight="1" x14ac:dyDescent="0.2">
      <c r="A844" s="137" t="s">
        <v>1</v>
      </c>
      <c r="B844" s="17"/>
      <c r="D844" s="33"/>
      <c r="E844" s="33"/>
      <c r="F844" s="33"/>
      <c r="G844" s="33"/>
      <c r="H844" s="33"/>
      <c r="I844" s="33"/>
      <c r="J844" s="33"/>
      <c r="K844" s="33"/>
      <c r="L844" s="33"/>
      <c r="M844" s="155" t="s">
        <v>308</v>
      </c>
      <c r="N844" s="33"/>
    </row>
    <row r="845" spans="1:14" s="9" customFormat="1" ht="10.5" customHeight="1" x14ac:dyDescent="0.2">
      <c r="A845" s="5"/>
      <c r="B845" s="2">
        <v>341</v>
      </c>
      <c r="C845" s="13" t="s">
        <v>40</v>
      </c>
      <c r="D845" s="12">
        <v>1666131.06</v>
      </c>
      <c r="E845" s="12">
        <v>284681.78000000003</v>
      </c>
      <c r="F845" s="12">
        <v>124457.09</v>
      </c>
      <c r="G845" s="12">
        <v>-43186.12</v>
      </c>
      <c r="H845" s="12">
        <v>0</v>
      </c>
      <c r="I845" s="12">
        <v>0</v>
      </c>
      <c r="J845" s="12">
        <v>0</v>
      </c>
      <c r="K845" s="12">
        <f>D845+E845-F845-G845+H845+I845+J845</f>
        <v>1869541.87</v>
      </c>
      <c r="L845" s="12">
        <v>0</v>
      </c>
      <c r="M845" s="155" t="s">
        <v>308</v>
      </c>
      <c r="N845" s="12">
        <f>K845-L845</f>
        <v>1869541.87</v>
      </c>
    </row>
    <row r="846" spans="1:14" ht="10.5" customHeight="1" x14ac:dyDescent="0.2">
      <c r="A846" s="4"/>
      <c r="B846" s="2">
        <v>342</v>
      </c>
      <c r="C846" s="44" t="s">
        <v>100</v>
      </c>
      <c r="D846" s="12">
        <v>233927.27000000002</v>
      </c>
      <c r="E846" s="12">
        <v>28046.760000000002</v>
      </c>
      <c r="F846" s="12">
        <v>0</v>
      </c>
      <c r="G846" s="12">
        <v>0</v>
      </c>
      <c r="H846" s="12">
        <v>0</v>
      </c>
      <c r="I846" s="12">
        <v>0</v>
      </c>
      <c r="J846" s="12">
        <v>0</v>
      </c>
      <c r="K846" s="12">
        <f>D846+E846-F846-G846+H846+I846+J846</f>
        <v>261974.03000000003</v>
      </c>
      <c r="L846" s="12">
        <v>0</v>
      </c>
      <c r="M846" s="155" t="s">
        <v>308</v>
      </c>
      <c r="N846" s="12">
        <f>K846-L846</f>
        <v>261974.03000000003</v>
      </c>
    </row>
    <row r="847" spans="1:14" ht="10.5" customHeight="1" x14ac:dyDescent="0.2">
      <c r="A847" s="4"/>
      <c r="B847" s="2">
        <v>343</v>
      </c>
      <c r="C847" s="4" t="s">
        <v>101</v>
      </c>
      <c r="D847" s="12">
        <v>858019.39</v>
      </c>
      <c r="E847" s="12">
        <v>210791.77000000002</v>
      </c>
      <c r="F847" s="12">
        <v>0</v>
      </c>
      <c r="G847" s="12">
        <v>0</v>
      </c>
      <c r="H847" s="12">
        <v>0</v>
      </c>
      <c r="I847" s="12">
        <v>21313.119999999999</v>
      </c>
      <c r="J847" s="12">
        <v>0</v>
      </c>
      <c r="K847" s="12">
        <f t="shared" ref="K847:K851" si="991">D847+E847-F847-G847+H847+I847+J847</f>
        <v>1090124.2800000003</v>
      </c>
      <c r="L847" s="12">
        <v>0</v>
      </c>
      <c r="M847" s="155" t="s">
        <v>308</v>
      </c>
      <c r="N847" s="12">
        <f t="shared" ref="N847:N850" si="992">K847-L847</f>
        <v>1090124.2800000003</v>
      </c>
    </row>
    <row r="848" spans="1:14" ht="10.5" customHeight="1" x14ac:dyDescent="0.2">
      <c r="A848" s="4"/>
      <c r="B848" s="2">
        <v>344</v>
      </c>
      <c r="C848" s="4" t="s">
        <v>102</v>
      </c>
      <c r="D848" s="12">
        <v>3902.91</v>
      </c>
      <c r="E848" s="12">
        <v>7285.02</v>
      </c>
      <c r="F848" s="12">
        <v>0</v>
      </c>
      <c r="G848" s="12">
        <v>0</v>
      </c>
      <c r="H848" s="12">
        <v>0</v>
      </c>
      <c r="I848" s="12">
        <v>0</v>
      </c>
      <c r="J848" s="12">
        <v>0</v>
      </c>
      <c r="K848" s="12">
        <f t="shared" si="991"/>
        <v>11187.93</v>
      </c>
      <c r="L848" s="12">
        <v>0</v>
      </c>
      <c r="M848" s="155" t="s">
        <v>308</v>
      </c>
      <c r="N848" s="12">
        <f t="shared" si="992"/>
        <v>11187.93</v>
      </c>
    </row>
    <row r="849" spans="1:14" ht="10.5" customHeight="1" x14ac:dyDescent="0.2">
      <c r="A849" s="4"/>
      <c r="B849" s="2">
        <v>345</v>
      </c>
      <c r="C849" s="4" t="s">
        <v>43</v>
      </c>
      <c r="D849" s="12">
        <v>74946.64</v>
      </c>
      <c r="E849" s="12">
        <v>36829.75</v>
      </c>
      <c r="F849" s="12">
        <v>0</v>
      </c>
      <c r="G849" s="12">
        <v>0</v>
      </c>
      <c r="H849" s="12">
        <v>0</v>
      </c>
      <c r="I849" s="12">
        <v>0</v>
      </c>
      <c r="J849" s="12">
        <v>0</v>
      </c>
      <c r="K849" s="12">
        <f t="shared" si="991"/>
        <v>111776.39</v>
      </c>
      <c r="L849" s="12">
        <v>0</v>
      </c>
      <c r="M849" s="155" t="s">
        <v>308</v>
      </c>
      <c r="N849" s="12">
        <f t="shared" si="992"/>
        <v>111776.39</v>
      </c>
    </row>
    <row r="850" spans="1:14" ht="10.5" customHeight="1" x14ac:dyDescent="0.2">
      <c r="A850" s="4"/>
      <c r="B850" s="2">
        <v>346</v>
      </c>
      <c r="C850" s="4" t="s">
        <v>44</v>
      </c>
      <c r="D850" s="12">
        <v>154393.38</v>
      </c>
      <c r="E850" s="12">
        <v>24297</v>
      </c>
      <c r="F850" s="12">
        <v>0</v>
      </c>
      <c r="G850" s="12">
        <v>0</v>
      </c>
      <c r="H850" s="12">
        <v>0</v>
      </c>
      <c r="I850" s="12">
        <v>0</v>
      </c>
      <c r="J850" s="12">
        <v>0</v>
      </c>
      <c r="K850" s="12">
        <f t="shared" si="991"/>
        <v>178690.38</v>
      </c>
      <c r="L850" s="12">
        <v>0</v>
      </c>
      <c r="M850" s="155" t="s">
        <v>308</v>
      </c>
      <c r="N850" s="12">
        <f t="shared" si="992"/>
        <v>178690.38</v>
      </c>
    </row>
    <row r="851" spans="1:14" s="67" customFormat="1" ht="10.5" customHeight="1" x14ac:dyDescent="0.2">
      <c r="A851" s="66"/>
      <c r="B851" s="72"/>
      <c r="C851" s="73" t="s">
        <v>45</v>
      </c>
      <c r="D851" s="63">
        <f>SUM(D845:D850)</f>
        <v>2991320.6500000004</v>
      </c>
      <c r="E851" s="63">
        <f t="shared" ref="E851" si="993">SUM(E845:E850)</f>
        <v>591932.08000000007</v>
      </c>
      <c r="F851" s="63">
        <f t="shared" ref="F851" si="994">SUM(F845:F850)</f>
        <v>124457.09</v>
      </c>
      <c r="G851" s="63">
        <f t="shared" ref="G851" si="995">SUM(G845:G850)</f>
        <v>-43186.12</v>
      </c>
      <c r="H851" s="63">
        <f t="shared" ref="H851" si="996">SUM(H845:H850)</f>
        <v>0</v>
      </c>
      <c r="I851" s="63">
        <f t="shared" ref="I851" si="997">SUM(I845:I850)</f>
        <v>21313.119999999999</v>
      </c>
      <c r="J851" s="63">
        <f t="shared" ref="J851" si="998">SUM(J845:J850)</f>
        <v>0</v>
      </c>
      <c r="K851" s="63">
        <f t="shared" si="991"/>
        <v>3523294.8800000008</v>
      </c>
      <c r="L851" s="63">
        <f>SUM(L845:L850)</f>
        <v>0</v>
      </c>
      <c r="M851" s="155" t="s">
        <v>308</v>
      </c>
      <c r="N851" s="63">
        <f>K851-L851</f>
        <v>3523294.8800000008</v>
      </c>
    </row>
    <row r="852" spans="1:14" ht="10.5" customHeight="1" x14ac:dyDescent="0.2">
      <c r="A852" s="4"/>
      <c r="B852" s="2"/>
      <c r="C852" s="18"/>
      <c r="D852" s="12"/>
      <c r="E852" s="12"/>
      <c r="F852" s="12"/>
      <c r="G852" s="12"/>
      <c r="H852" s="12"/>
      <c r="I852" s="12"/>
      <c r="J852" s="12"/>
      <c r="K852" s="33"/>
      <c r="L852" s="33"/>
      <c r="M852" s="155" t="s">
        <v>308</v>
      </c>
      <c r="N852" s="33"/>
    </row>
    <row r="853" spans="1:14" s="9" customFormat="1" ht="10.5" customHeight="1" x14ac:dyDescent="0.2">
      <c r="A853" s="5"/>
      <c r="B853" s="2">
        <v>346.3</v>
      </c>
      <c r="C853" s="13" t="s">
        <v>46</v>
      </c>
      <c r="D853" s="12">
        <v>29603.3</v>
      </c>
      <c r="E853" s="12">
        <v>19524.439999999999</v>
      </c>
      <c r="F853" s="12">
        <v>32455.27</v>
      </c>
      <c r="G853" s="12">
        <v>0</v>
      </c>
      <c r="H853" s="12">
        <v>0</v>
      </c>
      <c r="I853" s="12">
        <v>0</v>
      </c>
      <c r="J853" s="12">
        <v>0</v>
      </c>
      <c r="K853" s="12">
        <f t="shared" ref="K853:K856" si="999">D853+E853-F853-G853+H853+I853+J853</f>
        <v>16672.469999999998</v>
      </c>
      <c r="L853" s="12">
        <v>0</v>
      </c>
      <c r="M853" s="155" t="s">
        <v>308</v>
      </c>
      <c r="N853" s="12">
        <f t="shared" ref="N853:N855" si="1000">K853-L853</f>
        <v>16672.469999999998</v>
      </c>
    </row>
    <row r="854" spans="1:14" s="9" customFormat="1" ht="10.5" customHeight="1" x14ac:dyDescent="0.2">
      <c r="A854" s="5"/>
      <c r="B854" s="2">
        <v>346.5</v>
      </c>
      <c r="C854" s="5" t="s">
        <v>47</v>
      </c>
      <c r="D854" s="12">
        <v>13726.07</v>
      </c>
      <c r="E854" s="12">
        <v>6418.29</v>
      </c>
      <c r="F854" s="12">
        <v>0</v>
      </c>
      <c r="G854" s="12">
        <v>0</v>
      </c>
      <c r="H854" s="12">
        <v>0</v>
      </c>
      <c r="I854" s="12">
        <v>0</v>
      </c>
      <c r="J854" s="12">
        <v>0</v>
      </c>
      <c r="K854" s="12">
        <f t="shared" si="999"/>
        <v>20144.36</v>
      </c>
      <c r="L854" s="12">
        <v>0</v>
      </c>
      <c r="M854" s="155" t="s">
        <v>308</v>
      </c>
      <c r="N854" s="12">
        <f t="shared" si="1000"/>
        <v>20144.36</v>
      </c>
    </row>
    <row r="855" spans="1:14" ht="10.5" customHeight="1" x14ac:dyDescent="0.2">
      <c r="A855" s="4"/>
      <c r="B855" s="2">
        <v>346.7</v>
      </c>
      <c r="C855" s="3" t="s">
        <v>48</v>
      </c>
      <c r="D855" s="12">
        <v>382692.75</v>
      </c>
      <c r="E855" s="12">
        <v>108591.97</v>
      </c>
      <c r="F855" s="12">
        <v>88860.76</v>
      </c>
      <c r="G855" s="12">
        <v>0</v>
      </c>
      <c r="H855" s="12">
        <v>0</v>
      </c>
      <c r="I855" s="12">
        <v>0</v>
      </c>
      <c r="J855" s="12">
        <v>0</v>
      </c>
      <c r="K855" s="12">
        <f t="shared" si="999"/>
        <v>402423.95999999996</v>
      </c>
      <c r="L855" s="12">
        <v>0</v>
      </c>
      <c r="M855" s="155" t="s">
        <v>308</v>
      </c>
      <c r="N855" s="12">
        <f t="shared" si="1000"/>
        <v>402423.95999999996</v>
      </c>
    </row>
    <row r="856" spans="1:14" s="77" customFormat="1" ht="10.5" customHeight="1" x14ac:dyDescent="0.2">
      <c r="A856" s="24"/>
      <c r="B856" s="72"/>
      <c r="C856" s="106" t="s">
        <v>49</v>
      </c>
      <c r="D856" s="63">
        <f>SUM(D853:D855)</f>
        <v>426022.12</v>
      </c>
      <c r="E856" s="63">
        <f t="shared" ref="E856" si="1001">SUM(E853:E855)</f>
        <v>134534.70000000001</v>
      </c>
      <c r="F856" s="63">
        <f t="shared" ref="F856" si="1002">SUM(F853:F855)</f>
        <v>121316.03</v>
      </c>
      <c r="G856" s="63">
        <f t="shared" ref="G856" si="1003">SUM(G853:G855)</f>
        <v>0</v>
      </c>
      <c r="H856" s="63">
        <f t="shared" ref="H856" si="1004">SUM(H853:H855)</f>
        <v>0</v>
      </c>
      <c r="I856" s="63">
        <f t="shared" ref="I856" si="1005">SUM(I853:I855)</f>
        <v>0</v>
      </c>
      <c r="J856" s="63">
        <f t="shared" ref="J856" si="1006">SUM(J853:J855)</f>
        <v>0</v>
      </c>
      <c r="K856" s="63">
        <f t="shared" si="999"/>
        <v>439240.79000000004</v>
      </c>
      <c r="L856" s="63">
        <f>SUM(L853:L855)</f>
        <v>0</v>
      </c>
      <c r="M856" s="155" t="s">
        <v>308</v>
      </c>
      <c r="N856" s="63">
        <f>K856-L856</f>
        <v>439240.79000000004</v>
      </c>
    </row>
    <row r="857" spans="1:14" ht="10.5" customHeight="1" thickBot="1" x14ac:dyDescent="0.25">
      <c r="A857" s="4"/>
      <c r="B857" s="11"/>
      <c r="D857" s="12"/>
      <c r="E857" s="12"/>
      <c r="F857" s="12"/>
      <c r="G857" s="12"/>
      <c r="H857" s="12"/>
      <c r="I857" s="12"/>
      <c r="J857" s="12"/>
      <c r="K857" s="33"/>
      <c r="L857" s="33"/>
      <c r="M857" s="159" t="s">
        <v>308</v>
      </c>
      <c r="N857" s="160"/>
    </row>
    <row r="858" spans="1:14" s="67" customFormat="1" ht="10.5" customHeight="1" thickTop="1" x14ac:dyDescent="0.2">
      <c r="A858" s="66"/>
      <c r="B858" s="72"/>
      <c r="C858" s="85" t="s">
        <v>365</v>
      </c>
      <c r="D858" s="161">
        <f>D851+D856</f>
        <v>3417342.7700000005</v>
      </c>
      <c r="E858" s="161">
        <f>E851+E856</f>
        <v>726466.78</v>
      </c>
      <c r="F858" s="161">
        <f t="shared" ref="F858:J858" si="1007">F851+F856</f>
        <v>245773.12</v>
      </c>
      <c r="G858" s="161">
        <f t="shared" si="1007"/>
        <v>-43186.12</v>
      </c>
      <c r="H858" s="161">
        <f t="shared" si="1007"/>
        <v>0</v>
      </c>
      <c r="I858" s="161">
        <f t="shared" si="1007"/>
        <v>21313.119999999999</v>
      </c>
      <c r="J858" s="161">
        <f t="shared" si="1007"/>
        <v>0</v>
      </c>
      <c r="K858" s="161">
        <f t="shared" ref="K858" si="1008">D858+E858-F858-G858+H858+I858+J858</f>
        <v>3962535.6700000009</v>
      </c>
      <c r="L858" s="161">
        <f>L851+L856</f>
        <v>0</v>
      </c>
      <c r="M858" s="204"/>
      <c r="N858" s="161">
        <f>K858-L858</f>
        <v>3962535.6700000009</v>
      </c>
    </row>
    <row r="859" spans="1:14" ht="10.5" customHeight="1" x14ac:dyDescent="0.2">
      <c r="A859" s="137" t="s">
        <v>2</v>
      </c>
      <c r="B859" s="17"/>
      <c r="D859" s="33"/>
      <c r="E859" s="33"/>
      <c r="F859" s="33"/>
      <c r="G859" s="33"/>
      <c r="H859" s="33"/>
      <c r="I859" s="33"/>
      <c r="J859" s="33"/>
      <c r="K859" s="33"/>
      <c r="L859" s="33"/>
      <c r="M859" s="155" t="s">
        <v>308</v>
      </c>
      <c r="N859" s="33"/>
    </row>
    <row r="860" spans="1:14" s="9" customFormat="1" ht="10.5" customHeight="1" x14ac:dyDescent="0.2">
      <c r="A860" s="5"/>
      <c r="B860" s="2">
        <v>341</v>
      </c>
      <c r="C860" s="13" t="s">
        <v>40</v>
      </c>
      <c r="D860" s="12">
        <v>10941211.82</v>
      </c>
      <c r="E860" s="12">
        <v>986896.08000000007</v>
      </c>
      <c r="F860" s="12">
        <v>282581.19</v>
      </c>
      <c r="G860" s="12">
        <v>1962.66</v>
      </c>
      <c r="H860" s="12">
        <v>0</v>
      </c>
      <c r="I860" s="12">
        <v>21417.39</v>
      </c>
      <c r="J860" s="12">
        <v>0</v>
      </c>
      <c r="K860" s="12">
        <f>D860+E860-F860-G860+H860+I860+J860</f>
        <v>11664981.440000001</v>
      </c>
      <c r="L860" s="12">
        <v>0</v>
      </c>
      <c r="M860" s="155" t="s">
        <v>308</v>
      </c>
      <c r="N860" s="12">
        <f>K860-L860</f>
        <v>11664981.440000001</v>
      </c>
    </row>
    <row r="861" spans="1:14" ht="10.5" customHeight="1" x14ac:dyDescent="0.2">
      <c r="A861" s="4"/>
      <c r="B861" s="2">
        <v>342</v>
      </c>
      <c r="C861" s="44" t="s">
        <v>100</v>
      </c>
      <c r="D861" s="12">
        <v>1597563.9100000001</v>
      </c>
      <c r="E861" s="12">
        <v>218713.26</v>
      </c>
      <c r="F861" s="12">
        <v>21596.100000000002</v>
      </c>
      <c r="G861" s="12">
        <v>775.73</v>
      </c>
      <c r="H861" s="12">
        <v>0</v>
      </c>
      <c r="I861" s="12">
        <v>0</v>
      </c>
      <c r="J861" s="12">
        <v>0</v>
      </c>
      <c r="K861" s="12">
        <f>D861+E861-F861-G861+H861+I861+J861</f>
        <v>1793905.34</v>
      </c>
      <c r="L861" s="12">
        <v>0</v>
      </c>
      <c r="M861" s="155" t="s">
        <v>308</v>
      </c>
      <c r="N861" s="12">
        <f>K861-L861</f>
        <v>1793905.34</v>
      </c>
    </row>
    <row r="862" spans="1:14" ht="10.5" customHeight="1" x14ac:dyDescent="0.2">
      <c r="A862" s="4"/>
      <c r="B862" s="2">
        <v>343</v>
      </c>
      <c r="C862" s="4" t="s">
        <v>101</v>
      </c>
      <c r="D862" s="12">
        <v>106755462.84999999</v>
      </c>
      <c r="E862" s="12">
        <v>20033415.640000001</v>
      </c>
      <c r="F862" s="12">
        <v>127964926.59999999</v>
      </c>
      <c r="G862" s="12">
        <v>1525597.56</v>
      </c>
      <c r="H862" s="12">
        <v>0</v>
      </c>
      <c r="I862" s="12">
        <v>46124216.920000002</v>
      </c>
      <c r="J862" s="12">
        <v>-2069683.76</v>
      </c>
      <c r="K862" s="12">
        <f t="shared" ref="K862:K866" si="1009">D862+E862-F862-G862+H862+I862+J862</f>
        <v>41352887.490000002</v>
      </c>
      <c r="L862" s="12">
        <v>0</v>
      </c>
      <c r="M862" s="155" t="s">
        <v>308</v>
      </c>
      <c r="N862" s="12">
        <f t="shared" ref="N862:N865" si="1010">K862-L862</f>
        <v>41352887.490000002</v>
      </c>
    </row>
    <row r="863" spans="1:14" ht="10.5" customHeight="1" x14ac:dyDescent="0.2">
      <c r="A863" s="4"/>
      <c r="B863" s="2">
        <v>344</v>
      </c>
      <c r="C863" s="4" t="s">
        <v>102</v>
      </c>
      <c r="D863" s="12">
        <v>17072513.350000001</v>
      </c>
      <c r="E863" s="12">
        <v>1800211.2000000002</v>
      </c>
      <c r="F863" s="12">
        <v>561408.03</v>
      </c>
      <c r="G863" s="12">
        <v>629456.27</v>
      </c>
      <c r="H863" s="12">
        <v>0</v>
      </c>
      <c r="I863" s="12">
        <v>0</v>
      </c>
      <c r="J863" s="12">
        <v>0</v>
      </c>
      <c r="K863" s="12">
        <f t="shared" si="1009"/>
        <v>17681860.25</v>
      </c>
      <c r="L863" s="12">
        <v>0</v>
      </c>
      <c r="M863" s="155" t="s">
        <v>308</v>
      </c>
      <c r="N863" s="12">
        <f t="shared" si="1010"/>
        <v>17681860.25</v>
      </c>
    </row>
    <row r="864" spans="1:14" ht="10.5" customHeight="1" x14ac:dyDescent="0.2">
      <c r="A864" s="4"/>
      <c r="B864" s="2">
        <v>345</v>
      </c>
      <c r="C864" s="4" t="s">
        <v>43</v>
      </c>
      <c r="D864" s="12">
        <v>22562299.82</v>
      </c>
      <c r="E864" s="12">
        <v>1757979.74</v>
      </c>
      <c r="F864" s="12">
        <v>168403.96</v>
      </c>
      <c r="G864" s="12">
        <v>61681.07</v>
      </c>
      <c r="H864" s="12">
        <v>0</v>
      </c>
      <c r="I864" s="12">
        <v>0</v>
      </c>
      <c r="J864" s="12">
        <v>0</v>
      </c>
      <c r="K864" s="12">
        <f t="shared" si="1009"/>
        <v>24090194.529999997</v>
      </c>
      <c r="L864" s="12">
        <v>0</v>
      </c>
      <c r="M864" s="155" t="s">
        <v>308</v>
      </c>
      <c r="N864" s="12">
        <f t="shared" si="1010"/>
        <v>24090194.529999997</v>
      </c>
    </row>
    <row r="865" spans="1:14" ht="10.5" customHeight="1" x14ac:dyDescent="0.2">
      <c r="A865" s="4"/>
      <c r="B865" s="2">
        <v>346</v>
      </c>
      <c r="C865" s="4" t="s">
        <v>44</v>
      </c>
      <c r="D865" s="12">
        <v>1431855.23</v>
      </c>
      <c r="E865" s="12">
        <v>111940.91</v>
      </c>
      <c r="F865" s="12">
        <v>31371.08</v>
      </c>
      <c r="G865" s="12">
        <v>2805.06</v>
      </c>
      <c r="H865" s="12">
        <v>0</v>
      </c>
      <c r="I865" s="12">
        <v>0</v>
      </c>
      <c r="J865" s="12">
        <v>0</v>
      </c>
      <c r="K865" s="12">
        <f t="shared" si="1009"/>
        <v>1509619.9999999998</v>
      </c>
      <c r="L865" s="12">
        <v>0</v>
      </c>
      <c r="M865" s="155" t="s">
        <v>308</v>
      </c>
      <c r="N865" s="12">
        <f t="shared" si="1010"/>
        <v>1509619.9999999998</v>
      </c>
    </row>
    <row r="866" spans="1:14" s="67" customFormat="1" ht="10.5" customHeight="1" x14ac:dyDescent="0.2">
      <c r="A866" s="66"/>
      <c r="B866" s="72"/>
      <c r="C866" s="73" t="s">
        <v>45</v>
      </c>
      <c r="D866" s="63">
        <f>SUM(D860:D865)</f>
        <v>160360906.97999999</v>
      </c>
      <c r="E866" s="63">
        <f t="shared" ref="E866" si="1011">SUM(E860:E865)</f>
        <v>24909156.829999998</v>
      </c>
      <c r="F866" s="63">
        <f t="shared" ref="F866" si="1012">SUM(F860:F865)</f>
        <v>129030286.95999999</v>
      </c>
      <c r="G866" s="63">
        <f t="shared" ref="G866" si="1013">SUM(G860:G865)</f>
        <v>2222278.3499999996</v>
      </c>
      <c r="H866" s="63">
        <f t="shared" ref="H866" si="1014">SUM(H860:H865)</f>
        <v>0</v>
      </c>
      <c r="I866" s="63">
        <f t="shared" ref="I866" si="1015">SUM(I860:I865)</f>
        <v>46145634.310000002</v>
      </c>
      <c r="J866" s="63">
        <f t="shared" ref="J866" si="1016">SUM(J860:J865)</f>
        <v>-2069683.76</v>
      </c>
      <c r="K866" s="63">
        <f t="shared" si="1009"/>
        <v>98093449.049999997</v>
      </c>
      <c r="L866" s="63">
        <f>SUM(L860:L865)</f>
        <v>0</v>
      </c>
      <c r="M866" s="155" t="s">
        <v>308</v>
      </c>
      <c r="N866" s="63">
        <f>K866-L866</f>
        <v>98093449.049999997</v>
      </c>
    </row>
    <row r="867" spans="1:14" ht="10.5" customHeight="1" x14ac:dyDescent="0.2">
      <c r="A867" s="4"/>
      <c r="B867" s="2"/>
      <c r="C867" s="18"/>
      <c r="D867" s="12"/>
      <c r="E867" s="12"/>
      <c r="F867" s="12"/>
      <c r="G867" s="12"/>
      <c r="H867" s="12"/>
      <c r="I867" s="12"/>
      <c r="J867" s="12"/>
      <c r="K867" s="33"/>
      <c r="L867" s="33"/>
      <c r="M867" s="155" t="s">
        <v>308</v>
      </c>
      <c r="N867" s="33"/>
    </row>
    <row r="868" spans="1:14" s="9" customFormat="1" ht="10.5" customHeight="1" x14ac:dyDescent="0.2">
      <c r="A868" s="5"/>
      <c r="B868" s="2">
        <v>346.3</v>
      </c>
      <c r="C868" s="13" t="s">
        <v>46</v>
      </c>
      <c r="D868" s="12">
        <v>0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0</v>
      </c>
      <c r="K868" s="12">
        <f t="shared" ref="K868:K871" si="1017">D868+E868-F868-G868+H868+I868+J868</f>
        <v>0</v>
      </c>
      <c r="L868" s="12">
        <v>0</v>
      </c>
      <c r="M868" s="155" t="s">
        <v>308</v>
      </c>
      <c r="N868" s="12">
        <f t="shared" ref="N868:N870" si="1018">K868-L868</f>
        <v>0</v>
      </c>
    </row>
    <row r="869" spans="1:14" s="9" customFormat="1" ht="10.5" customHeight="1" x14ac:dyDescent="0.2">
      <c r="A869" s="5"/>
      <c r="B869" s="2">
        <v>346.5</v>
      </c>
      <c r="C869" s="5" t="s">
        <v>47</v>
      </c>
      <c r="D869" s="12">
        <v>6380.14</v>
      </c>
      <c r="E869" s="12">
        <v>10033.83</v>
      </c>
      <c r="F869" s="12">
        <v>0</v>
      </c>
      <c r="G869" s="12">
        <v>0</v>
      </c>
      <c r="H869" s="12">
        <v>0</v>
      </c>
      <c r="I869" s="12">
        <v>0</v>
      </c>
      <c r="J869" s="12">
        <v>0</v>
      </c>
      <c r="K869" s="12">
        <f t="shared" si="1017"/>
        <v>16413.97</v>
      </c>
      <c r="L869" s="12">
        <v>0</v>
      </c>
      <c r="M869" s="155" t="s">
        <v>308</v>
      </c>
      <c r="N869" s="12">
        <f t="shared" si="1018"/>
        <v>16413.97</v>
      </c>
    </row>
    <row r="870" spans="1:14" ht="10.5" customHeight="1" x14ac:dyDescent="0.2">
      <c r="A870" s="4"/>
      <c r="B870" s="2">
        <v>346.7</v>
      </c>
      <c r="C870" s="3" t="s">
        <v>48</v>
      </c>
      <c r="D870" s="12">
        <v>0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0</v>
      </c>
      <c r="K870" s="12">
        <f t="shared" si="1017"/>
        <v>0</v>
      </c>
      <c r="L870" s="12">
        <v>0</v>
      </c>
      <c r="M870" s="155" t="s">
        <v>308</v>
      </c>
      <c r="N870" s="12">
        <f t="shared" si="1018"/>
        <v>0</v>
      </c>
    </row>
    <row r="871" spans="1:14" s="77" customFormat="1" ht="10.5" customHeight="1" x14ac:dyDescent="0.2">
      <c r="A871" s="24"/>
      <c r="B871" s="72"/>
      <c r="C871" s="106" t="s">
        <v>49</v>
      </c>
      <c r="D871" s="63">
        <f>SUM(D868:D870)</f>
        <v>6380.14</v>
      </c>
      <c r="E871" s="63">
        <f t="shared" ref="E871" si="1019">SUM(E868:E870)</f>
        <v>10033.83</v>
      </c>
      <c r="F871" s="63">
        <f t="shared" ref="F871" si="1020">SUM(F868:F870)</f>
        <v>0</v>
      </c>
      <c r="G871" s="63">
        <f t="shared" ref="G871" si="1021">SUM(G868:G870)</f>
        <v>0</v>
      </c>
      <c r="H871" s="63">
        <f t="shared" ref="H871" si="1022">SUM(H868:H870)</f>
        <v>0</v>
      </c>
      <c r="I871" s="63">
        <f t="shared" ref="I871" si="1023">SUM(I868:I870)</f>
        <v>0</v>
      </c>
      <c r="J871" s="63">
        <f t="shared" ref="J871" si="1024">SUM(J868:J870)</f>
        <v>0</v>
      </c>
      <c r="K871" s="63">
        <f t="shared" si="1017"/>
        <v>16413.97</v>
      </c>
      <c r="L871" s="63">
        <f>SUM(L868:L870)</f>
        <v>0</v>
      </c>
      <c r="M871" s="155" t="s">
        <v>308</v>
      </c>
      <c r="N871" s="63">
        <f>K871-L871</f>
        <v>16413.97</v>
      </c>
    </row>
    <row r="872" spans="1:14" ht="10.5" customHeight="1" thickBot="1" x14ac:dyDescent="0.25">
      <c r="A872" s="4"/>
      <c r="B872" s="11"/>
      <c r="D872" s="12"/>
      <c r="E872" s="12"/>
      <c r="F872" s="12"/>
      <c r="G872" s="12"/>
      <c r="H872" s="12"/>
      <c r="I872" s="12"/>
      <c r="J872" s="12"/>
      <c r="K872" s="33"/>
      <c r="L872" s="33"/>
      <c r="M872" s="159" t="s">
        <v>308</v>
      </c>
      <c r="N872" s="160"/>
    </row>
    <row r="873" spans="1:14" s="67" customFormat="1" ht="10.5" customHeight="1" thickTop="1" x14ac:dyDescent="0.2">
      <c r="A873" s="66"/>
      <c r="B873" s="72"/>
      <c r="C873" s="85" t="s">
        <v>366</v>
      </c>
      <c r="D873" s="161">
        <f>D866+D871</f>
        <v>160367287.11999997</v>
      </c>
      <c r="E873" s="161">
        <f>E866+E871</f>
        <v>24919190.659999996</v>
      </c>
      <c r="F873" s="161">
        <f t="shared" ref="F873:J873" si="1025">F866+F871</f>
        <v>129030286.95999999</v>
      </c>
      <c r="G873" s="161">
        <f t="shared" si="1025"/>
        <v>2222278.3499999996</v>
      </c>
      <c r="H873" s="161">
        <f t="shared" si="1025"/>
        <v>0</v>
      </c>
      <c r="I873" s="161">
        <f t="shared" si="1025"/>
        <v>46145634.310000002</v>
      </c>
      <c r="J873" s="161">
        <f t="shared" si="1025"/>
        <v>-2069683.76</v>
      </c>
      <c r="K873" s="161">
        <f t="shared" ref="K873" si="1026">D873+E873-F873-G873+H873+I873+J873</f>
        <v>98109863.019999966</v>
      </c>
      <c r="L873" s="161">
        <f>L866+L871</f>
        <v>0</v>
      </c>
      <c r="M873" s="204"/>
      <c r="N873" s="161">
        <f>K873-L873</f>
        <v>98109863.019999966</v>
      </c>
    </row>
    <row r="874" spans="1:14" ht="10.5" customHeight="1" x14ac:dyDescent="0.2">
      <c r="A874" s="137" t="s">
        <v>3</v>
      </c>
      <c r="B874" s="17"/>
      <c r="D874" s="33"/>
      <c r="E874" s="33"/>
      <c r="F874" s="33"/>
      <c r="G874" s="33"/>
      <c r="H874" s="33"/>
      <c r="I874" s="33"/>
      <c r="J874" s="33"/>
      <c r="K874" s="33"/>
      <c r="L874" s="33"/>
      <c r="M874" s="155" t="s">
        <v>308</v>
      </c>
      <c r="N874" s="33"/>
    </row>
    <row r="875" spans="1:14" s="9" customFormat="1" ht="10.5" customHeight="1" x14ac:dyDescent="0.2">
      <c r="A875" s="5"/>
      <c r="B875" s="2">
        <v>341</v>
      </c>
      <c r="C875" s="13" t="s">
        <v>40</v>
      </c>
      <c r="D875" s="12">
        <v>1313250.96</v>
      </c>
      <c r="E875" s="12">
        <v>105011.93000000001</v>
      </c>
      <c r="F875" s="12">
        <v>0</v>
      </c>
      <c r="G875" s="12">
        <v>0</v>
      </c>
      <c r="H875" s="12">
        <v>0</v>
      </c>
      <c r="I875" s="12">
        <v>0</v>
      </c>
      <c r="J875" s="12">
        <v>0</v>
      </c>
      <c r="K875" s="12">
        <f>D875+E875-F875-G875+H875+I875+J875</f>
        <v>1418262.89</v>
      </c>
      <c r="L875" s="12">
        <v>0</v>
      </c>
      <c r="M875" s="155" t="s">
        <v>308</v>
      </c>
      <c r="N875" s="12">
        <f>K875-L875</f>
        <v>1418262.89</v>
      </c>
    </row>
    <row r="876" spans="1:14" ht="10.5" customHeight="1" x14ac:dyDescent="0.2">
      <c r="A876" s="4"/>
      <c r="B876" s="2">
        <v>342</v>
      </c>
      <c r="C876" s="44" t="s">
        <v>100</v>
      </c>
      <c r="D876" s="12">
        <v>1762935.01</v>
      </c>
      <c r="E876" s="12">
        <v>146547</v>
      </c>
      <c r="F876" s="12">
        <v>0</v>
      </c>
      <c r="G876" s="12">
        <v>0</v>
      </c>
      <c r="H876" s="12">
        <v>0</v>
      </c>
      <c r="I876" s="12">
        <v>0</v>
      </c>
      <c r="J876" s="12">
        <v>0</v>
      </c>
      <c r="K876" s="12">
        <f>D876+E876-F876-G876+H876+I876+J876</f>
        <v>1909482.01</v>
      </c>
      <c r="L876" s="12">
        <v>0</v>
      </c>
      <c r="M876" s="155" t="s">
        <v>308</v>
      </c>
      <c r="N876" s="12">
        <f>K876-L876</f>
        <v>1909482.01</v>
      </c>
    </row>
    <row r="877" spans="1:14" ht="10.5" customHeight="1" x14ac:dyDescent="0.2">
      <c r="A877" s="4"/>
      <c r="B877" s="2">
        <v>343</v>
      </c>
      <c r="C877" s="4" t="s">
        <v>101</v>
      </c>
      <c r="D877" s="12">
        <v>4974158.91</v>
      </c>
      <c r="E877" s="12">
        <v>3273182.47</v>
      </c>
      <c r="F877" s="12">
        <v>1595058.06</v>
      </c>
      <c r="G877" s="12">
        <v>78720.3</v>
      </c>
      <c r="H877" s="12">
        <v>0</v>
      </c>
      <c r="I877" s="12">
        <v>10250.92</v>
      </c>
      <c r="J877" s="12">
        <v>1379882.18</v>
      </c>
      <c r="K877" s="12">
        <f t="shared" ref="K877:K881" si="1027">D877+E877-F877-G877+H877+I877+J877</f>
        <v>7963696.1200000001</v>
      </c>
      <c r="L877" s="12">
        <v>0</v>
      </c>
      <c r="M877" s="155" t="s">
        <v>308</v>
      </c>
      <c r="N877" s="12">
        <f t="shared" ref="N877:N880" si="1028">K877-L877</f>
        <v>7963696.1200000001</v>
      </c>
    </row>
    <row r="878" spans="1:14" ht="10.5" customHeight="1" x14ac:dyDescent="0.2">
      <c r="A878" s="4"/>
      <c r="B878" s="2">
        <v>344</v>
      </c>
      <c r="C878" s="4" t="s">
        <v>102</v>
      </c>
      <c r="D878" s="12">
        <v>6179589.8200000003</v>
      </c>
      <c r="E878" s="12">
        <v>458292.60000000003</v>
      </c>
      <c r="F878" s="12">
        <v>0</v>
      </c>
      <c r="G878" s="12">
        <v>17611.740000000002</v>
      </c>
      <c r="H878" s="12">
        <v>0</v>
      </c>
      <c r="I878" s="12">
        <v>0</v>
      </c>
      <c r="J878" s="12">
        <v>0</v>
      </c>
      <c r="K878" s="12">
        <f t="shared" si="1027"/>
        <v>6620270.6799999997</v>
      </c>
      <c r="L878" s="12">
        <v>0</v>
      </c>
      <c r="M878" s="155" t="s">
        <v>308</v>
      </c>
      <c r="N878" s="12">
        <f t="shared" si="1028"/>
        <v>6620270.6799999997</v>
      </c>
    </row>
    <row r="879" spans="1:14" ht="10.5" customHeight="1" x14ac:dyDescent="0.2">
      <c r="A879" s="4"/>
      <c r="B879" s="2">
        <v>345</v>
      </c>
      <c r="C879" s="4" t="s">
        <v>43</v>
      </c>
      <c r="D879" s="12">
        <v>4584778.3</v>
      </c>
      <c r="E879" s="12">
        <v>321939.12</v>
      </c>
      <c r="F879" s="12">
        <v>0</v>
      </c>
      <c r="G879" s="12">
        <v>0</v>
      </c>
      <c r="H879" s="12">
        <v>0</v>
      </c>
      <c r="I879" s="12">
        <v>0</v>
      </c>
      <c r="J879" s="12">
        <v>0</v>
      </c>
      <c r="K879" s="12">
        <f t="shared" si="1027"/>
        <v>4906717.42</v>
      </c>
      <c r="L879" s="12">
        <v>0</v>
      </c>
      <c r="M879" s="155" t="s">
        <v>308</v>
      </c>
      <c r="N879" s="12">
        <f t="shared" si="1028"/>
        <v>4906717.42</v>
      </c>
    </row>
    <row r="880" spans="1:14" ht="10.5" customHeight="1" x14ac:dyDescent="0.2">
      <c r="A880" s="4"/>
      <c r="B880" s="2">
        <v>346</v>
      </c>
      <c r="C880" s="4" t="s">
        <v>44</v>
      </c>
      <c r="D880" s="12">
        <v>175668.94</v>
      </c>
      <c r="E880" s="12">
        <v>16943.64</v>
      </c>
      <c r="F880" s="12">
        <v>0</v>
      </c>
      <c r="G880" s="12">
        <v>2272.46</v>
      </c>
      <c r="H880" s="12">
        <v>0</v>
      </c>
      <c r="I880" s="12">
        <v>0</v>
      </c>
      <c r="J880" s="12">
        <v>0</v>
      </c>
      <c r="K880" s="12">
        <f t="shared" si="1027"/>
        <v>190340.12000000002</v>
      </c>
      <c r="L880" s="12">
        <v>0</v>
      </c>
      <c r="M880" s="155" t="s">
        <v>308</v>
      </c>
      <c r="N880" s="12">
        <f t="shared" si="1028"/>
        <v>190340.12000000002</v>
      </c>
    </row>
    <row r="881" spans="1:14" s="67" customFormat="1" ht="10.5" customHeight="1" x14ac:dyDescent="0.2">
      <c r="A881" s="66"/>
      <c r="B881" s="72"/>
      <c r="C881" s="73" t="s">
        <v>45</v>
      </c>
      <c r="D881" s="63">
        <f>SUM(D875:D880)</f>
        <v>18990381.940000001</v>
      </c>
      <c r="E881" s="63">
        <f t="shared" ref="E881" si="1029">SUM(E875:E880)</f>
        <v>4321916.76</v>
      </c>
      <c r="F881" s="63">
        <f t="shared" ref="F881" si="1030">SUM(F875:F880)</f>
        <v>1595058.06</v>
      </c>
      <c r="G881" s="63">
        <f t="shared" ref="G881" si="1031">SUM(G875:G880)</f>
        <v>98604.500000000015</v>
      </c>
      <c r="H881" s="63">
        <f t="shared" ref="H881" si="1032">SUM(H875:H880)</f>
        <v>0</v>
      </c>
      <c r="I881" s="63">
        <f t="shared" ref="I881" si="1033">SUM(I875:I880)</f>
        <v>10250.92</v>
      </c>
      <c r="J881" s="63">
        <f t="shared" ref="J881" si="1034">SUM(J875:J880)</f>
        <v>1379882.18</v>
      </c>
      <c r="K881" s="63">
        <f t="shared" si="1027"/>
        <v>23008769.240000006</v>
      </c>
      <c r="L881" s="63">
        <f>SUM(L875:L880)</f>
        <v>0</v>
      </c>
      <c r="M881" s="155" t="s">
        <v>308</v>
      </c>
      <c r="N881" s="63">
        <f>K881-L881</f>
        <v>23008769.240000006</v>
      </c>
    </row>
    <row r="882" spans="1:14" ht="10.5" customHeight="1" x14ac:dyDescent="0.2">
      <c r="A882" s="4"/>
      <c r="B882" s="2"/>
      <c r="C882" s="18"/>
      <c r="D882" s="12"/>
      <c r="E882" s="12"/>
      <c r="F882" s="12"/>
      <c r="G882" s="12"/>
      <c r="H882" s="12"/>
      <c r="I882" s="12"/>
      <c r="J882" s="12"/>
      <c r="K882" s="33"/>
      <c r="L882" s="33"/>
      <c r="M882" s="155" t="s">
        <v>308</v>
      </c>
      <c r="N882" s="33"/>
    </row>
    <row r="883" spans="1:14" s="9" customFormat="1" ht="10.5" customHeight="1" x14ac:dyDescent="0.2">
      <c r="A883" s="5"/>
      <c r="B883" s="2">
        <v>346.3</v>
      </c>
      <c r="C883" s="13" t="s">
        <v>46</v>
      </c>
      <c r="D883" s="12">
        <v>0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0</v>
      </c>
      <c r="K883" s="12">
        <f t="shared" ref="K883:K886" si="1035">D883+E883-F883-G883+H883+I883+J883</f>
        <v>0</v>
      </c>
      <c r="L883" s="12">
        <v>0</v>
      </c>
      <c r="M883" s="155" t="s">
        <v>308</v>
      </c>
      <c r="N883" s="12">
        <f t="shared" ref="N883:N885" si="1036">K883-L883</f>
        <v>0</v>
      </c>
    </row>
    <row r="884" spans="1:14" s="9" customFormat="1" ht="10.5" customHeight="1" x14ac:dyDescent="0.2">
      <c r="A884" s="5"/>
      <c r="B884" s="2">
        <v>346.5</v>
      </c>
      <c r="C884" s="5" t="s">
        <v>47</v>
      </c>
      <c r="D884" s="12">
        <v>0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0</v>
      </c>
      <c r="K884" s="12">
        <f t="shared" si="1035"/>
        <v>0</v>
      </c>
      <c r="L884" s="12">
        <v>0</v>
      </c>
      <c r="M884" s="155" t="s">
        <v>308</v>
      </c>
      <c r="N884" s="12">
        <f t="shared" si="1036"/>
        <v>0</v>
      </c>
    </row>
    <row r="885" spans="1:14" ht="10.5" customHeight="1" x14ac:dyDescent="0.2">
      <c r="A885" s="4"/>
      <c r="B885" s="2">
        <v>346.7</v>
      </c>
      <c r="C885" s="3" t="s">
        <v>48</v>
      </c>
      <c r="D885" s="12">
        <v>0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0</v>
      </c>
      <c r="K885" s="12">
        <f t="shared" si="1035"/>
        <v>0</v>
      </c>
      <c r="L885" s="12">
        <v>0</v>
      </c>
      <c r="M885" s="155" t="s">
        <v>308</v>
      </c>
      <c r="N885" s="12">
        <f t="shared" si="1036"/>
        <v>0</v>
      </c>
    </row>
    <row r="886" spans="1:14" s="77" customFormat="1" ht="10.5" customHeight="1" x14ac:dyDescent="0.2">
      <c r="A886" s="24"/>
      <c r="B886" s="72"/>
      <c r="C886" s="106" t="s">
        <v>49</v>
      </c>
      <c r="D886" s="63">
        <f>SUM(D883:D885)</f>
        <v>0</v>
      </c>
      <c r="E886" s="63">
        <f t="shared" ref="E886" si="1037">SUM(E883:E885)</f>
        <v>0</v>
      </c>
      <c r="F886" s="63">
        <f t="shared" ref="F886" si="1038">SUM(F883:F885)</f>
        <v>0</v>
      </c>
      <c r="G886" s="63">
        <f t="shared" ref="G886" si="1039">SUM(G883:G885)</f>
        <v>0</v>
      </c>
      <c r="H886" s="63">
        <f t="shared" ref="H886" si="1040">SUM(H883:H885)</f>
        <v>0</v>
      </c>
      <c r="I886" s="63">
        <f t="shared" ref="I886" si="1041">SUM(I883:I885)</f>
        <v>0</v>
      </c>
      <c r="J886" s="63">
        <f t="shared" ref="J886" si="1042">SUM(J883:J885)</f>
        <v>0</v>
      </c>
      <c r="K886" s="63">
        <f t="shared" si="1035"/>
        <v>0</v>
      </c>
      <c r="L886" s="63">
        <f>SUM(L883:L885)</f>
        <v>0</v>
      </c>
      <c r="M886" s="155" t="s">
        <v>308</v>
      </c>
      <c r="N886" s="63">
        <f>K886-L886</f>
        <v>0</v>
      </c>
    </row>
    <row r="887" spans="1:14" ht="10.5" customHeight="1" thickBot="1" x14ac:dyDescent="0.25">
      <c r="A887" s="4"/>
      <c r="B887" s="11"/>
      <c r="D887" s="12"/>
      <c r="E887" s="12"/>
      <c r="F887" s="12"/>
      <c r="G887" s="12"/>
      <c r="H887" s="12"/>
      <c r="I887" s="12"/>
      <c r="J887" s="12"/>
      <c r="K887" s="33"/>
      <c r="L887" s="33"/>
      <c r="M887" s="159" t="s">
        <v>308</v>
      </c>
      <c r="N887" s="160"/>
    </row>
    <row r="888" spans="1:14" s="67" customFormat="1" ht="10.5" customHeight="1" thickTop="1" x14ac:dyDescent="0.2">
      <c r="A888" s="66"/>
      <c r="B888" s="72"/>
      <c r="C888" s="85" t="s">
        <v>367</v>
      </c>
      <c r="D888" s="161">
        <f>D881+D886</f>
        <v>18990381.940000001</v>
      </c>
      <c r="E888" s="161">
        <f>E881+E886</f>
        <v>4321916.76</v>
      </c>
      <c r="F888" s="161">
        <f t="shared" ref="F888:J888" si="1043">F881+F886</f>
        <v>1595058.06</v>
      </c>
      <c r="G888" s="161">
        <f t="shared" si="1043"/>
        <v>98604.500000000015</v>
      </c>
      <c r="H888" s="161">
        <f t="shared" si="1043"/>
        <v>0</v>
      </c>
      <c r="I888" s="161">
        <f t="shared" si="1043"/>
        <v>10250.92</v>
      </c>
      <c r="J888" s="161">
        <f t="shared" si="1043"/>
        <v>1379882.18</v>
      </c>
      <c r="K888" s="161">
        <f t="shared" ref="K888" si="1044">D888+E888-F888-G888+H888+I888+J888</f>
        <v>23008769.240000006</v>
      </c>
      <c r="L888" s="161">
        <f>L881+L886</f>
        <v>0</v>
      </c>
      <c r="M888" s="204"/>
      <c r="N888" s="161">
        <f>K888-L888</f>
        <v>23008769.240000006</v>
      </c>
    </row>
    <row r="889" spans="1:14" ht="10.5" customHeight="1" x14ac:dyDescent="0.2">
      <c r="A889" s="135" t="s">
        <v>284</v>
      </c>
      <c r="B889" s="39"/>
      <c r="C889" s="29"/>
      <c r="D889" s="156"/>
      <c r="E889" s="156"/>
      <c r="F889" s="156"/>
      <c r="G889" s="156"/>
      <c r="H889" s="156"/>
      <c r="I889" s="156"/>
      <c r="J889" s="156"/>
      <c r="K889" s="156"/>
      <c r="L889" s="156"/>
      <c r="M889" s="157" t="s">
        <v>308</v>
      </c>
      <c r="N889" s="158"/>
    </row>
    <row r="890" spans="1:14" s="9" customFormat="1" ht="10.5" customHeight="1" x14ac:dyDescent="0.2">
      <c r="A890" s="136"/>
      <c r="B890" s="31">
        <v>341</v>
      </c>
      <c r="C890" s="32" t="s">
        <v>40</v>
      </c>
      <c r="D890" s="33">
        <f>D860+D875+D845</f>
        <v>13920593.840000002</v>
      </c>
      <c r="E890" s="33">
        <f t="shared" ref="E890:J890" si="1045">E860+E875+E845</f>
        <v>1376589.79</v>
      </c>
      <c r="F890" s="33">
        <f t="shared" si="1045"/>
        <v>407038.28</v>
      </c>
      <c r="G890" s="33">
        <f t="shared" si="1045"/>
        <v>-41223.46</v>
      </c>
      <c r="H890" s="33">
        <f t="shared" si="1045"/>
        <v>0</v>
      </c>
      <c r="I890" s="33">
        <f t="shared" si="1045"/>
        <v>21417.39</v>
      </c>
      <c r="J890" s="33">
        <f t="shared" si="1045"/>
        <v>0</v>
      </c>
      <c r="K890" s="12">
        <f>D890+E890-F890-G890+H890+I890+J890</f>
        <v>14952786.200000005</v>
      </c>
      <c r="L890" s="12">
        <v>0</v>
      </c>
      <c r="M890" s="155" t="s">
        <v>308</v>
      </c>
      <c r="N890" s="12">
        <f>K890-L890</f>
        <v>14952786.200000005</v>
      </c>
    </row>
    <row r="891" spans="1:14" ht="10.5" customHeight="1" x14ac:dyDescent="0.2">
      <c r="A891" s="49"/>
      <c r="B891" s="31">
        <v>342</v>
      </c>
      <c r="C891" s="42" t="s">
        <v>100</v>
      </c>
      <c r="D891" s="33">
        <f t="shared" ref="D891:J895" si="1046">D861+D876+D846</f>
        <v>3594426.19</v>
      </c>
      <c r="E891" s="33">
        <f t="shared" si="1046"/>
        <v>393307.02</v>
      </c>
      <c r="F891" s="33">
        <f t="shared" si="1046"/>
        <v>21596.100000000002</v>
      </c>
      <c r="G891" s="33">
        <f t="shared" si="1046"/>
        <v>775.73</v>
      </c>
      <c r="H891" s="33">
        <f t="shared" si="1046"/>
        <v>0</v>
      </c>
      <c r="I891" s="33">
        <f t="shared" si="1046"/>
        <v>0</v>
      </c>
      <c r="J891" s="33">
        <f t="shared" si="1046"/>
        <v>0</v>
      </c>
      <c r="K891" s="12">
        <f>D891+E891-F891-G891+H891+I891+J891</f>
        <v>3965361.38</v>
      </c>
      <c r="L891" s="12">
        <v>0</v>
      </c>
      <c r="M891" s="155" t="s">
        <v>308</v>
      </c>
      <c r="N891" s="12">
        <f>K891-L891</f>
        <v>3965361.38</v>
      </c>
    </row>
    <row r="892" spans="1:14" ht="10.5" customHeight="1" x14ac:dyDescent="0.2">
      <c r="A892" s="34"/>
      <c r="B892" s="31">
        <v>343</v>
      </c>
      <c r="C892" s="19" t="s">
        <v>101</v>
      </c>
      <c r="D892" s="33">
        <f t="shared" si="1046"/>
        <v>112587641.14999999</v>
      </c>
      <c r="E892" s="33">
        <f t="shared" si="1046"/>
        <v>23517389.879999999</v>
      </c>
      <c r="F892" s="33">
        <f t="shared" si="1046"/>
        <v>129559984.66</v>
      </c>
      <c r="G892" s="33">
        <f t="shared" si="1046"/>
        <v>1604317.86</v>
      </c>
      <c r="H892" s="33">
        <f t="shared" si="1046"/>
        <v>0</v>
      </c>
      <c r="I892" s="33">
        <f t="shared" si="1046"/>
        <v>46155780.960000001</v>
      </c>
      <c r="J892" s="33">
        <f t="shared" si="1046"/>
        <v>-689801.58000000007</v>
      </c>
      <c r="K892" s="12">
        <f t="shared" ref="K892:K896" si="1047">D892+E892-F892-G892+H892+I892+J892</f>
        <v>50406707.890000008</v>
      </c>
      <c r="L892" s="12">
        <v>0</v>
      </c>
      <c r="M892" s="155" t="s">
        <v>308</v>
      </c>
      <c r="N892" s="12">
        <f t="shared" ref="N892:N895" si="1048">K892-L892</f>
        <v>50406707.890000008</v>
      </c>
    </row>
    <row r="893" spans="1:14" ht="10.5" customHeight="1" x14ac:dyDescent="0.2">
      <c r="A893" s="34"/>
      <c r="B893" s="31">
        <v>344</v>
      </c>
      <c r="C893" s="19" t="s">
        <v>102</v>
      </c>
      <c r="D893" s="33">
        <f t="shared" si="1046"/>
        <v>23256006.080000002</v>
      </c>
      <c r="E893" s="33">
        <f t="shared" si="1046"/>
        <v>2265788.8200000003</v>
      </c>
      <c r="F893" s="33">
        <f t="shared" si="1046"/>
        <v>561408.03</v>
      </c>
      <c r="G893" s="33">
        <f t="shared" si="1046"/>
        <v>647068.01</v>
      </c>
      <c r="H893" s="33">
        <f t="shared" si="1046"/>
        <v>0</v>
      </c>
      <c r="I893" s="33">
        <f t="shared" si="1046"/>
        <v>0</v>
      </c>
      <c r="J893" s="33">
        <f t="shared" si="1046"/>
        <v>0</v>
      </c>
      <c r="K893" s="12">
        <f t="shared" si="1047"/>
        <v>24313318.859999999</v>
      </c>
      <c r="L893" s="12">
        <v>0</v>
      </c>
      <c r="M893" s="155" t="s">
        <v>308</v>
      </c>
      <c r="N893" s="12">
        <f t="shared" si="1048"/>
        <v>24313318.859999999</v>
      </c>
    </row>
    <row r="894" spans="1:14" ht="10.5" customHeight="1" x14ac:dyDescent="0.2">
      <c r="A894" s="34"/>
      <c r="B894" s="31">
        <v>345</v>
      </c>
      <c r="C894" s="19" t="s">
        <v>43</v>
      </c>
      <c r="D894" s="33">
        <f t="shared" si="1046"/>
        <v>27222024.760000002</v>
      </c>
      <c r="E894" s="33">
        <f t="shared" si="1046"/>
        <v>2116748.61</v>
      </c>
      <c r="F894" s="33">
        <f t="shared" si="1046"/>
        <v>168403.96</v>
      </c>
      <c r="G894" s="33">
        <f t="shared" si="1046"/>
        <v>61681.07</v>
      </c>
      <c r="H894" s="33">
        <f t="shared" si="1046"/>
        <v>0</v>
      </c>
      <c r="I894" s="33">
        <f t="shared" si="1046"/>
        <v>0</v>
      </c>
      <c r="J894" s="33">
        <f t="shared" si="1046"/>
        <v>0</v>
      </c>
      <c r="K894" s="12">
        <f t="shared" si="1047"/>
        <v>29108688.34</v>
      </c>
      <c r="L894" s="12">
        <v>0</v>
      </c>
      <c r="M894" s="155" t="s">
        <v>308</v>
      </c>
      <c r="N894" s="12">
        <f t="shared" si="1048"/>
        <v>29108688.34</v>
      </c>
    </row>
    <row r="895" spans="1:14" ht="10.5" customHeight="1" x14ac:dyDescent="0.2">
      <c r="A895" s="34"/>
      <c r="B895" s="31">
        <v>346</v>
      </c>
      <c r="C895" s="19" t="s">
        <v>44</v>
      </c>
      <c r="D895" s="33">
        <f t="shared" si="1046"/>
        <v>1761917.5499999998</v>
      </c>
      <c r="E895" s="33">
        <f t="shared" si="1046"/>
        <v>153181.54999999999</v>
      </c>
      <c r="F895" s="33">
        <f t="shared" si="1046"/>
        <v>31371.08</v>
      </c>
      <c r="G895" s="33">
        <f t="shared" si="1046"/>
        <v>5077.5200000000004</v>
      </c>
      <c r="H895" s="33">
        <f t="shared" si="1046"/>
        <v>0</v>
      </c>
      <c r="I895" s="33">
        <f t="shared" si="1046"/>
        <v>0</v>
      </c>
      <c r="J895" s="33">
        <f t="shared" si="1046"/>
        <v>0</v>
      </c>
      <c r="K895" s="12">
        <f t="shared" si="1047"/>
        <v>1878650.4999999998</v>
      </c>
      <c r="L895" s="12">
        <v>0</v>
      </c>
      <c r="M895" s="155" t="s">
        <v>308</v>
      </c>
      <c r="N895" s="12">
        <f t="shared" si="1048"/>
        <v>1878650.4999999998</v>
      </c>
    </row>
    <row r="896" spans="1:14" s="67" customFormat="1" ht="10.5" customHeight="1" x14ac:dyDescent="0.2">
      <c r="A896" s="60"/>
      <c r="B896" s="61"/>
      <c r="C896" s="62" t="s">
        <v>45</v>
      </c>
      <c r="D896" s="63">
        <f>SUM(D890:D895)</f>
        <v>182342609.56999999</v>
      </c>
      <c r="E896" s="63">
        <f t="shared" ref="E896:J896" si="1049">SUM(E890:E895)</f>
        <v>29823005.669999998</v>
      </c>
      <c r="F896" s="63">
        <f t="shared" si="1049"/>
        <v>130749802.10999998</v>
      </c>
      <c r="G896" s="63">
        <f t="shared" si="1049"/>
        <v>2277696.73</v>
      </c>
      <c r="H896" s="63">
        <f t="shared" si="1049"/>
        <v>0</v>
      </c>
      <c r="I896" s="63">
        <f t="shared" si="1049"/>
        <v>46177198.350000001</v>
      </c>
      <c r="J896" s="63">
        <f t="shared" si="1049"/>
        <v>-689801.58000000007</v>
      </c>
      <c r="K896" s="63">
        <f t="shared" si="1047"/>
        <v>124625513.17</v>
      </c>
      <c r="L896" s="63">
        <f>SUM(L890:L895)</f>
        <v>0</v>
      </c>
      <c r="M896" s="155" t="s">
        <v>308</v>
      </c>
      <c r="N896" s="63">
        <f>K896-L896</f>
        <v>124625513.17</v>
      </c>
    </row>
    <row r="897" spans="1:14" ht="10.5" customHeight="1" x14ac:dyDescent="0.2">
      <c r="A897" s="34"/>
      <c r="B897" s="31"/>
      <c r="C897" s="37"/>
      <c r="D897" s="33"/>
      <c r="E897" s="33"/>
      <c r="F897" s="33"/>
      <c r="G897" s="33"/>
      <c r="H897" s="33"/>
      <c r="I897" s="33"/>
      <c r="J897" s="33"/>
      <c r="K897" s="33"/>
      <c r="L897" s="33"/>
      <c r="M897" s="155" t="s">
        <v>308</v>
      </c>
      <c r="N897" s="33"/>
    </row>
    <row r="898" spans="1:14" s="9" customFormat="1" ht="10.5" customHeight="1" x14ac:dyDescent="0.2">
      <c r="A898" s="30"/>
      <c r="B898" s="31">
        <v>346.3</v>
      </c>
      <c r="C898" s="32" t="s">
        <v>46</v>
      </c>
      <c r="D898" s="33">
        <f>D868+D883+D853</f>
        <v>29603.3</v>
      </c>
      <c r="E898" s="33">
        <f t="shared" ref="E898:J898" si="1050">E868+E883+E853</f>
        <v>19524.439999999999</v>
      </c>
      <c r="F898" s="33">
        <f t="shared" si="1050"/>
        <v>32455.27</v>
      </c>
      <c r="G898" s="33">
        <f t="shared" si="1050"/>
        <v>0</v>
      </c>
      <c r="H898" s="33">
        <f t="shared" si="1050"/>
        <v>0</v>
      </c>
      <c r="I898" s="33">
        <f t="shared" si="1050"/>
        <v>0</v>
      </c>
      <c r="J898" s="33">
        <f t="shared" si="1050"/>
        <v>0</v>
      </c>
      <c r="K898" s="12">
        <f t="shared" ref="K898:K901" si="1051">D898+E898-F898-G898+H898+I898+J898</f>
        <v>16672.469999999998</v>
      </c>
      <c r="L898" s="12">
        <v>0</v>
      </c>
      <c r="M898" s="155" t="s">
        <v>308</v>
      </c>
      <c r="N898" s="12">
        <f t="shared" ref="N898:N900" si="1052">K898-L898</f>
        <v>16672.469999999998</v>
      </c>
    </row>
    <row r="899" spans="1:14" s="9" customFormat="1" ht="10.5" customHeight="1" x14ac:dyDescent="0.2">
      <c r="A899" s="30"/>
      <c r="B899" s="31">
        <v>346.5</v>
      </c>
      <c r="C899" s="16" t="s">
        <v>47</v>
      </c>
      <c r="D899" s="33">
        <f t="shared" ref="D899:J900" si="1053">D869+D884+D854</f>
        <v>20106.21</v>
      </c>
      <c r="E899" s="33">
        <f t="shared" si="1053"/>
        <v>16452.12</v>
      </c>
      <c r="F899" s="33">
        <f t="shared" si="1053"/>
        <v>0</v>
      </c>
      <c r="G899" s="33">
        <f t="shared" si="1053"/>
        <v>0</v>
      </c>
      <c r="H899" s="33">
        <f t="shared" si="1053"/>
        <v>0</v>
      </c>
      <c r="I899" s="33">
        <f t="shared" si="1053"/>
        <v>0</v>
      </c>
      <c r="J899" s="33">
        <f t="shared" si="1053"/>
        <v>0</v>
      </c>
      <c r="K899" s="12">
        <f t="shared" si="1051"/>
        <v>36558.33</v>
      </c>
      <c r="L899" s="12">
        <v>0</v>
      </c>
      <c r="M899" s="155" t="s">
        <v>308</v>
      </c>
      <c r="N899" s="12">
        <f t="shared" si="1052"/>
        <v>36558.33</v>
      </c>
    </row>
    <row r="900" spans="1:14" ht="10.5" customHeight="1" x14ac:dyDescent="0.2">
      <c r="A900" s="34"/>
      <c r="B900" s="31">
        <v>346.7</v>
      </c>
      <c r="C900" s="38" t="s">
        <v>48</v>
      </c>
      <c r="D900" s="33">
        <f t="shared" si="1053"/>
        <v>382692.75</v>
      </c>
      <c r="E900" s="33">
        <f t="shared" si="1053"/>
        <v>108591.97</v>
      </c>
      <c r="F900" s="33">
        <f t="shared" si="1053"/>
        <v>88860.76</v>
      </c>
      <c r="G900" s="33">
        <f t="shared" si="1053"/>
        <v>0</v>
      </c>
      <c r="H900" s="33">
        <f t="shared" si="1053"/>
        <v>0</v>
      </c>
      <c r="I900" s="33">
        <f t="shared" si="1053"/>
        <v>0</v>
      </c>
      <c r="J900" s="33">
        <f t="shared" si="1053"/>
        <v>0</v>
      </c>
      <c r="K900" s="12">
        <f t="shared" si="1051"/>
        <v>402423.95999999996</v>
      </c>
      <c r="L900" s="12">
        <v>0</v>
      </c>
      <c r="M900" s="155" t="s">
        <v>308</v>
      </c>
      <c r="N900" s="12">
        <f t="shared" si="1052"/>
        <v>402423.95999999996</v>
      </c>
    </row>
    <row r="901" spans="1:14" s="77" customFormat="1" ht="10.5" customHeight="1" x14ac:dyDescent="0.2">
      <c r="A901" s="75"/>
      <c r="B901" s="61"/>
      <c r="C901" s="76" t="s">
        <v>49</v>
      </c>
      <c r="D901" s="63">
        <f>SUM(D898:D900)</f>
        <v>432402.26</v>
      </c>
      <c r="E901" s="63">
        <f t="shared" ref="E901" si="1054">SUM(E898:E900)</f>
        <v>144568.53</v>
      </c>
      <c r="F901" s="63">
        <f t="shared" ref="F901" si="1055">SUM(F898:F900)</f>
        <v>121316.03</v>
      </c>
      <c r="G901" s="63">
        <f t="shared" ref="G901" si="1056">SUM(G898:G900)</f>
        <v>0</v>
      </c>
      <c r="H901" s="63">
        <f t="shared" ref="H901" si="1057">SUM(H898:H900)</f>
        <v>0</v>
      </c>
      <c r="I901" s="63">
        <f t="shared" ref="I901" si="1058">SUM(I898:I900)</f>
        <v>0</v>
      </c>
      <c r="J901" s="63">
        <f t="shared" ref="J901" si="1059">SUM(J898:J900)</f>
        <v>0</v>
      </c>
      <c r="K901" s="63">
        <f t="shared" si="1051"/>
        <v>455654.76</v>
      </c>
      <c r="L901" s="63">
        <f>SUM(L898:L900)</f>
        <v>0</v>
      </c>
      <c r="M901" s="155" t="s">
        <v>308</v>
      </c>
      <c r="N901" s="63">
        <f>K901-L901</f>
        <v>455654.76</v>
      </c>
    </row>
    <row r="902" spans="1:14" ht="10.5" customHeight="1" thickBot="1" x14ac:dyDescent="0.25">
      <c r="A902" s="34"/>
      <c r="B902" s="35"/>
      <c r="C902" s="19"/>
      <c r="D902" s="33"/>
      <c r="E902" s="33"/>
      <c r="F902" s="33"/>
      <c r="G902" s="33"/>
      <c r="H902" s="33"/>
      <c r="I902" s="33"/>
      <c r="J902" s="33"/>
      <c r="K902" s="33"/>
      <c r="L902" s="33"/>
      <c r="M902" s="159" t="s">
        <v>308</v>
      </c>
      <c r="N902" s="160"/>
    </row>
    <row r="903" spans="1:14" s="67" customFormat="1" ht="10.5" customHeight="1" thickTop="1" x14ac:dyDescent="0.2">
      <c r="A903" s="140"/>
      <c r="B903" s="69"/>
      <c r="C903" s="84" t="s">
        <v>368</v>
      </c>
      <c r="D903" s="161">
        <f>D896+D901</f>
        <v>182775011.82999998</v>
      </c>
      <c r="E903" s="161">
        <f>E896+E901</f>
        <v>29967574.199999999</v>
      </c>
      <c r="F903" s="161">
        <f t="shared" ref="F903:J903" si="1060">F896+F901</f>
        <v>130871118.13999999</v>
      </c>
      <c r="G903" s="161">
        <f t="shared" si="1060"/>
        <v>2277696.73</v>
      </c>
      <c r="H903" s="161">
        <f t="shared" si="1060"/>
        <v>0</v>
      </c>
      <c r="I903" s="161">
        <f t="shared" si="1060"/>
        <v>46177198.350000001</v>
      </c>
      <c r="J903" s="161">
        <f t="shared" si="1060"/>
        <v>-689801.58000000007</v>
      </c>
      <c r="K903" s="161">
        <f t="shared" ref="K903" si="1061">D903+E903-F903-G903+H903+I903+J903</f>
        <v>125081167.92999999</v>
      </c>
      <c r="L903" s="161">
        <f>L896+L901</f>
        <v>0</v>
      </c>
      <c r="M903" s="204"/>
      <c r="N903" s="161">
        <f>K903-L903</f>
        <v>125081167.92999999</v>
      </c>
    </row>
    <row r="904" spans="1:14" ht="10.5" customHeight="1" x14ac:dyDescent="0.2">
      <c r="A904" s="4"/>
      <c r="B904" s="11"/>
      <c r="C904" s="18"/>
      <c r="D904" s="33"/>
      <c r="E904" s="33"/>
      <c r="F904" s="33"/>
      <c r="G904" s="33"/>
      <c r="H904" s="33"/>
      <c r="I904" s="33"/>
      <c r="J904" s="12"/>
      <c r="K904" s="12"/>
      <c r="L904" s="33"/>
      <c r="M904" s="155"/>
      <c r="N904" s="33"/>
    </row>
    <row r="905" spans="1:14" ht="10.5" customHeight="1" x14ac:dyDescent="0.2">
      <c r="A905" s="137" t="s">
        <v>54</v>
      </c>
      <c r="B905" s="2"/>
      <c r="D905" s="12"/>
      <c r="E905" s="12"/>
      <c r="F905" s="12"/>
      <c r="G905" s="12"/>
      <c r="H905" s="12"/>
      <c r="I905" s="12"/>
      <c r="J905" s="12"/>
      <c r="K905" s="12"/>
      <c r="L905" s="12"/>
      <c r="M905" s="155" t="s">
        <v>308</v>
      </c>
      <c r="N905" s="12"/>
    </row>
    <row r="906" spans="1:14" s="9" customFormat="1" ht="10.5" customHeight="1" x14ac:dyDescent="0.2">
      <c r="A906" s="141"/>
      <c r="B906" s="2">
        <v>341</v>
      </c>
      <c r="C906" s="13" t="s">
        <v>40</v>
      </c>
      <c r="D906" s="12">
        <v>52196544.149999999</v>
      </c>
      <c r="E906" s="12">
        <v>2846827.04</v>
      </c>
      <c r="F906" s="12">
        <v>508235.45</v>
      </c>
      <c r="G906" s="12">
        <v>125899.41</v>
      </c>
      <c r="H906" s="12">
        <v>0</v>
      </c>
      <c r="I906" s="12">
        <v>0</v>
      </c>
      <c r="J906" s="12">
        <v>0</v>
      </c>
      <c r="K906" s="12">
        <f>D906+E906-F906-G906+H906+I906+J906</f>
        <v>54409236.329999998</v>
      </c>
      <c r="L906" s="12">
        <v>0</v>
      </c>
      <c r="M906" s="155" t="s">
        <v>308</v>
      </c>
      <c r="N906" s="12">
        <f>K906-L906</f>
        <v>54409236.329999998</v>
      </c>
    </row>
    <row r="907" spans="1:14" ht="10.5" customHeight="1" x14ac:dyDescent="0.2">
      <c r="A907" s="4"/>
      <c r="B907" s="2">
        <v>342</v>
      </c>
      <c r="C907" s="44" t="s">
        <v>100</v>
      </c>
      <c r="D907" s="12">
        <v>5853016.1500000004</v>
      </c>
      <c r="E907" s="12">
        <v>400532.53</v>
      </c>
      <c r="F907" s="12">
        <v>149770.94</v>
      </c>
      <c r="G907" s="12">
        <v>115618.95</v>
      </c>
      <c r="H907" s="12">
        <v>0</v>
      </c>
      <c r="I907" s="12">
        <v>0</v>
      </c>
      <c r="J907" s="12">
        <v>0</v>
      </c>
      <c r="K907" s="12">
        <f>D907+E907-F907-G907+H907+I907+J907</f>
        <v>5988158.79</v>
      </c>
      <c r="L907" s="12">
        <v>0</v>
      </c>
      <c r="M907" s="155" t="s">
        <v>308</v>
      </c>
      <c r="N907" s="12">
        <f>K907-L907</f>
        <v>5988158.79</v>
      </c>
    </row>
    <row r="908" spans="1:14" ht="10.5" customHeight="1" x14ac:dyDescent="0.2">
      <c r="A908" s="4"/>
      <c r="B908" s="2">
        <v>343</v>
      </c>
      <c r="C908" s="4" t="s">
        <v>101</v>
      </c>
      <c r="D908" s="12">
        <v>7299919.0599999996</v>
      </c>
      <c r="E908" s="12">
        <v>3273764.05</v>
      </c>
      <c r="F908" s="12">
        <v>0</v>
      </c>
      <c r="G908" s="12">
        <v>31928.3</v>
      </c>
      <c r="H908" s="12">
        <v>0</v>
      </c>
      <c r="I908" s="12">
        <v>0</v>
      </c>
      <c r="J908" s="12">
        <v>-2706452.48</v>
      </c>
      <c r="K908" s="12">
        <f t="shared" ref="K908:K912" si="1062">D908+E908-F908-G908+H908+I908+J908</f>
        <v>7835302.3299999982</v>
      </c>
      <c r="L908" s="12">
        <v>0</v>
      </c>
      <c r="M908" s="155" t="s">
        <v>308</v>
      </c>
      <c r="N908" s="12">
        <f t="shared" ref="N908:N911" si="1063">K908-L908</f>
        <v>7835302.3299999982</v>
      </c>
    </row>
    <row r="909" spans="1:14" ht="10.5" customHeight="1" x14ac:dyDescent="0.2">
      <c r="A909" s="4"/>
      <c r="B909" s="2">
        <v>344</v>
      </c>
      <c r="C909" s="4" t="s">
        <v>102</v>
      </c>
      <c r="D909" s="12">
        <v>369891.84000000003</v>
      </c>
      <c r="E909" s="12">
        <v>22222.68</v>
      </c>
      <c r="F909" s="12">
        <v>0</v>
      </c>
      <c r="G909" s="12">
        <v>0</v>
      </c>
      <c r="H909" s="12">
        <v>0</v>
      </c>
      <c r="I909" s="12">
        <v>0</v>
      </c>
      <c r="J909" s="12">
        <v>0</v>
      </c>
      <c r="K909" s="12">
        <f t="shared" si="1062"/>
        <v>392114.52</v>
      </c>
      <c r="L909" s="12">
        <v>0</v>
      </c>
      <c r="M909" s="155" t="s">
        <v>308</v>
      </c>
      <c r="N909" s="12">
        <f t="shared" si="1063"/>
        <v>392114.52</v>
      </c>
    </row>
    <row r="910" spans="1:14" ht="10.5" customHeight="1" x14ac:dyDescent="0.2">
      <c r="A910" s="4"/>
      <c r="B910" s="2">
        <v>345</v>
      </c>
      <c r="C910" s="4" t="s">
        <v>43</v>
      </c>
      <c r="D910" s="12">
        <v>8752582.3300000001</v>
      </c>
      <c r="E910" s="12">
        <v>396091.67</v>
      </c>
      <c r="F910" s="12">
        <v>0</v>
      </c>
      <c r="G910" s="12">
        <v>0</v>
      </c>
      <c r="H910" s="12">
        <v>0</v>
      </c>
      <c r="I910" s="12">
        <v>0</v>
      </c>
      <c r="J910" s="12">
        <v>0</v>
      </c>
      <c r="K910" s="12">
        <f t="shared" si="1062"/>
        <v>9148674</v>
      </c>
      <c r="L910" s="12">
        <v>0</v>
      </c>
      <c r="M910" s="155" t="s">
        <v>308</v>
      </c>
      <c r="N910" s="12">
        <f t="shared" si="1063"/>
        <v>9148674</v>
      </c>
    </row>
    <row r="911" spans="1:14" ht="10.5" customHeight="1" x14ac:dyDescent="0.2">
      <c r="A911" s="4"/>
      <c r="B911" s="2">
        <v>346</v>
      </c>
      <c r="C911" s="4" t="s">
        <v>44</v>
      </c>
      <c r="D911" s="12">
        <v>542099.9</v>
      </c>
      <c r="E911" s="12">
        <v>40363.93</v>
      </c>
      <c r="F911" s="12">
        <v>0</v>
      </c>
      <c r="G911" s="12">
        <v>3185.27</v>
      </c>
      <c r="H911" s="12">
        <v>0</v>
      </c>
      <c r="I911" s="12">
        <v>0</v>
      </c>
      <c r="J911" s="12">
        <v>0</v>
      </c>
      <c r="K911" s="12">
        <f t="shared" si="1062"/>
        <v>579278.56000000006</v>
      </c>
      <c r="L911" s="12">
        <v>0</v>
      </c>
      <c r="M911" s="155" t="s">
        <v>308</v>
      </c>
      <c r="N911" s="12">
        <f t="shared" si="1063"/>
        <v>579278.56000000006</v>
      </c>
    </row>
    <row r="912" spans="1:14" s="67" customFormat="1" ht="10.5" customHeight="1" x14ac:dyDescent="0.2">
      <c r="A912" s="66"/>
      <c r="B912" s="72"/>
      <c r="C912" s="73" t="s">
        <v>45</v>
      </c>
      <c r="D912" s="63">
        <f>SUM(D906:D911)</f>
        <v>75014053.430000007</v>
      </c>
      <c r="E912" s="63">
        <f t="shared" ref="E912" si="1064">SUM(E906:E911)</f>
        <v>6979801.8999999994</v>
      </c>
      <c r="F912" s="63">
        <f t="shared" ref="F912" si="1065">SUM(F906:F911)</f>
        <v>658006.39</v>
      </c>
      <c r="G912" s="63">
        <f t="shared" ref="G912" si="1066">SUM(G906:G911)</f>
        <v>276631.93</v>
      </c>
      <c r="H912" s="63">
        <f t="shared" ref="H912" si="1067">SUM(H906:H911)</f>
        <v>0</v>
      </c>
      <c r="I912" s="63">
        <f t="shared" ref="I912" si="1068">SUM(I906:I911)</f>
        <v>0</v>
      </c>
      <c r="J912" s="63">
        <f t="shared" ref="J912" si="1069">SUM(J906:J911)</f>
        <v>-2706452.48</v>
      </c>
      <c r="K912" s="63">
        <f t="shared" si="1062"/>
        <v>78352764.530000001</v>
      </c>
      <c r="L912" s="63">
        <f>SUM(L906:L911)</f>
        <v>0</v>
      </c>
      <c r="M912" s="155" t="s">
        <v>308</v>
      </c>
      <c r="N912" s="63">
        <f>K912-L912</f>
        <v>78352764.530000001</v>
      </c>
    </row>
    <row r="913" spans="1:14" ht="10.5" customHeight="1" x14ac:dyDescent="0.2">
      <c r="A913" s="4"/>
      <c r="B913" s="2"/>
      <c r="C913" s="18"/>
      <c r="D913" s="12"/>
      <c r="E913" s="12"/>
      <c r="F913" s="12"/>
      <c r="G913" s="12"/>
      <c r="H913" s="12"/>
      <c r="I913" s="12"/>
      <c r="J913" s="12"/>
      <c r="K913" s="33"/>
      <c r="L913" s="33"/>
      <c r="M913" s="155" t="s">
        <v>308</v>
      </c>
      <c r="N913" s="33"/>
    </row>
    <row r="914" spans="1:14" s="9" customFormat="1" ht="10.5" customHeight="1" x14ac:dyDescent="0.2">
      <c r="A914" s="5"/>
      <c r="B914" s="2">
        <v>346.3</v>
      </c>
      <c r="C914" s="13" t="s">
        <v>46</v>
      </c>
      <c r="D914" s="12">
        <v>78645.5</v>
      </c>
      <c r="E914" s="12">
        <v>54284.54</v>
      </c>
      <c r="F914" s="12">
        <v>9765.1</v>
      </c>
      <c r="G914" s="12">
        <v>0</v>
      </c>
      <c r="H914" s="12">
        <v>0</v>
      </c>
      <c r="I914" s="12">
        <v>0</v>
      </c>
      <c r="J914" s="12">
        <v>0</v>
      </c>
      <c r="K914" s="12">
        <f t="shared" ref="K914:K917" si="1070">D914+E914-F914-G914+H914+I914+J914</f>
        <v>123164.94</v>
      </c>
      <c r="L914" s="12">
        <v>0</v>
      </c>
      <c r="M914" s="155" t="s">
        <v>308</v>
      </c>
      <c r="N914" s="12">
        <f t="shared" ref="N914:N916" si="1071">K914-L914</f>
        <v>123164.94</v>
      </c>
    </row>
    <row r="915" spans="1:14" s="9" customFormat="1" ht="10.5" customHeight="1" x14ac:dyDescent="0.2">
      <c r="A915" s="5"/>
      <c r="B915" s="2">
        <v>346.5</v>
      </c>
      <c r="C915" s="5" t="s">
        <v>47</v>
      </c>
      <c r="D915" s="12">
        <v>0</v>
      </c>
      <c r="E915" s="12">
        <v>3972.15</v>
      </c>
      <c r="F915" s="12">
        <v>0</v>
      </c>
      <c r="G915" s="12">
        <v>0</v>
      </c>
      <c r="H915" s="12">
        <v>0</v>
      </c>
      <c r="I915" s="12">
        <v>0</v>
      </c>
      <c r="J915" s="12">
        <v>0</v>
      </c>
      <c r="K915" s="12">
        <f t="shared" si="1070"/>
        <v>3972.15</v>
      </c>
      <c r="L915" s="12">
        <v>0</v>
      </c>
      <c r="M915" s="155" t="s">
        <v>308</v>
      </c>
      <c r="N915" s="12">
        <f t="shared" si="1071"/>
        <v>3972.15</v>
      </c>
    </row>
    <row r="916" spans="1:14" ht="10.5" customHeight="1" x14ac:dyDescent="0.2">
      <c r="A916" s="4"/>
      <c r="B916" s="2">
        <v>346.7</v>
      </c>
      <c r="C916" s="3" t="s">
        <v>48</v>
      </c>
      <c r="D916" s="12">
        <v>447054.84</v>
      </c>
      <c r="E916" s="12">
        <v>133653.92000000001</v>
      </c>
      <c r="F916" s="12">
        <v>52217.48</v>
      </c>
      <c r="G916" s="12">
        <v>0</v>
      </c>
      <c r="H916" s="12">
        <v>0</v>
      </c>
      <c r="I916" s="12">
        <v>0</v>
      </c>
      <c r="J916" s="12">
        <v>0</v>
      </c>
      <c r="K916" s="12">
        <f t="shared" si="1070"/>
        <v>528491.28</v>
      </c>
      <c r="L916" s="12">
        <v>0</v>
      </c>
      <c r="M916" s="155" t="s">
        <v>308</v>
      </c>
      <c r="N916" s="12">
        <f t="shared" si="1071"/>
        <v>528491.28</v>
      </c>
    </row>
    <row r="917" spans="1:14" s="67" customFormat="1" ht="10.5" customHeight="1" x14ac:dyDescent="0.2">
      <c r="A917" s="66"/>
      <c r="B917" s="72"/>
      <c r="C917" s="73" t="s">
        <v>49</v>
      </c>
      <c r="D917" s="63">
        <f>SUM(D914:D916)</f>
        <v>525700.34000000008</v>
      </c>
      <c r="E917" s="63">
        <f t="shared" ref="E917" si="1072">SUM(E914:E916)</f>
        <v>191910.61000000002</v>
      </c>
      <c r="F917" s="63">
        <f t="shared" ref="F917" si="1073">SUM(F914:F916)</f>
        <v>61982.58</v>
      </c>
      <c r="G917" s="63">
        <f t="shared" ref="G917" si="1074">SUM(G914:G916)</f>
        <v>0</v>
      </c>
      <c r="H917" s="63">
        <f t="shared" ref="H917" si="1075">SUM(H914:H916)</f>
        <v>0</v>
      </c>
      <c r="I917" s="63">
        <f t="shared" ref="I917" si="1076">SUM(I914:I916)</f>
        <v>0</v>
      </c>
      <c r="J917" s="63">
        <f t="shared" ref="J917" si="1077">SUM(J914:J916)</f>
        <v>0</v>
      </c>
      <c r="K917" s="63">
        <f t="shared" si="1070"/>
        <v>655628.37000000011</v>
      </c>
      <c r="L917" s="63">
        <f>SUM(L914:L916)</f>
        <v>0</v>
      </c>
      <c r="M917" s="155" t="s">
        <v>308</v>
      </c>
      <c r="N917" s="63">
        <f>K917-L917</f>
        <v>655628.37000000011</v>
      </c>
    </row>
    <row r="918" spans="1:14" ht="10.5" customHeight="1" thickBot="1" x14ac:dyDescent="0.25">
      <c r="A918" s="4"/>
      <c r="B918" s="11"/>
      <c r="D918" s="12"/>
      <c r="E918" s="12"/>
      <c r="F918" s="12"/>
      <c r="G918" s="12"/>
      <c r="H918" s="12"/>
      <c r="I918" s="12"/>
      <c r="J918" s="12"/>
      <c r="K918" s="33"/>
      <c r="L918" s="33"/>
      <c r="M918" s="159" t="s">
        <v>308</v>
      </c>
      <c r="N918" s="160"/>
    </row>
    <row r="919" spans="1:14" s="67" customFormat="1" ht="10.5" customHeight="1" thickTop="1" x14ac:dyDescent="0.2">
      <c r="A919" s="66"/>
      <c r="B919" s="72"/>
      <c r="C919" s="85" t="s">
        <v>369</v>
      </c>
      <c r="D919" s="161">
        <f>D912+D917</f>
        <v>75539753.770000011</v>
      </c>
      <c r="E919" s="161">
        <f>E912+E917</f>
        <v>7171712.5099999998</v>
      </c>
      <c r="F919" s="161">
        <f t="shared" ref="F919:J919" si="1078">F912+F917</f>
        <v>719988.97</v>
      </c>
      <c r="G919" s="161">
        <f t="shared" si="1078"/>
        <v>276631.93</v>
      </c>
      <c r="H919" s="161">
        <f t="shared" si="1078"/>
        <v>0</v>
      </c>
      <c r="I919" s="161">
        <f t="shared" si="1078"/>
        <v>0</v>
      </c>
      <c r="J919" s="161">
        <f t="shared" si="1078"/>
        <v>-2706452.48</v>
      </c>
      <c r="K919" s="161">
        <f t="shared" ref="K919" si="1079">D919+E919-F919-G919+H919+I919+J919</f>
        <v>79008392.900000006</v>
      </c>
      <c r="L919" s="161">
        <f>L912+L917</f>
        <v>0</v>
      </c>
      <c r="M919" s="204"/>
      <c r="N919" s="161">
        <f>K919-L919</f>
        <v>79008392.900000006</v>
      </c>
    </row>
    <row r="920" spans="1:14" ht="10.5" customHeight="1" x14ac:dyDescent="0.2">
      <c r="A920" s="58" t="s">
        <v>55</v>
      </c>
      <c r="B920" s="2"/>
      <c r="D920" s="12"/>
      <c r="E920" s="12"/>
      <c r="F920" s="12"/>
      <c r="G920" s="12"/>
      <c r="H920" s="12"/>
      <c r="I920" s="12"/>
      <c r="J920" s="12"/>
      <c r="K920" s="12"/>
      <c r="L920" s="12"/>
      <c r="M920" s="155" t="s">
        <v>308</v>
      </c>
      <c r="N920" s="12"/>
    </row>
    <row r="921" spans="1:14" ht="10.5" customHeight="1" x14ac:dyDescent="0.2">
      <c r="A921" s="4"/>
      <c r="B921" s="2">
        <v>341</v>
      </c>
      <c r="C921" s="3" t="s">
        <v>40</v>
      </c>
      <c r="D921" s="12">
        <v>3209282.88</v>
      </c>
      <c r="E921" s="12">
        <v>171138.80000000002</v>
      </c>
      <c r="F921" s="12">
        <v>0</v>
      </c>
      <c r="G921" s="12">
        <v>-2.09</v>
      </c>
      <c r="H921" s="12">
        <v>0</v>
      </c>
      <c r="I921" s="12">
        <v>0</v>
      </c>
      <c r="J921" s="12">
        <v>0</v>
      </c>
      <c r="K921" s="12">
        <f>D921+E921-F921-G921+H921+I921+J921</f>
        <v>3380423.7699999996</v>
      </c>
      <c r="L921" s="12">
        <v>0</v>
      </c>
      <c r="M921" s="155" t="s">
        <v>308</v>
      </c>
      <c r="N921" s="12">
        <f>K921-L921</f>
        <v>3380423.7699999996</v>
      </c>
    </row>
    <row r="922" spans="1:14" ht="10.5" customHeight="1" x14ac:dyDescent="0.2">
      <c r="A922" s="4"/>
      <c r="B922" s="2">
        <v>342</v>
      </c>
      <c r="C922" s="44" t="s">
        <v>100</v>
      </c>
      <c r="D922" s="12">
        <v>470207.82</v>
      </c>
      <c r="E922" s="12">
        <v>24588.36</v>
      </c>
      <c r="F922" s="12">
        <v>0</v>
      </c>
      <c r="G922" s="12">
        <v>0</v>
      </c>
      <c r="H922" s="12">
        <v>0</v>
      </c>
      <c r="I922" s="12">
        <v>0</v>
      </c>
      <c r="J922" s="12">
        <v>0</v>
      </c>
      <c r="K922" s="12">
        <f>D922+E922-F922-G922+H922+I922+J922</f>
        <v>494796.18</v>
      </c>
      <c r="L922" s="12">
        <v>0</v>
      </c>
      <c r="M922" s="155" t="s">
        <v>308</v>
      </c>
      <c r="N922" s="12">
        <f>K922-L922</f>
        <v>494796.18</v>
      </c>
    </row>
    <row r="923" spans="1:14" ht="10.5" customHeight="1" x14ac:dyDescent="0.2">
      <c r="A923" s="4"/>
      <c r="B923" s="2">
        <v>343</v>
      </c>
      <c r="C923" s="4" t="s">
        <v>101</v>
      </c>
      <c r="D923" s="12">
        <v>69227953.680000007</v>
      </c>
      <c r="E923" s="12">
        <v>7908037.4500000002</v>
      </c>
      <c r="F923" s="12">
        <v>26198772.690000001</v>
      </c>
      <c r="G923" s="12">
        <v>1287327.22</v>
      </c>
      <c r="H923" s="12">
        <v>0</v>
      </c>
      <c r="I923" s="12">
        <v>7319270</v>
      </c>
      <c r="J923" s="12">
        <v>-169030.11000000002</v>
      </c>
      <c r="K923" s="12">
        <f t="shared" ref="K923:K927" si="1080">D923+E923-F923-G923+H923+I923+J923</f>
        <v>56800131.110000014</v>
      </c>
      <c r="L923" s="12">
        <v>0</v>
      </c>
      <c r="M923" s="155" t="s">
        <v>308</v>
      </c>
      <c r="N923" s="12">
        <f t="shared" ref="N923:N926" si="1081">K923-L923</f>
        <v>56800131.110000014</v>
      </c>
    </row>
    <row r="924" spans="1:14" ht="10.5" customHeight="1" x14ac:dyDescent="0.2">
      <c r="A924" s="4"/>
      <c r="B924" s="2">
        <v>344</v>
      </c>
      <c r="C924" s="4" t="s">
        <v>102</v>
      </c>
      <c r="D924" s="12">
        <v>19030962.469999999</v>
      </c>
      <c r="E924" s="12">
        <v>940567.20000000007</v>
      </c>
      <c r="F924" s="12">
        <v>0</v>
      </c>
      <c r="G924" s="12">
        <v>0</v>
      </c>
      <c r="H924" s="12">
        <v>0</v>
      </c>
      <c r="I924" s="12">
        <v>0</v>
      </c>
      <c r="J924" s="12">
        <v>0</v>
      </c>
      <c r="K924" s="12">
        <f t="shared" si="1080"/>
        <v>19971529.669999998</v>
      </c>
      <c r="L924" s="12">
        <v>0</v>
      </c>
      <c r="M924" s="155" t="s">
        <v>308</v>
      </c>
      <c r="N924" s="12">
        <f t="shared" si="1081"/>
        <v>19971529.669999998</v>
      </c>
    </row>
    <row r="925" spans="1:14" ht="10.5" customHeight="1" x14ac:dyDescent="0.2">
      <c r="A925" s="4"/>
      <c r="B925" s="2">
        <v>345</v>
      </c>
      <c r="C925" s="4" t="s">
        <v>43</v>
      </c>
      <c r="D925" s="12">
        <v>17638770.300000001</v>
      </c>
      <c r="E925" s="12">
        <v>973582.57000000007</v>
      </c>
      <c r="F925" s="12">
        <v>43612.639999999999</v>
      </c>
      <c r="G925" s="12">
        <v>379.90000000000003</v>
      </c>
      <c r="H925" s="12">
        <v>0</v>
      </c>
      <c r="I925" s="12">
        <v>0</v>
      </c>
      <c r="J925" s="12">
        <v>0</v>
      </c>
      <c r="K925" s="12">
        <f t="shared" si="1080"/>
        <v>18568360.330000002</v>
      </c>
      <c r="L925" s="12">
        <v>0</v>
      </c>
      <c r="M925" s="155" t="s">
        <v>308</v>
      </c>
      <c r="N925" s="12">
        <f t="shared" si="1081"/>
        <v>18568360.330000002</v>
      </c>
    </row>
    <row r="926" spans="1:14" ht="10.5" customHeight="1" x14ac:dyDescent="0.2">
      <c r="A926" s="4"/>
      <c r="B926" s="2">
        <v>346</v>
      </c>
      <c r="C926" s="4" t="s">
        <v>44</v>
      </c>
      <c r="D926" s="12">
        <v>1761240.32</v>
      </c>
      <c r="E926" s="12">
        <v>84885.72</v>
      </c>
      <c r="F926" s="12">
        <v>0</v>
      </c>
      <c r="G926" s="12">
        <v>0</v>
      </c>
      <c r="H926" s="12">
        <v>0</v>
      </c>
      <c r="I926" s="12">
        <v>0</v>
      </c>
      <c r="J926" s="12">
        <v>0</v>
      </c>
      <c r="K926" s="12">
        <f t="shared" si="1080"/>
        <v>1846126.04</v>
      </c>
      <c r="L926" s="12">
        <v>0</v>
      </c>
      <c r="M926" s="155" t="s">
        <v>308</v>
      </c>
      <c r="N926" s="12">
        <f t="shared" si="1081"/>
        <v>1846126.04</v>
      </c>
    </row>
    <row r="927" spans="1:14" s="67" customFormat="1" ht="10.5" customHeight="1" x14ac:dyDescent="0.2">
      <c r="A927" s="66"/>
      <c r="B927" s="72"/>
      <c r="C927" s="73" t="s">
        <v>45</v>
      </c>
      <c r="D927" s="63">
        <f>SUM(D921:D926)</f>
        <v>111338417.47</v>
      </c>
      <c r="E927" s="63">
        <f t="shared" ref="E927" si="1082">SUM(E921:E926)</f>
        <v>10102800.100000001</v>
      </c>
      <c r="F927" s="63">
        <f t="shared" ref="F927" si="1083">SUM(F921:F926)</f>
        <v>26242385.330000002</v>
      </c>
      <c r="G927" s="63">
        <f t="shared" ref="G927" si="1084">SUM(G921:G926)</f>
        <v>1287705.0299999998</v>
      </c>
      <c r="H927" s="63">
        <f t="shared" ref="H927" si="1085">SUM(H921:H926)</f>
        <v>0</v>
      </c>
      <c r="I927" s="63">
        <f t="shared" ref="I927" si="1086">SUM(I921:I926)</f>
        <v>7319270</v>
      </c>
      <c r="J927" s="63">
        <f t="shared" ref="J927" si="1087">SUM(J921:J926)</f>
        <v>-169030.11000000002</v>
      </c>
      <c r="K927" s="63">
        <f t="shared" si="1080"/>
        <v>101061367.09999999</v>
      </c>
      <c r="L927" s="63">
        <f>SUM(L921:L926)</f>
        <v>0</v>
      </c>
      <c r="M927" s="155" t="s">
        <v>308</v>
      </c>
      <c r="N927" s="63">
        <f>K927-L927</f>
        <v>101061367.09999999</v>
      </c>
    </row>
    <row r="928" spans="1:14" ht="10.5" customHeight="1" x14ac:dyDescent="0.2">
      <c r="A928" s="4"/>
      <c r="B928" s="2"/>
      <c r="C928" s="18"/>
      <c r="D928" s="12"/>
      <c r="E928" s="12"/>
      <c r="F928" s="12"/>
      <c r="G928" s="12"/>
      <c r="H928" s="12"/>
      <c r="I928" s="12"/>
      <c r="J928" s="12"/>
      <c r="K928" s="33"/>
      <c r="L928" s="33"/>
      <c r="M928" s="155" t="s">
        <v>308</v>
      </c>
      <c r="N928" s="33"/>
    </row>
    <row r="929" spans="1:14" s="9" customFormat="1" ht="10.5" customHeight="1" x14ac:dyDescent="0.2">
      <c r="A929" s="5"/>
      <c r="B929" s="2">
        <v>346.3</v>
      </c>
      <c r="C929" s="13" t="s">
        <v>46</v>
      </c>
      <c r="D929" s="12">
        <v>0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0</v>
      </c>
      <c r="K929" s="12">
        <f t="shared" ref="K929:K932" si="1088">D929+E929-F929-G929+H929+I929+J929</f>
        <v>0</v>
      </c>
      <c r="L929" s="12">
        <v>0</v>
      </c>
      <c r="M929" s="155" t="s">
        <v>308</v>
      </c>
      <c r="N929" s="12">
        <f t="shared" ref="N929:N931" si="1089">K929-L929</f>
        <v>0</v>
      </c>
    </row>
    <row r="930" spans="1:14" s="9" customFormat="1" ht="10.5" customHeight="1" x14ac:dyDescent="0.2">
      <c r="A930" s="5"/>
      <c r="B930" s="2">
        <v>346.5</v>
      </c>
      <c r="C930" s="5" t="s">
        <v>47</v>
      </c>
      <c r="D930" s="12">
        <v>0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0</v>
      </c>
      <c r="K930" s="12">
        <f t="shared" si="1088"/>
        <v>0</v>
      </c>
      <c r="L930" s="12">
        <v>0</v>
      </c>
      <c r="M930" s="155" t="s">
        <v>308</v>
      </c>
      <c r="N930" s="12">
        <f t="shared" si="1089"/>
        <v>0</v>
      </c>
    </row>
    <row r="931" spans="1:14" ht="10.5" customHeight="1" x14ac:dyDescent="0.2">
      <c r="A931" s="4"/>
      <c r="B931" s="2">
        <v>346.7</v>
      </c>
      <c r="C931" s="3" t="s">
        <v>48</v>
      </c>
      <c r="D931" s="12">
        <v>0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0</v>
      </c>
      <c r="K931" s="12">
        <f t="shared" si="1088"/>
        <v>0</v>
      </c>
      <c r="L931" s="12">
        <v>0</v>
      </c>
      <c r="M931" s="155" t="s">
        <v>308</v>
      </c>
      <c r="N931" s="12">
        <f t="shared" si="1089"/>
        <v>0</v>
      </c>
    </row>
    <row r="932" spans="1:14" s="67" customFormat="1" ht="10.5" customHeight="1" x14ac:dyDescent="0.2">
      <c r="A932" s="66"/>
      <c r="B932" s="72"/>
      <c r="C932" s="73" t="s">
        <v>49</v>
      </c>
      <c r="D932" s="63">
        <f>SUM(D929:D931)</f>
        <v>0</v>
      </c>
      <c r="E932" s="63">
        <f t="shared" ref="E932" si="1090">SUM(E929:E931)</f>
        <v>0</v>
      </c>
      <c r="F932" s="63">
        <f t="shared" ref="F932" si="1091">SUM(F929:F931)</f>
        <v>0</v>
      </c>
      <c r="G932" s="63">
        <f t="shared" ref="G932" si="1092">SUM(G929:G931)</f>
        <v>0</v>
      </c>
      <c r="H932" s="63">
        <f t="shared" ref="H932" si="1093">SUM(H929:H931)</f>
        <v>0</v>
      </c>
      <c r="I932" s="63">
        <f t="shared" ref="I932" si="1094">SUM(I929:I931)</f>
        <v>0</v>
      </c>
      <c r="J932" s="63">
        <f t="shared" ref="J932" si="1095">SUM(J929:J931)</f>
        <v>0</v>
      </c>
      <c r="K932" s="63">
        <f t="shared" si="1088"/>
        <v>0</v>
      </c>
      <c r="L932" s="63">
        <f>SUM(L929:L931)</f>
        <v>0</v>
      </c>
      <c r="M932" s="155" t="s">
        <v>308</v>
      </c>
      <c r="N932" s="63">
        <f>K932-L932</f>
        <v>0</v>
      </c>
    </row>
    <row r="933" spans="1:14" ht="10.5" customHeight="1" thickBot="1" x14ac:dyDescent="0.25">
      <c r="A933" s="4"/>
      <c r="B933" s="11"/>
      <c r="D933" s="12"/>
      <c r="E933" s="12"/>
      <c r="F933" s="12"/>
      <c r="G933" s="12"/>
      <c r="H933" s="12"/>
      <c r="I933" s="12"/>
      <c r="J933" s="12"/>
      <c r="K933" s="33"/>
      <c r="L933" s="33"/>
      <c r="M933" s="159" t="s">
        <v>308</v>
      </c>
      <c r="N933" s="160"/>
    </row>
    <row r="934" spans="1:14" s="67" customFormat="1" ht="10.5" customHeight="1" thickTop="1" x14ac:dyDescent="0.2">
      <c r="A934" s="66"/>
      <c r="B934" s="72"/>
      <c r="C934" s="85" t="s">
        <v>370</v>
      </c>
      <c r="D934" s="161">
        <f>D927+D932</f>
        <v>111338417.47</v>
      </c>
      <c r="E934" s="161">
        <f>E927+E932</f>
        <v>10102800.100000001</v>
      </c>
      <c r="F934" s="161">
        <f t="shared" ref="F934:J934" si="1096">F927+F932</f>
        <v>26242385.330000002</v>
      </c>
      <c r="G934" s="161">
        <f t="shared" si="1096"/>
        <v>1287705.0299999998</v>
      </c>
      <c r="H934" s="161">
        <f t="shared" si="1096"/>
        <v>0</v>
      </c>
      <c r="I934" s="161">
        <f t="shared" si="1096"/>
        <v>7319270</v>
      </c>
      <c r="J934" s="161">
        <f t="shared" si="1096"/>
        <v>-169030.11000000002</v>
      </c>
      <c r="K934" s="161">
        <f t="shared" ref="K934" si="1097">D934+E934-F934-G934+H934+I934+J934</f>
        <v>101061367.09999999</v>
      </c>
      <c r="L934" s="161">
        <f>L927+L932</f>
        <v>0</v>
      </c>
      <c r="M934" s="204"/>
      <c r="N934" s="161">
        <f>K934-L934</f>
        <v>101061367.09999999</v>
      </c>
    </row>
    <row r="935" spans="1:14" ht="10.5" customHeight="1" x14ac:dyDescent="0.2">
      <c r="A935" s="137" t="s">
        <v>56</v>
      </c>
      <c r="B935" s="11"/>
      <c r="D935" s="12"/>
      <c r="E935" s="12"/>
      <c r="F935" s="12"/>
      <c r="G935" s="12"/>
      <c r="H935" s="12"/>
      <c r="I935" s="12"/>
      <c r="J935" s="12"/>
      <c r="K935" s="12"/>
      <c r="L935" s="12"/>
      <c r="M935" s="155" t="s">
        <v>308</v>
      </c>
      <c r="N935" s="12"/>
    </row>
    <row r="936" spans="1:14" s="9" customFormat="1" ht="10.5" customHeight="1" x14ac:dyDescent="0.2">
      <c r="A936" s="5"/>
      <c r="B936" s="2">
        <v>341</v>
      </c>
      <c r="C936" s="13" t="s">
        <v>40</v>
      </c>
      <c r="D936" s="12">
        <v>1782129.8599999999</v>
      </c>
      <c r="E936" s="12">
        <v>107520.84</v>
      </c>
      <c r="F936" s="12">
        <v>0</v>
      </c>
      <c r="G936" s="12">
        <v>1465.59</v>
      </c>
      <c r="H936" s="12">
        <v>0</v>
      </c>
      <c r="I936" s="12">
        <v>0</v>
      </c>
      <c r="J936" s="12">
        <v>0</v>
      </c>
      <c r="K936" s="12">
        <f>D936+E936-F936-G936+H936+I936+J936</f>
        <v>1888185.1099999999</v>
      </c>
      <c r="L936" s="12">
        <v>0</v>
      </c>
      <c r="M936" s="155" t="s">
        <v>308</v>
      </c>
      <c r="N936" s="12">
        <f>K936-L936</f>
        <v>1888185.1099999999</v>
      </c>
    </row>
    <row r="937" spans="1:14" ht="10.5" customHeight="1" x14ac:dyDescent="0.2">
      <c r="A937" s="57"/>
      <c r="B937" s="2">
        <v>342</v>
      </c>
      <c r="C937" s="44" t="s">
        <v>100</v>
      </c>
      <c r="D937" s="12">
        <v>469980.08</v>
      </c>
      <c r="E937" s="12">
        <v>25935.78</v>
      </c>
      <c r="F937" s="12">
        <v>6170.18</v>
      </c>
      <c r="G937" s="12">
        <v>5083.47</v>
      </c>
      <c r="H937" s="12">
        <v>0</v>
      </c>
      <c r="I937" s="12">
        <v>0</v>
      </c>
      <c r="J937" s="12">
        <v>0</v>
      </c>
      <c r="K937" s="12">
        <f>D937+E937-F937-G937+H937+I937+J937</f>
        <v>484662.21</v>
      </c>
      <c r="L937" s="12">
        <v>0</v>
      </c>
      <c r="M937" s="155" t="s">
        <v>308</v>
      </c>
      <c r="N937" s="12">
        <f>K937-L937</f>
        <v>484662.21</v>
      </c>
    </row>
    <row r="938" spans="1:14" ht="10.5" customHeight="1" x14ac:dyDescent="0.2">
      <c r="A938" s="57"/>
      <c r="B938" s="2">
        <v>343</v>
      </c>
      <c r="C938" s="4" t="s">
        <v>101</v>
      </c>
      <c r="D938" s="12">
        <v>48109672.119999997</v>
      </c>
      <c r="E938" s="12">
        <v>6009072.7599999998</v>
      </c>
      <c r="F938" s="12">
        <v>21420403.789999999</v>
      </c>
      <c r="G938" s="12">
        <v>2134695.6</v>
      </c>
      <c r="H938" s="12">
        <v>0</v>
      </c>
      <c r="I938" s="12">
        <v>6321192</v>
      </c>
      <c r="J938" s="12">
        <v>2546498.38</v>
      </c>
      <c r="K938" s="12">
        <f t="shared" ref="K938:K942" si="1098">D938+E938-F938-G938+H938+I938+J938</f>
        <v>39431335.869999997</v>
      </c>
      <c r="L938" s="12">
        <v>0</v>
      </c>
      <c r="M938" s="155" t="s">
        <v>308</v>
      </c>
      <c r="N938" s="12">
        <f t="shared" ref="N938:N941" si="1099">K938-L938</f>
        <v>39431335.869999997</v>
      </c>
    </row>
    <row r="939" spans="1:14" ht="10.5" customHeight="1" x14ac:dyDescent="0.2">
      <c r="A939" s="57"/>
      <c r="B939" s="2">
        <v>344</v>
      </c>
      <c r="C939" s="4" t="s">
        <v>102</v>
      </c>
      <c r="D939" s="12">
        <v>20985829.219999999</v>
      </c>
      <c r="E939" s="12">
        <v>1035600.74</v>
      </c>
      <c r="F939" s="12">
        <v>40230</v>
      </c>
      <c r="G939" s="12">
        <v>19164.740000000002</v>
      </c>
      <c r="H939" s="12">
        <v>0</v>
      </c>
      <c r="I939" s="12">
        <v>0</v>
      </c>
      <c r="J939" s="12">
        <v>0</v>
      </c>
      <c r="K939" s="12">
        <f t="shared" si="1098"/>
        <v>21962035.219999999</v>
      </c>
      <c r="L939" s="12">
        <v>0</v>
      </c>
      <c r="M939" s="155" t="s">
        <v>308</v>
      </c>
      <c r="N939" s="12">
        <f t="shared" si="1099"/>
        <v>21962035.219999999</v>
      </c>
    </row>
    <row r="940" spans="1:14" ht="10.5" customHeight="1" x14ac:dyDescent="0.2">
      <c r="A940" s="57"/>
      <c r="B940" s="2">
        <v>345</v>
      </c>
      <c r="C940" s="4" t="s">
        <v>43</v>
      </c>
      <c r="D940" s="12">
        <v>14723423.67</v>
      </c>
      <c r="E940" s="12">
        <v>817913.74</v>
      </c>
      <c r="F940" s="12">
        <v>586583.30000000005</v>
      </c>
      <c r="G940" s="12">
        <v>13824.99</v>
      </c>
      <c r="H940" s="12">
        <v>0</v>
      </c>
      <c r="I940" s="12">
        <v>0</v>
      </c>
      <c r="J940" s="12">
        <v>0</v>
      </c>
      <c r="K940" s="12">
        <f t="shared" si="1098"/>
        <v>14940929.119999999</v>
      </c>
      <c r="L940" s="12">
        <v>0</v>
      </c>
      <c r="M940" s="155" t="s">
        <v>308</v>
      </c>
      <c r="N940" s="12">
        <f t="shared" si="1099"/>
        <v>14940929.119999999</v>
      </c>
    </row>
    <row r="941" spans="1:14" ht="10.5" customHeight="1" x14ac:dyDescent="0.2">
      <c r="A941" s="57"/>
      <c r="B941" s="2">
        <v>346</v>
      </c>
      <c r="C941" s="4" t="s">
        <v>44</v>
      </c>
      <c r="D941" s="12">
        <v>1188846.47</v>
      </c>
      <c r="E941" s="12">
        <v>59135.16</v>
      </c>
      <c r="F941" s="12">
        <v>0</v>
      </c>
      <c r="G941" s="12">
        <v>0</v>
      </c>
      <c r="H941" s="12">
        <v>0</v>
      </c>
      <c r="I941" s="12">
        <v>0</v>
      </c>
      <c r="J941" s="12">
        <v>0</v>
      </c>
      <c r="K941" s="12">
        <f t="shared" si="1098"/>
        <v>1247981.6299999999</v>
      </c>
      <c r="L941" s="12">
        <v>0</v>
      </c>
      <c r="M941" s="155" t="s">
        <v>308</v>
      </c>
      <c r="N941" s="12">
        <f t="shared" si="1099"/>
        <v>1247981.6299999999</v>
      </c>
    </row>
    <row r="942" spans="1:14" s="67" customFormat="1" ht="10.5" customHeight="1" x14ac:dyDescent="0.2">
      <c r="A942" s="139"/>
      <c r="B942" s="72"/>
      <c r="C942" s="73" t="s">
        <v>45</v>
      </c>
      <c r="D942" s="63">
        <f>SUM(D936:D941)</f>
        <v>87259881.420000002</v>
      </c>
      <c r="E942" s="63">
        <f t="shared" ref="E942" si="1100">SUM(E936:E941)</f>
        <v>8055179.0200000005</v>
      </c>
      <c r="F942" s="63">
        <f t="shared" ref="F942" si="1101">SUM(F936:F941)</f>
        <v>22053387.27</v>
      </c>
      <c r="G942" s="63">
        <f t="shared" ref="G942" si="1102">SUM(G936:G941)</f>
        <v>2174234.3900000006</v>
      </c>
      <c r="H942" s="63">
        <f t="shared" ref="H942" si="1103">SUM(H936:H941)</f>
        <v>0</v>
      </c>
      <c r="I942" s="63">
        <f t="shared" ref="I942" si="1104">SUM(I936:I941)</f>
        <v>6321192</v>
      </c>
      <c r="J942" s="63">
        <f t="shared" ref="J942" si="1105">SUM(J936:J941)</f>
        <v>2546498.38</v>
      </c>
      <c r="K942" s="63">
        <f t="shared" si="1098"/>
        <v>79955129.159999996</v>
      </c>
      <c r="L942" s="63">
        <f>SUM(L936:L941)</f>
        <v>0</v>
      </c>
      <c r="M942" s="155" t="s">
        <v>308</v>
      </c>
      <c r="N942" s="63">
        <f>K942-L942</f>
        <v>79955129.159999996</v>
      </c>
    </row>
    <row r="943" spans="1:14" ht="10.5" customHeight="1" x14ac:dyDescent="0.2">
      <c r="A943" s="57"/>
      <c r="B943" s="2"/>
      <c r="C943" s="18"/>
      <c r="D943" s="12"/>
      <c r="E943" s="12"/>
      <c r="F943" s="12"/>
      <c r="G943" s="12"/>
      <c r="H943" s="12"/>
      <c r="I943" s="12"/>
      <c r="J943" s="12"/>
      <c r="K943" s="33"/>
      <c r="L943" s="33"/>
      <c r="M943" s="155" t="s">
        <v>308</v>
      </c>
      <c r="N943" s="33"/>
    </row>
    <row r="944" spans="1:14" s="9" customFormat="1" ht="10.5" customHeight="1" x14ac:dyDescent="0.2">
      <c r="A944" s="139"/>
      <c r="B944" s="2">
        <v>346.3</v>
      </c>
      <c r="C944" s="13" t="s">
        <v>46</v>
      </c>
      <c r="D944" s="12">
        <v>0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0</v>
      </c>
      <c r="K944" s="12">
        <f t="shared" ref="K944:K947" si="1106">D944+E944-F944-G944+H944+I944+J944</f>
        <v>0</v>
      </c>
      <c r="L944" s="12">
        <v>0</v>
      </c>
      <c r="M944" s="155" t="s">
        <v>308</v>
      </c>
      <c r="N944" s="12">
        <f t="shared" ref="N944:N946" si="1107">K944-L944</f>
        <v>0</v>
      </c>
    </row>
    <row r="945" spans="1:14" s="9" customFormat="1" ht="10.5" customHeight="1" x14ac:dyDescent="0.2">
      <c r="A945" s="139"/>
      <c r="B945" s="2">
        <v>346.5</v>
      </c>
      <c r="C945" s="5" t="s">
        <v>47</v>
      </c>
      <c r="D945" s="12">
        <v>0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0</v>
      </c>
      <c r="K945" s="12">
        <f t="shared" si="1106"/>
        <v>0</v>
      </c>
      <c r="L945" s="12">
        <v>0</v>
      </c>
      <c r="M945" s="155" t="s">
        <v>308</v>
      </c>
      <c r="N945" s="12">
        <f t="shared" si="1107"/>
        <v>0</v>
      </c>
    </row>
    <row r="946" spans="1:14" ht="10.5" customHeight="1" x14ac:dyDescent="0.2">
      <c r="A946" s="57"/>
      <c r="B946" s="2">
        <v>346.7</v>
      </c>
      <c r="C946" s="3" t="s">
        <v>48</v>
      </c>
      <c r="D946" s="12">
        <v>0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0</v>
      </c>
      <c r="K946" s="12">
        <f t="shared" si="1106"/>
        <v>0</v>
      </c>
      <c r="L946" s="12">
        <v>0</v>
      </c>
      <c r="M946" s="155" t="s">
        <v>308</v>
      </c>
      <c r="N946" s="12">
        <f t="shared" si="1107"/>
        <v>0</v>
      </c>
    </row>
    <row r="947" spans="1:14" s="67" customFormat="1" ht="10.5" customHeight="1" x14ac:dyDescent="0.2">
      <c r="A947" s="139"/>
      <c r="B947" s="72"/>
      <c r="C947" s="73" t="s">
        <v>49</v>
      </c>
      <c r="D947" s="63">
        <f>SUM(D944:D946)</f>
        <v>0</v>
      </c>
      <c r="E947" s="63">
        <f t="shared" ref="E947" si="1108">SUM(E944:E946)</f>
        <v>0</v>
      </c>
      <c r="F947" s="63">
        <f t="shared" ref="F947" si="1109">SUM(F944:F946)</f>
        <v>0</v>
      </c>
      <c r="G947" s="63">
        <f t="shared" ref="G947" si="1110">SUM(G944:G946)</f>
        <v>0</v>
      </c>
      <c r="H947" s="63">
        <f t="shared" ref="H947" si="1111">SUM(H944:H946)</f>
        <v>0</v>
      </c>
      <c r="I947" s="63">
        <f t="shared" ref="I947" si="1112">SUM(I944:I946)</f>
        <v>0</v>
      </c>
      <c r="J947" s="63">
        <f t="shared" ref="J947" si="1113">SUM(J944:J946)</f>
        <v>0</v>
      </c>
      <c r="K947" s="63">
        <f t="shared" si="1106"/>
        <v>0</v>
      </c>
      <c r="L947" s="63">
        <f>SUM(L944:L946)</f>
        <v>0</v>
      </c>
      <c r="M947" s="155" t="s">
        <v>308</v>
      </c>
      <c r="N947" s="63">
        <f>K947-L947</f>
        <v>0</v>
      </c>
    </row>
    <row r="948" spans="1:14" ht="10.5" customHeight="1" thickBot="1" x14ac:dyDescent="0.25">
      <c r="A948" s="57"/>
      <c r="B948" s="11"/>
      <c r="D948" s="12"/>
      <c r="E948" s="12"/>
      <c r="F948" s="12"/>
      <c r="G948" s="12"/>
      <c r="H948" s="12"/>
      <c r="I948" s="12"/>
      <c r="J948" s="12"/>
      <c r="K948" s="33"/>
      <c r="L948" s="33"/>
      <c r="M948" s="159" t="s">
        <v>308</v>
      </c>
      <c r="N948" s="160"/>
    </row>
    <row r="949" spans="1:14" s="67" customFormat="1" ht="10.5" customHeight="1" thickTop="1" x14ac:dyDescent="0.2">
      <c r="A949" s="139"/>
      <c r="B949" s="72"/>
      <c r="C949" s="85" t="s">
        <v>371</v>
      </c>
      <c r="D949" s="161">
        <f>D942+D947</f>
        <v>87259881.420000002</v>
      </c>
      <c r="E949" s="161">
        <f>E942+E947</f>
        <v>8055179.0200000005</v>
      </c>
      <c r="F949" s="161">
        <f t="shared" ref="F949:J949" si="1114">F942+F947</f>
        <v>22053387.27</v>
      </c>
      <c r="G949" s="161">
        <f t="shared" si="1114"/>
        <v>2174234.3900000006</v>
      </c>
      <c r="H949" s="161">
        <f t="shared" si="1114"/>
        <v>0</v>
      </c>
      <c r="I949" s="161">
        <f t="shared" si="1114"/>
        <v>6321192</v>
      </c>
      <c r="J949" s="161">
        <f t="shared" si="1114"/>
        <v>2546498.38</v>
      </c>
      <c r="K949" s="161">
        <f t="shared" ref="K949" si="1115">D949+E949-F949-G949+H949+I949+J949</f>
        <v>79955129.159999996</v>
      </c>
      <c r="L949" s="161">
        <f>L942+L947</f>
        <v>0</v>
      </c>
      <c r="M949" s="204"/>
      <c r="N949" s="161">
        <f>K949-L949</f>
        <v>79955129.159999996</v>
      </c>
    </row>
    <row r="950" spans="1:14" ht="10.5" customHeight="1" x14ac:dyDescent="0.2">
      <c r="A950" s="135" t="s">
        <v>57</v>
      </c>
      <c r="B950" s="39"/>
      <c r="C950" s="29"/>
      <c r="D950" s="156"/>
      <c r="E950" s="156"/>
      <c r="F950" s="156"/>
      <c r="G950" s="156"/>
      <c r="H950" s="156"/>
      <c r="I950" s="156"/>
      <c r="J950" s="156"/>
      <c r="K950" s="156"/>
      <c r="L950" s="156"/>
      <c r="M950" s="157" t="s">
        <v>308</v>
      </c>
      <c r="N950" s="158"/>
    </row>
    <row r="951" spans="1:14" s="9" customFormat="1" ht="10.5" customHeight="1" x14ac:dyDescent="0.2">
      <c r="A951" s="136"/>
      <c r="B951" s="31">
        <v>341</v>
      </c>
      <c r="C951" s="32" t="s">
        <v>40</v>
      </c>
      <c r="D951" s="33">
        <f>D921+D936+D906</f>
        <v>57187956.890000001</v>
      </c>
      <c r="E951" s="33">
        <f t="shared" ref="E951:J951" si="1116">E921+E936+E906</f>
        <v>3125486.68</v>
      </c>
      <c r="F951" s="33">
        <f t="shared" si="1116"/>
        <v>508235.45</v>
      </c>
      <c r="G951" s="33">
        <f t="shared" si="1116"/>
        <v>127362.91</v>
      </c>
      <c r="H951" s="33">
        <f t="shared" si="1116"/>
        <v>0</v>
      </c>
      <c r="I951" s="33">
        <f t="shared" si="1116"/>
        <v>0</v>
      </c>
      <c r="J951" s="33">
        <f t="shared" si="1116"/>
        <v>0</v>
      </c>
      <c r="K951" s="12">
        <f>D951+E951-F951-G951+H951+I951+J951</f>
        <v>59677845.210000001</v>
      </c>
      <c r="L951" s="12">
        <v>0</v>
      </c>
      <c r="M951" s="155" t="s">
        <v>308</v>
      </c>
      <c r="N951" s="12">
        <f>K951-L951</f>
        <v>59677845.210000001</v>
      </c>
    </row>
    <row r="952" spans="1:14" ht="10.5" customHeight="1" x14ac:dyDescent="0.2">
      <c r="A952" s="49"/>
      <c r="B952" s="31">
        <v>342</v>
      </c>
      <c r="C952" s="42" t="s">
        <v>100</v>
      </c>
      <c r="D952" s="33">
        <f t="shared" ref="D952:J952" si="1117">D922+D937+D907</f>
        <v>6793204.0500000007</v>
      </c>
      <c r="E952" s="33">
        <f t="shared" si="1117"/>
        <v>451056.67000000004</v>
      </c>
      <c r="F952" s="33">
        <f t="shared" si="1117"/>
        <v>155941.12</v>
      </c>
      <c r="G952" s="33">
        <f t="shared" si="1117"/>
        <v>120702.42</v>
      </c>
      <c r="H952" s="33">
        <f t="shared" si="1117"/>
        <v>0</v>
      </c>
      <c r="I952" s="33">
        <f t="shared" si="1117"/>
        <v>0</v>
      </c>
      <c r="J952" s="33">
        <f t="shared" si="1117"/>
        <v>0</v>
      </c>
      <c r="K952" s="12">
        <f>D952+E952-F952-G952+H952+I952+J952</f>
        <v>6967617.1800000006</v>
      </c>
      <c r="L952" s="12">
        <v>0</v>
      </c>
      <c r="M952" s="155" t="s">
        <v>308</v>
      </c>
      <c r="N952" s="12">
        <f>K952-L952</f>
        <v>6967617.1800000006</v>
      </c>
    </row>
    <row r="953" spans="1:14" ht="10.5" customHeight="1" x14ac:dyDescent="0.2">
      <c r="A953" s="49"/>
      <c r="B953" s="31">
        <v>343</v>
      </c>
      <c r="C953" s="19" t="s">
        <v>101</v>
      </c>
      <c r="D953" s="33">
        <f t="shared" ref="D953:J953" si="1118">D923+D938+D908</f>
        <v>124637544.86000001</v>
      </c>
      <c r="E953" s="33">
        <f t="shared" si="1118"/>
        <v>17190874.260000002</v>
      </c>
      <c r="F953" s="33">
        <f t="shared" si="1118"/>
        <v>47619176.480000004</v>
      </c>
      <c r="G953" s="33">
        <f t="shared" si="1118"/>
        <v>3453951.12</v>
      </c>
      <c r="H953" s="33">
        <f t="shared" si="1118"/>
        <v>0</v>
      </c>
      <c r="I953" s="33">
        <f t="shared" si="1118"/>
        <v>13640462</v>
      </c>
      <c r="J953" s="33">
        <f t="shared" si="1118"/>
        <v>-328984.20999999996</v>
      </c>
      <c r="K953" s="12">
        <f t="shared" ref="K953:K957" si="1119">D953+E953-F953-G953+H953+I953+J953</f>
        <v>104066769.31</v>
      </c>
      <c r="L953" s="12">
        <v>0</v>
      </c>
      <c r="M953" s="155" t="s">
        <v>308</v>
      </c>
      <c r="N953" s="12">
        <f t="shared" ref="N953:N956" si="1120">K953-L953</f>
        <v>104066769.31</v>
      </c>
    </row>
    <row r="954" spans="1:14" ht="10.5" customHeight="1" x14ac:dyDescent="0.2">
      <c r="A954" s="49"/>
      <c r="B954" s="31">
        <v>344</v>
      </c>
      <c r="C954" s="19" t="s">
        <v>102</v>
      </c>
      <c r="D954" s="33">
        <f t="shared" ref="D954:J954" si="1121">D924+D939+D909</f>
        <v>40386683.530000001</v>
      </c>
      <c r="E954" s="33">
        <f t="shared" si="1121"/>
        <v>1998390.6199999999</v>
      </c>
      <c r="F954" s="33">
        <f t="shared" si="1121"/>
        <v>40230</v>
      </c>
      <c r="G954" s="33">
        <f t="shared" si="1121"/>
        <v>19164.740000000002</v>
      </c>
      <c r="H954" s="33">
        <f t="shared" si="1121"/>
        <v>0</v>
      </c>
      <c r="I954" s="33">
        <f t="shared" si="1121"/>
        <v>0</v>
      </c>
      <c r="J954" s="33">
        <f t="shared" si="1121"/>
        <v>0</v>
      </c>
      <c r="K954" s="12">
        <f t="shared" si="1119"/>
        <v>42325679.409999996</v>
      </c>
      <c r="L954" s="12">
        <v>0</v>
      </c>
      <c r="M954" s="155" t="s">
        <v>308</v>
      </c>
      <c r="N954" s="12">
        <f t="shared" si="1120"/>
        <v>42325679.409999996</v>
      </c>
    </row>
    <row r="955" spans="1:14" ht="10.5" customHeight="1" x14ac:dyDescent="0.2">
      <c r="A955" s="49"/>
      <c r="B955" s="31">
        <v>345</v>
      </c>
      <c r="C955" s="19" t="s">
        <v>43</v>
      </c>
      <c r="D955" s="33">
        <f t="shared" ref="D955:J955" si="1122">D925+D940+D910</f>
        <v>41114776.299999997</v>
      </c>
      <c r="E955" s="33">
        <f t="shared" si="1122"/>
        <v>2187587.98</v>
      </c>
      <c r="F955" s="33">
        <f t="shared" si="1122"/>
        <v>630195.94000000006</v>
      </c>
      <c r="G955" s="33">
        <f t="shared" si="1122"/>
        <v>14204.89</v>
      </c>
      <c r="H955" s="33">
        <f t="shared" si="1122"/>
        <v>0</v>
      </c>
      <c r="I955" s="33">
        <f t="shared" si="1122"/>
        <v>0</v>
      </c>
      <c r="J955" s="33">
        <f t="shared" si="1122"/>
        <v>0</v>
      </c>
      <c r="K955" s="12">
        <f t="shared" si="1119"/>
        <v>42657963.449999996</v>
      </c>
      <c r="L955" s="12">
        <v>0</v>
      </c>
      <c r="M955" s="155" t="s">
        <v>308</v>
      </c>
      <c r="N955" s="12">
        <f t="shared" si="1120"/>
        <v>42657963.449999996</v>
      </c>
    </row>
    <row r="956" spans="1:14" ht="10.5" customHeight="1" x14ac:dyDescent="0.2">
      <c r="A956" s="49"/>
      <c r="B956" s="31">
        <v>346</v>
      </c>
      <c r="C956" s="19" t="s">
        <v>44</v>
      </c>
      <c r="D956" s="33">
        <f t="shared" ref="D956:J956" si="1123">D926+D941+D911</f>
        <v>3492186.69</v>
      </c>
      <c r="E956" s="33">
        <f t="shared" si="1123"/>
        <v>184384.81</v>
      </c>
      <c r="F956" s="33">
        <f t="shared" si="1123"/>
        <v>0</v>
      </c>
      <c r="G956" s="33">
        <f t="shared" si="1123"/>
        <v>3185.27</v>
      </c>
      <c r="H956" s="33">
        <f t="shared" si="1123"/>
        <v>0</v>
      </c>
      <c r="I956" s="33">
        <f t="shared" si="1123"/>
        <v>0</v>
      </c>
      <c r="J956" s="33">
        <f t="shared" si="1123"/>
        <v>0</v>
      </c>
      <c r="K956" s="12">
        <f t="shared" si="1119"/>
        <v>3673386.23</v>
      </c>
      <c r="L956" s="12">
        <v>0</v>
      </c>
      <c r="M956" s="155" t="s">
        <v>308</v>
      </c>
      <c r="N956" s="12">
        <f t="shared" si="1120"/>
        <v>3673386.23</v>
      </c>
    </row>
    <row r="957" spans="1:14" s="67" customFormat="1" ht="10.5" customHeight="1" x14ac:dyDescent="0.2">
      <c r="A957" s="138"/>
      <c r="B957" s="61"/>
      <c r="C957" s="62" t="s">
        <v>45</v>
      </c>
      <c r="D957" s="63">
        <f>SUM(D951:D956)</f>
        <v>273612352.31999999</v>
      </c>
      <c r="E957" s="63">
        <f t="shared" ref="E957" si="1124">SUM(E951:E956)</f>
        <v>25137781.020000003</v>
      </c>
      <c r="F957" s="63">
        <f t="shared" ref="F957" si="1125">SUM(F951:F956)</f>
        <v>48953778.990000002</v>
      </c>
      <c r="G957" s="63">
        <f t="shared" ref="G957" si="1126">SUM(G951:G956)</f>
        <v>3738571.3500000006</v>
      </c>
      <c r="H957" s="63">
        <f t="shared" ref="H957" si="1127">SUM(H951:H956)</f>
        <v>0</v>
      </c>
      <c r="I957" s="63">
        <f t="shared" ref="I957" si="1128">SUM(I951:I956)</f>
        <v>13640462</v>
      </c>
      <c r="J957" s="63">
        <f t="shared" ref="J957" si="1129">SUM(J951:J956)</f>
        <v>-328984.20999999996</v>
      </c>
      <c r="K957" s="63">
        <f t="shared" si="1119"/>
        <v>259369260.78999996</v>
      </c>
      <c r="L957" s="63">
        <f>SUM(L951:L956)</f>
        <v>0</v>
      </c>
      <c r="M957" s="155" t="s">
        <v>308</v>
      </c>
      <c r="N957" s="63">
        <f>K957-L957</f>
        <v>259369260.78999996</v>
      </c>
    </row>
    <row r="958" spans="1:14" ht="10.5" customHeight="1" x14ac:dyDescent="0.2">
      <c r="A958" s="49"/>
      <c r="B958" s="31"/>
      <c r="C958" s="37"/>
      <c r="D958" s="33"/>
      <c r="E958" s="33"/>
      <c r="F958" s="33"/>
      <c r="G958" s="33"/>
      <c r="H958" s="33"/>
      <c r="I958" s="33"/>
      <c r="J958" s="33"/>
      <c r="K958" s="33"/>
      <c r="L958" s="33"/>
      <c r="M958" s="155" t="s">
        <v>308</v>
      </c>
      <c r="N958" s="33"/>
    </row>
    <row r="959" spans="1:14" s="9" customFormat="1" ht="10.5" customHeight="1" x14ac:dyDescent="0.2">
      <c r="A959" s="136"/>
      <c r="B959" s="31">
        <v>346.3</v>
      </c>
      <c r="C959" s="32" t="s">
        <v>46</v>
      </c>
      <c r="D959" s="33">
        <f>D929+D944+D914</f>
        <v>78645.5</v>
      </c>
      <c r="E959" s="33">
        <f t="shared" ref="E959:J959" si="1130">E929+E944+E914</f>
        <v>54284.54</v>
      </c>
      <c r="F959" s="33">
        <f t="shared" si="1130"/>
        <v>9765.1</v>
      </c>
      <c r="G959" s="33">
        <f t="shared" si="1130"/>
        <v>0</v>
      </c>
      <c r="H959" s="33">
        <f t="shared" si="1130"/>
        <v>0</v>
      </c>
      <c r="I959" s="33">
        <f t="shared" si="1130"/>
        <v>0</v>
      </c>
      <c r="J959" s="33">
        <f t="shared" si="1130"/>
        <v>0</v>
      </c>
      <c r="K959" s="12">
        <f t="shared" ref="K959:K962" si="1131">D959+E959-F959-G959+H959+I959+J959</f>
        <v>123164.94</v>
      </c>
      <c r="L959" s="12">
        <v>0</v>
      </c>
      <c r="M959" s="155" t="s">
        <v>308</v>
      </c>
      <c r="N959" s="12">
        <f t="shared" ref="N959:N961" si="1132">K959-L959</f>
        <v>123164.94</v>
      </c>
    </row>
    <row r="960" spans="1:14" s="9" customFormat="1" ht="10.5" customHeight="1" x14ac:dyDescent="0.2">
      <c r="A960" s="136"/>
      <c r="B960" s="31">
        <v>346.5</v>
      </c>
      <c r="C960" s="16" t="s">
        <v>47</v>
      </c>
      <c r="D960" s="33">
        <f t="shared" ref="D960:J960" si="1133">D930+D945+D915</f>
        <v>0</v>
      </c>
      <c r="E960" s="33">
        <f t="shared" si="1133"/>
        <v>3972.15</v>
      </c>
      <c r="F960" s="33">
        <f t="shared" si="1133"/>
        <v>0</v>
      </c>
      <c r="G960" s="33">
        <f t="shared" si="1133"/>
        <v>0</v>
      </c>
      <c r="H960" s="33">
        <f t="shared" si="1133"/>
        <v>0</v>
      </c>
      <c r="I960" s="33">
        <f t="shared" si="1133"/>
        <v>0</v>
      </c>
      <c r="J960" s="33">
        <f t="shared" si="1133"/>
        <v>0</v>
      </c>
      <c r="K960" s="12">
        <f t="shared" si="1131"/>
        <v>3972.15</v>
      </c>
      <c r="L960" s="12">
        <v>0</v>
      </c>
      <c r="M960" s="155" t="s">
        <v>308</v>
      </c>
      <c r="N960" s="12">
        <f t="shared" si="1132"/>
        <v>3972.15</v>
      </c>
    </row>
    <row r="961" spans="1:14" ht="10.5" customHeight="1" x14ac:dyDescent="0.2">
      <c r="A961" s="49"/>
      <c r="B961" s="31">
        <v>346.7</v>
      </c>
      <c r="C961" s="38" t="s">
        <v>48</v>
      </c>
      <c r="D961" s="33">
        <f t="shared" ref="D961:J961" si="1134">D931+D946+D916</f>
        <v>447054.84</v>
      </c>
      <c r="E961" s="33">
        <f t="shared" si="1134"/>
        <v>133653.92000000001</v>
      </c>
      <c r="F961" s="33">
        <f t="shared" si="1134"/>
        <v>52217.48</v>
      </c>
      <c r="G961" s="33">
        <f t="shared" si="1134"/>
        <v>0</v>
      </c>
      <c r="H961" s="33">
        <f t="shared" si="1134"/>
        <v>0</v>
      </c>
      <c r="I961" s="33">
        <f t="shared" si="1134"/>
        <v>0</v>
      </c>
      <c r="J961" s="33">
        <f t="shared" si="1134"/>
        <v>0</v>
      </c>
      <c r="K961" s="12">
        <f t="shared" si="1131"/>
        <v>528491.28</v>
      </c>
      <c r="L961" s="12">
        <v>0</v>
      </c>
      <c r="M961" s="155" t="s">
        <v>308</v>
      </c>
      <c r="N961" s="12">
        <f t="shared" si="1132"/>
        <v>528491.28</v>
      </c>
    </row>
    <row r="962" spans="1:14" s="77" customFormat="1" ht="10.5" customHeight="1" x14ac:dyDescent="0.2">
      <c r="A962" s="145"/>
      <c r="B962" s="61"/>
      <c r="C962" s="76" t="s">
        <v>49</v>
      </c>
      <c r="D962" s="63">
        <f>SUM(D959:D961)</f>
        <v>525700.34000000008</v>
      </c>
      <c r="E962" s="63">
        <f t="shared" ref="E962" si="1135">SUM(E959:E961)</f>
        <v>191910.61000000002</v>
      </c>
      <c r="F962" s="63">
        <f t="shared" ref="F962" si="1136">SUM(F959:F961)</f>
        <v>61982.58</v>
      </c>
      <c r="G962" s="63">
        <f t="shared" ref="G962" si="1137">SUM(G959:G961)</f>
        <v>0</v>
      </c>
      <c r="H962" s="63">
        <f t="shared" ref="H962" si="1138">SUM(H959:H961)</f>
        <v>0</v>
      </c>
      <c r="I962" s="63">
        <f t="shared" ref="I962" si="1139">SUM(I959:I961)</f>
        <v>0</v>
      </c>
      <c r="J962" s="63">
        <f t="shared" ref="J962" si="1140">SUM(J959:J961)</f>
        <v>0</v>
      </c>
      <c r="K962" s="63">
        <f t="shared" si="1131"/>
        <v>655628.37000000011</v>
      </c>
      <c r="L962" s="63">
        <f>SUM(L959:L961)</f>
        <v>0</v>
      </c>
      <c r="M962" s="155" t="s">
        <v>308</v>
      </c>
      <c r="N962" s="63">
        <f>K962-L962</f>
        <v>655628.37000000011</v>
      </c>
    </row>
    <row r="963" spans="1:14" ht="10.5" customHeight="1" thickBot="1" x14ac:dyDescent="0.25">
      <c r="A963" s="49"/>
      <c r="B963" s="35"/>
      <c r="C963" s="19"/>
      <c r="D963" s="33"/>
      <c r="E963" s="33"/>
      <c r="F963" s="33"/>
      <c r="G963" s="33"/>
      <c r="H963" s="33"/>
      <c r="I963" s="33"/>
      <c r="J963" s="33"/>
      <c r="K963" s="33"/>
      <c r="L963" s="33"/>
      <c r="M963" s="159" t="s">
        <v>308</v>
      </c>
      <c r="N963" s="160"/>
    </row>
    <row r="964" spans="1:14" s="67" customFormat="1" ht="10.5" customHeight="1" thickTop="1" x14ac:dyDescent="0.2">
      <c r="A964" s="140"/>
      <c r="B964" s="69"/>
      <c r="C964" s="84" t="s">
        <v>372</v>
      </c>
      <c r="D964" s="161">
        <f>D957+D962</f>
        <v>274138052.65999997</v>
      </c>
      <c r="E964" s="161">
        <f>E957+E962</f>
        <v>25329691.630000003</v>
      </c>
      <c r="F964" s="161">
        <f t="shared" ref="F964:J964" si="1141">F957+F962</f>
        <v>49015761.57</v>
      </c>
      <c r="G964" s="161">
        <f t="shared" si="1141"/>
        <v>3738571.3500000006</v>
      </c>
      <c r="H964" s="161">
        <f t="shared" si="1141"/>
        <v>0</v>
      </c>
      <c r="I964" s="161">
        <f t="shared" si="1141"/>
        <v>13640462</v>
      </c>
      <c r="J964" s="161">
        <f t="shared" si="1141"/>
        <v>-328984.20999999996</v>
      </c>
      <c r="K964" s="161">
        <f t="shared" ref="K964" si="1142">D964+E964-F964-G964+H964+I964+J964</f>
        <v>260024889.15999997</v>
      </c>
      <c r="L964" s="161">
        <f>L957+L962</f>
        <v>0</v>
      </c>
      <c r="M964" s="204"/>
      <c r="N964" s="161">
        <f>K964-L964</f>
        <v>260024889.15999997</v>
      </c>
    </row>
    <row r="965" spans="1:14" ht="10.5" customHeight="1" x14ac:dyDescent="0.2">
      <c r="A965" s="4"/>
      <c r="B965" s="11"/>
      <c r="C965" s="18"/>
      <c r="D965" s="33"/>
      <c r="E965" s="33"/>
      <c r="F965" s="33"/>
      <c r="G965" s="33"/>
      <c r="H965" s="33"/>
      <c r="I965" s="33"/>
      <c r="J965" s="33"/>
      <c r="K965" s="33"/>
      <c r="L965" s="33"/>
      <c r="M965" s="155" t="s">
        <v>308</v>
      </c>
      <c r="N965" s="33"/>
    </row>
    <row r="966" spans="1:14" ht="10.5" customHeight="1" x14ac:dyDescent="0.2">
      <c r="A966" s="137" t="s">
        <v>6</v>
      </c>
      <c r="B966" s="2"/>
      <c r="D966" s="12"/>
      <c r="E966" s="12"/>
      <c r="F966" s="12"/>
      <c r="G966" s="12"/>
      <c r="H966" s="12"/>
      <c r="I966" s="12"/>
      <c r="J966" s="12"/>
      <c r="K966" s="12"/>
      <c r="L966" s="12"/>
      <c r="M966" s="155" t="s">
        <v>308</v>
      </c>
      <c r="N966" s="12"/>
    </row>
    <row r="967" spans="1:14" s="9" customFormat="1" ht="10.5" customHeight="1" x14ac:dyDescent="0.2">
      <c r="A967" s="5"/>
      <c r="B967" s="2">
        <v>341</v>
      </c>
      <c r="C967" s="13" t="s">
        <v>40</v>
      </c>
      <c r="D967" s="12">
        <v>8892186.7300000004</v>
      </c>
      <c r="E967" s="12">
        <v>1013656.26</v>
      </c>
      <c r="F967" s="12">
        <v>0</v>
      </c>
      <c r="G967" s="12">
        <v>4035.1</v>
      </c>
      <c r="H967" s="12">
        <v>0</v>
      </c>
      <c r="I967" s="12">
        <v>0</v>
      </c>
      <c r="J967" s="12">
        <v>0</v>
      </c>
      <c r="K967" s="12">
        <f>D967+E967-F967-G967+H967+I967+J967</f>
        <v>9901807.8900000006</v>
      </c>
      <c r="L967" s="12">
        <v>0</v>
      </c>
      <c r="M967" s="155" t="s">
        <v>308</v>
      </c>
      <c r="N967" s="12">
        <f>K967-L967</f>
        <v>9901807.8900000006</v>
      </c>
    </row>
    <row r="968" spans="1:14" ht="10.5" customHeight="1" x14ac:dyDescent="0.2">
      <c r="A968" s="4"/>
      <c r="B968" s="2">
        <v>342</v>
      </c>
      <c r="C968" s="44" t="s">
        <v>100</v>
      </c>
      <c r="D968" s="12">
        <v>1201206.72</v>
      </c>
      <c r="E968" s="12">
        <v>152063.36000000002</v>
      </c>
      <c r="F968" s="12">
        <v>-1388.84</v>
      </c>
      <c r="G968" s="12">
        <v>15656.34</v>
      </c>
      <c r="H968" s="12">
        <v>0</v>
      </c>
      <c r="I968" s="12">
        <v>31125.65</v>
      </c>
      <c r="J968" s="12">
        <v>0</v>
      </c>
      <c r="K968" s="12">
        <f>D968+E968-F968-G968+H968+I968+J968</f>
        <v>1370128.23</v>
      </c>
      <c r="L968" s="12">
        <v>0</v>
      </c>
      <c r="M968" s="155" t="s">
        <v>308</v>
      </c>
      <c r="N968" s="12">
        <f>K968-L968</f>
        <v>1370128.23</v>
      </c>
    </row>
    <row r="969" spans="1:14" ht="10.5" customHeight="1" x14ac:dyDescent="0.2">
      <c r="A969" s="4"/>
      <c r="B969" s="2">
        <v>343</v>
      </c>
      <c r="C969" s="4" t="s">
        <v>101</v>
      </c>
      <c r="D969" s="12">
        <v>32450444.550000001</v>
      </c>
      <c r="E969" s="12">
        <v>16352509.640000001</v>
      </c>
      <c r="F969" s="12">
        <v>10138718.33</v>
      </c>
      <c r="G969" s="12">
        <v>71426</v>
      </c>
      <c r="H969" s="12">
        <v>0</v>
      </c>
      <c r="I969" s="12">
        <v>11861046.6</v>
      </c>
      <c r="J969" s="12">
        <v>1064949.47</v>
      </c>
      <c r="K969" s="12">
        <f t="shared" ref="K969:K973" si="1143">D969+E969-F969-G969+H969+I969+J969</f>
        <v>51518805.93</v>
      </c>
      <c r="L969" s="12">
        <v>0</v>
      </c>
      <c r="M969" s="155" t="s">
        <v>308</v>
      </c>
      <c r="N969" s="12">
        <f t="shared" ref="N969:N972" si="1144">K969-L969</f>
        <v>51518805.93</v>
      </c>
    </row>
    <row r="970" spans="1:14" ht="10.5" customHeight="1" x14ac:dyDescent="0.2">
      <c r="A970" s="4"/>
      <c r="B970" s="2">
        <v>344</v>
      </c>
      <c r="C970" s="4" t="s">
        <v>102</v>
      </c>
      <c r="D970" s="12">
        <v>13871251.1</v>
      </c>
      <c r="E970" s="12">
        <v>1410025.08</v>
      </c>
      <c r="F970" s="12">
        <v>0</v>
      </c>
      <c r="G970" s="12">
        <v>-0.01</v>
      </c>
      <c r="H970" s="12">
        <v>0</v>
      </c>
      <c r="I970" s="12">
        <v>0</v>
      </c>
      <c r="J970" s="12">
        <v>0</v>
      </c>
      <c r="K970" s="12">
        <f t="shared" si="1143"/>
        <v>15281276.189999999</v>
      </c>
      <c r="L970" s="12">
        <v>0</v>
      </c>
      <c r="M970" s="155" t="s">
        <v>308</v>
      </c>
      <c r="N970" s="12">
        <f t="shared" si="1144"/>
        <v>15281276.189999999</v>
      </c>
    </row>
    <row r="971" spans="1:14" ht="10.5" customHeight="1" x14ac:dyDescent="0.2">
      <c r="A971" s="4"/>
      <c r="B971" s="2">
        <v>345</v>
      </c>
      <c r="C971" s="4" t="s">
        <v>43</v>
      </c>
      <c r="D971" s="12">
        <v>14011099.75</v>
      </c>
      <c r="E971" s="12">
        <v>1536633.04</v>
      </c>
      <c r="F971" s="12">
        <v>0</v>
      </c>
      <c r="G971" s="12">
        <v>174271.68</v>
      </c>
      <c r="H971" s="12">
        <v>0</v>
      </c>
      <c r="I971" s="12">
        <v>0</v>
      </c>
      <c r="J971" s="12">
        <v>0</v>
      </c>
      <c r="K971" s="12">
        <f t="shared" si="1143"/>
        <v>15373461.109999999</v>
      </c>
      <c r="L971" s="12">
        <v>0</v>
      </c>
      <c r="M971" s="155" t="s">
        <v>308</v>
      </c>
      <c r="N971" s="12">
        <f t="shared" si="1144"/>
        <v>15373461.109999999</v>
      </c>
    </row>
    <row r="972" spans="1:14" ht="10.5" customHeight="1" x14ac:dyDescent="0.2">
      <c r="A972" s="4"/>
      <c r="B972" s="2">
        <v>346</v>
      </c>
      <c r="C972" s="4" t="s">
        <v>44</v>
      </c>
      <c r="D972" s="12">
        <v>3133972.4</v>
      </c>
      <c r="E972" s="12">
        <v>372535.74</v>
      </c>
      <c r="F972" s="12">
        <v>134246.82</v>
      </c>
      <c r="G972" s="12">
        <v>2768.2200000000003</v>
      </c>
      <c r="H972" s="12">
        <v>0</v>
      </c>
      <c r="I972" s="12">
        <v>0</v>
      </c>
      <c r="J972" s="12">
        <v>0</v>
      </c>
      <c r="K972" s="12">
        <f t="shared" si="1143"/>
        <v>3369493.0999999996</v>
      </c>
      <c r="L972" s="12">
        <v>0</v>
      </c>
      <c r="M972" s="155" t="s">
        <v>308</v>
      </c>
      <c r="N972" s="12">
        <f t="shared" si="1144"/>
        <v>3369493.0999999996</v>
      </c>
    </row>
    <row r="973" spans="1:14" s="67" customFormat="1" ht="10.5" customHeight="1" x14ac:dyDescent="0.2">
      <c r="A973" s="66"/>
      <c r="B973" s="72"/>
      <c r="C973" s="73" t="s">
        <v>45</v>
      </c>
      <c r="D973" s="63">
        <f>SUM(D967:D972)</f>
        <v>73560161.25</v>
      </c>
      <c r="E973" s="63">
        <f t="shared" ref="E973" si="1145">SUM(E967:E972)</f>
        <v>20837423.120000001</v>
      </c>
      <c r="F973" s="63">
        <f t="shared" ref="F973" si="1146">SUM(F967:F972)</f>
        <v>10271576.310000001</v>
      </c>
      <c r="G973" s="63">
        <f t="shared" ref="G973" si="1147">SUM(G967:G972)</f>
        <v>268157.32999999996</v>
      </c>
      <c r="H973" s="63">
        <f t="shared" ref="H973" si="1148">SUM(H967:H972)</f>
        <v>0</v>
      </c>
      <c r="I973" s="63">
        <f t="shared" ref="I973" si="1149">SUM(I967:I972)</f>
        <v>11892172.25</v>
      </c>
      <c r="J973" s="63">
        <f t="shared" ref="J973" si="1150">SUM(J967:J972)</f>
        <v>1064949.47</v>
      </c>
      <c r="K973" s="63">
        <f t="shared" si="1143"/>
        <v>96814972.450000003</v>
      </c>
      <c r="L973" s="63">
        <f>SUM(L967:L972)</f>
        <v>0</v>
      </c>
      <c r="M973" s="155" t="s">
        <v>308</v>
      </c>
      <c r="N973" s="63">
        <f>K973-L973</f>
        <v>96814972.450000003</v>
      </c>
    </row>
    <row r="974" spans="1:14" ht="10.5" customHeight="1" x14ac:dyDescent="0.2">
      <c r="A974" s="4"/>
      <c r="B974" s="2"/>
      <c r="C974" s="18"/>
      <c r="D974" s="12"/>
      <c r="E974" s="12"/>
      <c r="F974" s="12"/>
      <c r="G974" s="12"/>
      <c r="H974" s="12"/>
      <c r="I974" s="12"/>
      <c r="J974" s="12"/>
      <c r="K974" s="33"/>
      <c r="L974" s="33"/>
      <c r="M974" s="155" t="s">
        <v>308</v>
      </c>
      <c r="N974" s="33"/>
    </row>
    <row r="975" spans="1:14" s="9" customFormat="1" ht="10.5" customHeight="1" x14ac:dyDescent="0.2">
      <c r="A975" s="5"/>
      <c r="B975" s="2">
        <v>346.3</v>
      </c>
      <c r="C975" s="13" t="s">
        <v>46</v>
      </c>
      <c r="D975" s="12">
        <v>20138.09</v>
      </c>
      <c r="E975" s="12">
        <v>14916.48</v>
      </c>
      <c r="F975" s="12">
        <v>0</v>
      </c>
      <c r="G975" s="12">
        <v>0</v>
      </c>
      <c r="H975" s="12">
        <v>0</v>
      </c>
      <c r="I975" s="12">
        <v>0</v>
      </c>
      <c r="J975" s="12">
        <v>0</v>
      </c>
      <c r="K975" s="12">
        <f t="shared" ref="K975:K978" si="1151">D975+E975-F975-G975+H975+I975+J975</f>
        <v>35054.57</v>
      </c>
      <c r="L975" s="12">
        <v>0</v>
      </c>
      <c r="M975" s="155" t="s">
        <v>308</v>
      </c>
      <c r="N975" s="12">
        <f t="shared" ref="N975:N977" si="1152">K975-L975</f>
        <v>35054.57</v>
      </c>
    </row>
    <row r="976" spans="1:14" s="9" customFormat="1" ht="10.5" customHeight="1" x14ac:dyDescent="0.2">
      <c r="A976" s="5"/>
      <c r="B976" s="2">
        <v>346.5</v>
      </c>
      <c r="C976" s="5" t="s">
        <v>47</v>
      </c>
      <c r="D976" s="12">
        <v>6919.49</v>
      </c>
      <c r="E976" s="12">
        <v>4051.92</v>
      </c>
      <c r="F976" s="12">
        <v>0</v>
      </c>
      <c r="G976" s="12">
        <v>0</v>
      </c>
      <c r="H976" s="12">
        <v>0</v>
      </c>
      <c r="I976" s="12">
        <v>0</v>
      </c>
      <c r="J976" s="12">
        <v>0</v>
      </c>
      <c r="K976" s="12">
        <f t="shared" si="1151"/>
        <v>10971.41</v>
      </c>
      <c r="L976" s="12">
        <v>0</v>
      </c>
      <c r="M976" s="155" t="s">
        <v>308</v>
      </c>
      <c r="N976" s="12">
        <f t="shared" si="1152"/>
        <v>10971.41</v>
      </c>
    </row>
    <row r="977" spans="1:14" ht="10.5" customHeight="1" x14ac:dyDescent="0.2">
      <c r="A977" s="4"/>
      <c r="B977" s="2">
        <v>346.7</v>
      </c>
      <c r="C977" s="3" t="s">
        <v>48</v>
      </c>
      <c r="D977" s="12">
        <v>156787.63</v>
      </c>
      <c r="E977" s="12">
        <v>46080.36</v>
      </c>
      <c r="F977" s="12">
        <v>107347.29000000001</v>
      </c>
      <c r="G977" s="12">
        <v>0</v>
      </c>
      <c r="H977" s="12">
        <v>0</v>
      </c>
      <c r="I977" s="12">
        <v>0</v>
      </c>
      <c r="J977" s="12">
        <v>31.87</v>
      </c>
      <c r="K977" s="12">
        <f t="shared" si="1151"/>
        <v>95552.569999999978</v>
      </c>
      <c r="L977" s="12">
        <v>0</v>
      </c>
      <c r="M977" s="155" t="s">
        <v>308</v>
      </c>
      <c r="N977" s="12">
        <f t="shared" si="1152"/>
        <v>95552.569999999978</v>
      </c>
    </row>
    <row r="978" spans="1:14" s="67" customFormat="1" ht="10.5" customHeight="1" x14ac:dyDescent="0.2">
      <c r="A978" s="66"/>
      <c r="B978" s="72"/>
      <c r="C978" s="73" t="s">
        <v>49</v>
      </c>
      <c r="D978" s="63">
        <f>SUM(D975:D977)</f>
        <v>183845.21000000002</v>
      </c>
      <c r="E978" s="63">
        <f t="shared" ref="E978" si="1153">SUM(E975:E977)</f>
        <v>65048.76</v>
      </c>
      <c r="F978" s="63">
        <f t="shared" ref="F978" si="1154">SUM(F975:F977)</f>
        <v>107347.29000000001</v>
      </c>
      <c r="G978" s="63">
        <f t="shared" ref="G978" si="1155">SUM(G975:G977)</f>
        <v>0</v>
      </c>
      <c r="H978" s="63">
        <f t="shared" ref="H978" si="1156">SUM(H975:H977)</f>
        <v>0</v>
      </c>
      <c r="I978" s="63">
        <f t="shared" ref="I978" si="1157">SUM(I975:I977)</f>
        <v>0</v>
      </c>
      <c r="J978" s="63">
        <f t="shared" ref="J978" si="1158">SUM(J975:J977)</f>
        <v>31.87</v>
      </c>
      <c r="K978" s="63">
        <f t="shared" si="1151"/>
        <v>141578.55000000002</v>
      </c>
      <c r="L978" s="63">
        <f>SUM(L975:L977)</f>
        <v>0</v>
      </c>
      <c r="M978" s="155" t="s">
        <v>308</v>
      </c>
      <c r="N978" s="63">
        <f>K978-L978</f>
        <v>141578.55000000002</v>
      </c>
    </row>
    <row r="979" spans="1:14" ht="10.5" customHeight="1" thickBot="1" x14ac:dyDescent="0.25">
      <c r="A979" s="4"/>
      <c r="B979" s="11"/>
      <c r="D979" s="12"/>
      <c r="E979" s="12"/>
      <c r="F979" s="12"/>
      <c r="G979" s="12"/>
      <c r="H979" s="12"/>
      <c r="I979" s="12"/>
      <c r="J979" s="12"/>
      <c r="K979" s="33"/>
      <c r="L979" s="33"/>
      <c r="M979" s="159" t="s">
        <v>308</v>
      </c>
      <c r="N979" s="160"/>
    </row>
    <row r="980" spans="1:14" s="67" customFormat="1" ht="10.5" customHeight="1" thickTop="1" x14ac:dyDescent="0.2">
      <c r="A980" s="66"/>
      <c r="B980" s="72"/>
      <c r="C980" s="85" t="s">
        <v>373</v>
      </c>
      <c r="D980" s="161">
        <f>D973+D978</f>
        <v>73744006.459999993</v>
      </c>
      <c r="E980" s="161">
        <f>E973+E978</f>
        <v>20902471.880000003</v>
      </c>
      <c r="F980" s="161">
        <f t="shared" ref="F980:J980" si="1159">F973+F978</f>
        <v>10378923.6</v>
      </c>
      <c r="G980" s="161">
        <f t="shared" si="1159"/>
        <v>268157.32999999996</v>
      </c>
      <c r="H980" s="161">
        <f t="shared" si="1159"/>
        <v>0</v>
      </c>
      <c r="I980" s="161">
        <f t="shared" si="1159"/>
        <v>11892172.25</v>
      </c>
      <c r="J980" s="161">
        <f t="shared" si="1159"/>
        <v>1064981.3400000001</v>
      </c>
      <c r="K980" s="161">
        <f t="shared" ref="K980" si="1160">D980+E980-F980-G980+H980+I980+J980</f>
        <v>96956551.000000015</v>
      </c>
      <c r="L980" s="161">
        <f>L973+L978</f>
        <v>0</v>
      </c>
      <c r="M980" s="204"/>
      <c r="N980" s="161">
        <f>K980-L980</f>
        <v>96956551.000000015</v>
      </c>
    </row>
    <row r="981" spans="1:14" ht="10.5" customHeight="1" x14ac:dyDescent="0.2">
      <c r="A981" s="135" t="s">
        <v>61</v>
      </c>
      <c r="B981" s="39"/>
      <c r="C981" s="29"/>
      <c r="D981" s="156"/>
      <c r="E981" s="156"/>
      <c r="F981" s="156"/>
      <c r="G981" s="156"/>
      <c r="H981" s="156"/>
      <c r="I981" s="156"/>
      <c r="J981" s="156"/>
      <c r="K981" s="156"/>
      <c r="L981" s="156"/>
      <c r="M981" s="157" t="s">
        <v>308</v>
      </c>
      <c r="N981" s="158"/>
    </row>
    <row r="982" spans="1:14" s="9" customFormat="1" ht="10.5" customHeight="1" x14ac:dyDescent="0.2">
      <c r="A982" s="136"/>
      <c r="B982" s="31">
        <v>341</v>
      </c>
      <c r="C982" s="32" t="s">
        <v>40</v>
      </c>
      <c r="D982" s="33">
        <f>D967</f>
        <v>8892186.7300000004</v>
      </c>
      <c r="E982" s="33">
        <f t="shared" ref="E982:J982" si="1161">E967</f>
        <v>1013656.26</v>
      </c>
      <c r="F982" s="33">
        <f t="shared" si="1161"/>
        <v>0</v>
      </c>
      <c r="G982" s="33">
        <f t="shared" si="1161"/>
        <v>4035.1</v>
      </c>
      <c r="H982" s="33">
        <f t="shared" si="1161"/>
        <v>0</v>
      </c>
      <c r="I982" s="33">
        <f t="shared" si="1161"/>
        <v>0</v>
      </c>
      <c r="J982" s="33">
        <f t="shared" si="1161"/>
        <v>0</v>
      </c>
      <c r="K982" s="12">
        <f>D982+E982-F982-G982+H982+I982+J982</f>
        <v>9901807.8900000006</v>
      </c>
      <c r="L982" s="12">
        <v>0</v>
      </c>
      <c r="M982" s="155" t="s">
        <v>308</v>
      </c>
      <c r="N982" s="12">
        <f>K982-L982</f>
        <v>9901807.8900000006</v>
      </c>
    </row>
    <row r="983" spans="1:14" ht="10.5" customHeight="1" x14ac:dyDescent="0.2">
      <c r="A983" s="49"/>
      <c r="B983" s="31">
        <v>342</v>
      </c>
      <c r="C983" s="42" t="s">
        <v>100</v>
      </c>
      <c r="D983" s="33">
        <f t="shared" ref="D983:J987" si="1162">D968</f>
        <v>1201206.72</v>
      </c>
      <c r="E983" s="33">
        <f t="shared" si="1162"/>
        <v>152063.36000000002</v>
      </c>
      <c r="F983" s="33">
        <f t="shared" si="1162"/>
        <v>-1388.84</v>
      </c>
      <c r="G983" s="33">
        <f t="shared" si="1162"/>
        <v>15656.34</v>
      </c>
      <c r="H983" s="33">
        <f t="shared" si="1162"/>
        <v>0</v>
      </c>
      <c r="I983" s="33">
        <f t="shared" si="1162"/>
        <v>31125.65</v>
      </c>
      <c r="J983" s="33">
        <f t="shared" si="1162"/>
        <v>0</v>
      </c>
      <c r="K983" s="12">
        <f>D983+E983-F983-G983+H983+I983+J983</f>
        <v>1370128.23</v>
      </c>
      <c r="L983" s="12">
        <v>0</v>
      </c>
      <c r="M983" s="155" t="s">
        <v>308</v>
      </c>
      <c r="N983" s="12">
        <f>K983-L983</f>
        <v>1370128.23</v>
      </c>
    </row>
    <row r="984" spans="1:14" ht="10.5" customHeight="1" x14ac:dyDescent="0.2">
      <c r="A984" s="49"/>
      <c r="B984" s="31">
        <v>343</v>
      </c>
      <c r="C984" s="19" t="s">
        <v>101</v>
      </c>
      <c r="D984" s="33">
        <f t="shared" si="1162"/>
        <v>32450444.550000001</v>
      </c>
      <c r="E984" s="33">
        <f t="shared" si="1162"/>
        <v>16352509.640000001</v>
      </c>
      <c r="F984" s="33">
        <f t="shared" si="1162"/>
        <v>10138718.33</v>
      </c>
      <c r="G984" s="33">
        <f t="shared" si="1162"/>
        <v>71426</v>
      </c>
      <c r="H984" s="33">
        <f t="shared" si="1162"/>
        <v>0</v>
      </c>
      <c r="I984" s="33">
        <f t="shared" si="1162"/>
        <v>11861046.6</v>
      </c>
      <c r="J984" s="33">
        <f t="shared" si="1162"/>
        <v>1064949.47</v>
      </c>
      <c r="K984" s="12">
        <f t="shared" ref="K984:K988" si="1163">D984+E984-F984-G984+H984+I984+J984</f>
        <v>51518805.93</v>
      </c>
      <c r="L984" s="12">
        <v>0</v>
      </c>
      <c r="M984" s="155" t="s">
        <v>308</v>
      </c>
      <c r="N984" s="12">
        <f t="shared" ref="N984:N987" si="1164">K984-L984</f>
        <v>51518805.93</v>
      </c>
    </row>
    <row r="985" spans="1:14" ht="10.5" customHeight="1" x14ac:dyDescent="0.2">
      <c r="A985" s="49"/>
      <c r="B985" s="31">
        <v>344</v>
      </c>
      <c r="C985" s="19" t="s">
        <v>102</v>
      </c>
      <c r="D985" s="33">
        <f t="shared" si="1162"/>
        <v>13871251.1</v>
      </c>
      <c r="E985" s="33">
        <f t="shared" si="1162"/>
        <v>1410025.08</v>
      </c>
      <c r="F985" s="33">
        <f t="shared" si="1162"/>
        <v>0</v>
      </c>
      <c r="G985" s="33">
        <f t="shared" si="1162"/>
        <v>-0.01</v>
      </c>
      <c r="H985" s="33">
        <f t="shared" si="1162"/>
        <v>0</v>
      </c>
      <c r="I985" s="33">
        <f t="shared" si="1162"/>
        <v>0</v>
      </c>
      <c r="J985" s="33">
        <f t="shared" si="1162"/>
        <v>0</v>
      </c>
      <c r="K985" s="12">
        <f t="shared" si="1163"/>
        <v>15281276.189999999</v>
      </c>
      <c r="L985" s="12">
        <v>0</v>
      </c>
      <c r="M985" s="155" t="s">
        <v>308</v>
      </c>
      <c r="N985" s="12">
        <f t="shared" si="1164"/>
        <v>15281276.189999999</v>
      </c>
    </row>
    <row r="986" spans="1:14" ht="10.5" customHeight="1" x14ac:dyDescent="0.2">
      <c r="A986" s="49"/>
      <c r="B986" s="31">
        <v>345</v>
      </c>
      <c r="C986" s="19" t="s">
        <v>43</v>
      </c>
      <c r="D986" s="33">
        <f t="shared" si="1162"/>
        <v>14011099.75</v>
      </c>
      <c r="E986" s="33">
        <f t="shared" si="1162"/>
        <v>1536633.04</v>
      </c>
      <c r="F986" s="33">
        <f t="shared" si="1162"/>
        <v>0</v>
      </c>
      <c r="G986" s="33">
        <f t="shared" si="1162"/>
        <v>174271.68</v>
      </c>
      <c r="H986" s="33">
        <f t="shared" si="1162"/>
        <v>0</v>
      </c>
      <c r="I986" s="33">
        <f t="shared" si="1162"/>
        <v>0</v>
      </c>
      <c r="J986" s="33">
        <f t="shared" si="1162"/>
        <v>0</v>
      </c>
      <c r="K986" s="12">
        <f t="shared" si="1163"/>
        <v>15373461.109999999</v>
      </c>
      <c r="L986" s="12">
        <v>0</v>
      </c>
      <c r="M986" s="155" t="s">
        <v>308</v>
      </c>
      <c r="N986" s="12">
        <f t="shared" si="1164"/>
        <v>15373461.109999999</v>
      </c>
    </row>
    <row r="987" spans="1:14" ht="10.5" customHeight="1" x14ac:dyDescent="0.2">
      <c r="A987" s="49"/>
      <c r="B987" s="31">
        <v>346</v>
      </c>
      <c r="C987" s="19" t="s">
        <v>44</v>
      </c>
      <c r="D987" s="33">
        <f t="shared" si="1162"/>
        <v>3133972.4</v>
      </c>
      <c r="E987" s="33">
        <f t="shared" si="1162"/>
        <v>372535.74</v>
      </c>
      <c r="F987" s="33">
        <f t="shared" si="1162"/>
        <v>134246.82</v>
      </c>
      <c r="G987" s="33">
        <f t="shared" si="1162"/>
        <v>2768.2200000000003</v>
      </c>
      <c r="H987" s="33">
        <f t="shared" si="1162"/>
        <v>0</v>
      </c>
      <c r="I987" s="33">
        <f t="shared" si="1162"/>
        <v>0</v>
      </c>
      <c r="J987" s="33">
        <f t="shared" si="1162"/>
        <v>0</v>
      </c>
      <c r="K987" s="12">
        <f t="shared" si="1163"/>
        <v>3369493.0999999996</v>
      </c>
      <c r="L987" s="12">
        <v>0</v>
      </c>
      <c r="M987" s="155" t="s">
        <v>308</v>
      </c>
      <c r="N987" s="12">
        <f t="shared" si="1164"/>
        <v>3369493.0999999996</v>
      </c>
    </row>
    <row r="988" spans="1:14" s="67" customFormat="1" ht="10.5" customHeight="1" x14ac:dyDescent="0.2">
      <c r="A988" s="138"/>
      <c r="B988" s="61"/>
      <c r="C988" s="62" t="s">
        <v>45</v>
      </c>
      <c r="D988" s="63">
        <f>SUM(D982:D987)</f>
        <v>73560161.25</v>
      </c>
      <c r="E988" s="63">
        <f t="shared" ref="E988:J988" si="1165">SUM(E982:E987)</f>
        <v>20837423.120000001</v>
      </c>
      <c r="F988" s="63">
        <f t="shared" si="1165"/>
        <v>10271576.310000001</v>
      </c>
      <c r="G988" s="63">
        <f t="shared" si="1165"/>
        <v>268157.32999999996</v>
      </c>
      <c r="H988" s="63">
        <f t="shared" si="1165"/>
        <v>0</v>
      </c>
      <c r="I988" s="63">
        <f t="shared" si="1165"/>
        <v>11892172.25</v>
      </c>
      <c r="J988" s="63">
        <f t="shared" si="1165"/>
        <v>1064949.47</v>
      </c>
      <c r="K988" s="63">
        <f t="shared" si="1163"/>
        <v>96814972.450000003</v>
      </c>
      <c r="L988" s="63">
        <f>SUM(L982:L987)</f>
        <v>0</v>
      </c>
      <c r="M988" s="155" t="s">
        <v>308</v>
      </c>
      <c r="N988" s="63">
        <f>K988-L988</f>
        <v>96814972.450000003</v>
      </c>
    </row>
    <row r="989" spans="1:14" ht="10.5" customHeight="1" x14ac:dyDescent="0.2">
      <c r="A989" s="49"/>
      <c r="B989" s="31"/>
      <c r="C989" s="37"/>
      <c r="D989" s="33"/>
      <c r="E989" s="33"/>
      <c r="F989" s="33"/>
      <c r="G989" s="33"/>
      <c r="H989" s="33"/>
      <c r="I989" s="33"/>
      <c r="J989" s="33"/>
      <c r="K989" s="33"/>
      <c r="L989" s="33"/>
      <c r="M989" s="155" t="s">
        <v>308</v>
      </c>
      <c r="N989" s="33"/>
    </row>
    <row r="990" spans="1:14" s="9" customFormat="1" ht="10.5" customHeight="1" x14ac:dyDescent="0.2">
      <c r="A990" s="136"/>
      <c r="B990" s="31">
        <v>346.3</v>
      </c>
      <c r="C990" s="32" t="s">
        <v>46</v>
      </c>
      <c r="D990" s="33">
        <f t="shared" ref="D990:J992" si="1166">D975</f>
        <v>20138.09</v>
      </c>
      <c r="E990" s="33">
        <f t="shared" si="1166"/>
        <v>14916.48</v>
      </c>
      <c r="F990" s="33">
        <f t="shared" si="1166"/>
        <v>0</v>
      </c>
      <c r="G990" s="33">
        <f t="shared" si="1166"/>
        <v>0</v>
      </c>
      <c r="H990" s="33">
        <f t="shared" si="1166"/>
        <v>0</v>
      </c>
      <c r="I990" s="33">
        <f t="shared" si="1166"/>
        <v>0</v>
      </c>
      <c r="J990" s="33">
        <f t="shared" si="1166"/>
        <v>0</v>
      </c>
      <c r="K990" s="12">
        <f t="shared" ref="K990:K993" si="1167">D990+E990-F990-G990+H990+I990+J990</f>
        <v>35054.57</v>
      </c>
      <c r="L990" s="12">
        <v>0</v>
      </c>
      <c r="M990" s="155" t="s">
        <v>308</v>
      </c>
      <c r="N990" s="12">
        <f t="shared" ref="N990:N992" si="1168">K990-L990</f>
        <v>35054.57</v>
      </c>
    </row>
    <row r="991" spans="1:14" s="9" customFormat="1" ht="10.5" customHeight="1" x14ac:dyDescent="0.2">
      <c r="A991" s="136"/>
      <c r="B991" s="31">
        <v>346.5</v>
      </c>
      <c r="C991" s="16" t="s">
        <v>47</v>
      </c>
      <c r="D991" s="33">
        <f t="shared" si="1166"/>
        <v>6919.49</v>
      </c>
      <c r="E991" s="33">
        <f t="shared" si="1166"/>
        <v>4051.92</v>
      </c>
      <c r="F991" s="33">
        <f t="shared" si="1166"/>
        <v>0</v>
      </c>
      <c r="G991" s="33">
        <f t="shared" si="1166"/>
        <v>0</v>
      </c>
      <c r="H991" s="33">
        <f t="shared" si="1166"/>
        <v>0</v>
      </c>
      <c r="I991" s="33">
        <f t="shared" si="1166"/>
        <v>0</v>
      </c>
      <c r="J991" s="33">
        <f t="shared" si="1166"/>
        <v>0</v>
      </c>
      <c r="K991" s="12">
        <f t="shared" si="1167"/>
        <v>10971.41</v>
      </c>
      <c r="L991" s="12">
        <v>0</v>
      </c>
      <c r="M991" s="155" t="s">
        <v>308</v>
      </c>
      <c r="N991" s="12">
        <f t="shared" si="1168"/>
        <v>10971.41</v>
      </c>
    </row>
    <row r="992" spans="1:14" ht="10.5" customHeight="1" x14ac:dyDescent="0.2">
      <c r="A992" s="49"/>
      <c r="B992" s="31">
        <v>346.7</v>
      </c>
      <c r="C992" s="38" t="s">
        <v>48</v>
      </c>
      <c r="D992" s="33">
        <f t="shared" si="1166"/>
        <v>156787.63</v>
      </c>
      <c r="E992" s="33">
        <f t="shared" si="1166"/>
        <v>46080.36</v>
      </c>
      <c r="F992" s="33">
        <f t="shared" si="1166"/>
        <v>107347.29000000001</v>
      </c>
      <c r="G992" s="33">
        <f t="shared" si="1166"/>
        <v>0</v>
      </c>
      <c r="H992" s="33">
        <f t="shared" si="1166"/>
        <v>0</v>
      </c>
      <c r="I992" s="33">
        <f t="shared" si="1166"/>
        <v>0</v>
      </c>
      <c r="J992" s="33">
        <f t="shared" si="1166"/>
        <v>31.87</v>
      </c>
      <c r="K992" s="12">
        <f t="shared" si="1167"/>
        <v>95552.569999999978</v>
      </c>
      <c r="L992" s="12">
        <v>0</v>
      </c>
      <c r="M992" s="155" t="s">
        <v>308</v>
      </c>
      <c r="N992" s="12">
        <f t="shared" si="1168"/>
        <v>95552.569999999978</v>
      </c>
    </row>
    <row r="993" spans="1:14" s="67" customFormat="1" ht="10.5" customHeight="1" x14ac:dyDescent="0.2">
      <c r="A993" s="138"/>
      <c r="B993" s="61"/>
      <c r="C993" s="62" t="s">
        <v>49</v>
      </c>
      <c r="D993" s="63">
        <f>SUM(D990:D992)</f>
        <v>183845.21000000002</v>
      </c>
      <c r="E993" s="63">
        <f t="shared" ref="E993" si="1169">SUM(E990:E992)</f>
        <v>65048.76</v>
      </c>
      <c r="F993" s="63">
        <f t="shared" ref="F993" si="1170">SUM(F990:F992)</f>
        <v>107347.29000000001</v>
      </c>
      <c r="G993" s="63">
        <f t="shared" ref="G993" si="1171">SUM(G990:G992)</f>
        <v>0</v>
      </c>
      <c r="H993" s="63">
        <f t="shared" ref="H993" si="1172">SUM(H990:H992)</f>
        <v>0</v>
      </c>
      <c r="I993" s="63">
        <f t="shared" ref="I993" si="1173">SUM(I990:I992)</f>
        <v>0</v>
      </c>
      <c r="J993" s="63">
        <f t="shared" ref="J993" si="1174">SUM(J990:J992)</f>
        <v>31.87</v>
      </c>
      <c r="K993" s="63">
        <f t="shared" si="1167"/>
        <v>141578.55000000002</v>
      </c>
      <c r="L993" s="63">
        <f>SUM(L990:L992)</f>
        <v>0</v>
      </c>
      <c r="M993" s="155" t="s">
        <v>308</v>
      </c>
      <c r="N993" s="63">
        <f>K993-L993</f>
        <v>141578.55000000002</v>
      </c>
    </row>
    <row r="994" spans="1:14" ht="10.5" customHeight="1" thickBot="1" x14ac:dyDescent="0.25">
      <c r="A994" s="49"/>
      <c r="B994" s="35"/>
      <c r="C994" s="19"/>
      <c r="D994" s="33"/>
      <c r="E994" s="33"/>
      <c r="F994" s="33"/>
      <c r="G994" s="33"/>
      <c r="H994" s="33"/>
      <c r="I994" s="33"/>
      <c r="J994" s="33"/>
      <c r="K994" s="33"/>
      <c r="L994" s="33"/>
      <c r="M994" s="159" t="s">
        <v>308</v>
      </c>
      <c r="N994" s="160"/>
    </row>
    <row r="995" spans="1:14" s="67" customFormat="1" ht="10.5" customHeight="1" thickTop="1" x14ac:dyDescent="0.2">
      <c r="A995" s="140"/>
      <c r="B995" s="69"/>
      <c r="C995" s="84" t="s">
        <v>316</v>
      </c>
      <c r="D995" s="161">
        <f>D988+D993</f>
        <v>73744006.459999993</v>
      </c>
      <c r="E995" s="161">
        <f>E988+E993</f>
        <v>20902471.880000003</v>
      </c>
      <c r="F995" s="161">
        <f t="shared" ref="F995:J995" si="1175">F988+F993</f>
        <v>10378923.6</v>
      </c>
      <c r="G995" s="161">
        <f t="shared" si="1175"/>
        <v>268157.32999999996</v>
      </c>
      <c r="H995" s="161">
        <f t="shared" si="1175"/>
        <v>0</v>
      </c>
      <c r="I995" s="161">
        <f t="shared" si="1175"/>
        <v>11892172.25</v>
      </c>
      <c r="J995" s="161">
        <f t="shared" si="1175"/>
        <v>1064981.3400000001</v>
      </c>
      <c r="K995" s="161">
        <f t="shared" ref="K995" si="1176">D995+E995-F995-G995+H995+I995+J995</f>
        <v>96956551.000000015</v>
      </c>
      <c r="L995" s="161">
        <f>L988+L993</f>
        <v>0</v>
      </c>
      <c r="M995" s="204"/>
      <c r="N995" s="161">
        <f>K995-L995</f>
        <v>96956551.000000015</v>
      </c>
    </row>
    <row r="996" spans="1:14" s="9" customFormat="1" ht="10.5" customHeight="1" x14ac:dyDescent="0.2">
      <c r="A996" s="5"/>
      <c r="B996" s="11"/>
      <c r="C996" s="15"/>
      <c r="D996" s="33"/>
      <c r="E996" s="33"/>
      <c r="F996" s="33"/>
      <c r="G996" s="33"/>
      <c r="H996" s="33"/>
      <c r="I996" s="33"/>
      <c r="J996" s="33"/>
      <c r="K996" s="33"/>
      <c r="L996" s="33"/>
      <c r="M996" s="155"/>
      <c r="N996" s="33"/>
    </row>
    <row r="997" spans="1:14" ht="10.5" customHeight="1" x14ac:dyDescent="0.2">
      <c r="A997" s="58" t="s">
        <v>62</v>
      </c>
      <c r="B997" s="11"/>
      <c r="D997" s="12"/>
      <c r="E997" s="12"/>
      <c r="F997" s="12"/>
      <c r="G997" s="12"/>
      <c r="H997" s="12"/>
      <c r="I997" s="12"/>
      <c r="J997" s="12"/>
      <c r="K997" s="12"/>
      <c r="L997" s="12"/>
      <c r="M997" s="155" t="s">
        <v>308</v>
      </c>
      <c r="N997" s="12"/>
    </row>
    <row r="998" spans="1:14" s="9" customFormat="1" ht="10.5" customHeight="1" x14ac:dyDescent="0.2">
      <c r="A998" s="5"/>
      <c r="B998" s="2">
        <v>341</v>
      </c>
      <c r="C998" s="13" t="s">
        <v>40</v>
      </c>
      <c r="D998" s="12">
        <v>28998634.68</v>
      </c>
      <c r="E998" s="12">
        <v>1616951.98</v>
      </c>
      <c r="F998" s="12">
        <v>317733.11</v>
      </c>
      <c r="G998" s="12">
        <v>201088.85</v>
      </c>
      <c r="H998" s="12">
        <v>0</v>
      </c>
      <c r="I998" s="12">
        <v>0</v>
      </c>
      <c r="J998" s="12">
        <v>0</v>
      </c>
      <c r="K998" s="12">
        <f>D998+E998-F998-G998+H998+I998+J998</f>
        <v>30096764.699999999</v>
      </c>
      <c r="L998" s="12">
        <v>0</v>
      </c>
      <c r="M998" s="155" t="s">
        <v>308</v>
      </c>
      <c r="N998" s="12">
        <f>K998-L998</f>
        <v>30096764.699999999</v>
      </c>
    </row>
    <row r="999" spans="1:14" ht="10.5" customHeight="1" x14ac:dyDescent="0.2">
      <c r="A999" s="57"/>
      <c r="B999" s="2">
        <v>342</v>
      </c>
      <c r="C999" s="44" t="s">
        <v>100</v>
      </c>
      <c r="D999" s="12">
        <v>2743640.14</v>
      </c>
      <c r="E999" s="12">
        <v>169056.33000000002</v>
      </c>
      <c r="F999" s="12">
        <v>0</v>
      </c>
      <c r="G999" s="12">
        <v>0</v>
      </c>
      <c r="H999" s="12">
        <v>0</v>
      </c>
      <c r="I999" s="12">
        <v>0</v>
      </c>
      <c r="J999" s="12">
        <v>0</v>
      </c>
      <c r="K999" s="12">
        <f>D999+E999-F999-G999+H999+I999+J999</f>
        <v>2912696.47</v>
      </c>
      <c r="L999" s="12">
        <v>0</v>
      </c>
      <c r="M999" s="155" t="s">
        <v>308</v>
      </c>
      <c r="N999" s="12">
        <f>K999-L999</f>
        <v>2912696.47</v>
      </c>
    </row>
    <row r="1000" spans="1:14" ht="10.5" customHeight="1" x14ac:dyDescent="0.2">
      <c r="A1000" s="57"/>
      <c r="B1000" s="2">
        <v>343</v>
      </c>
      <c r="C1000" s="4" t="s">
        <v>101</v>
      </c>
      <c r="D1000" s="12">
        <v>13083667.82</v>
      </c>
      <c r="E1000" s="12">
        <v>994923.38</v>
      </c>
      <c r="F1000" s="12">
        <v>1703265.02</v>
      </c>
      <c r="G1000" s="12">
        <v>82343.759999999995</v>
      </c>
      <c r="H1000" s="12">
        <v>0</v>
      </c>
      <c r="I1000" s="12">
        <v>0</v>
      </c>
      <c r="J1000" s="12">
        <v>-46544.06</v>
      </c>
      <c r="K1000" s="12">
        <f t="shared" ref="K1000:K1004" si="1177">D1000+E1000-F1000-G1000+H1000+I1000+J1000</f>
        <v>12246438.360000001</v>
      </c>
      <c r="L1000" s="12">
        <v>0</v>
      </c>
      <c r="M1000" s="155" t="s">
        <v>308</v>
      </c>
      <c r="N1000" s="12">
        <f t="shared" ref="N1000:N1003" si="1178">K1000-L1000</f>
        <v>12246438.360000001</v>
      </c>
    </row>
    <row r="1001" spans="1:14" ht="10.5" customHeight="1" x14ac:dyDescent="0.2">
      <c r="A1001" s="57"/>
      <c r="B1001" s="2">
        <v>344</v>
      </c>
      <c r="C1001" s="4" t="s">
        <v>102</v>
      </c>
      <c r="D1001" s="12">
        <v>0</v>
      </c>
      <c r="E1001" s="12">
        <v>0</v>
      </c>
      <c r="F1001" s="12">
        <v>0</v>
      </c>
      <c r="G1001" s="12">
        <v>0</v>
      </c>
      <c r="H1001" s="12">
        <v>0</v>
      </c>
      <c r="I1001" s="12">
        <v>0</v>
      </c>
      <c r="J1001" s="12">
        <v>0</v>
      </c>
      <c r="K1001" s="12">
        <f t="shared" si="1177"/>
        <v>0</v>
      </c>
      <c r="L1001" s="12">
        <v>0</v>
      </c>
      <c r="M1001" s="155" t="s">
        <v>308</v>
      </c>
      <c r="N1001" s="12">
        <f t="shared" si="1178"/>
        <v>0</v>
      </c>
    </row>
    <row r="1002" spans="1:14" ht="10.5" customHeight="1" x14ac:dyDescent="0.2">
      <c r="A1002" s="57"/>
      <c r="B1002" s="2">
        <v>345</v>
      </c>
      <c r="C1002" s="4" t="s">
        <v>43</v>
      </c>
      <c r="D1002" s="12">
        <v>3363059.04</v>
      </c>
      <c r="E1002" s="12">
        <v>173476.22</v>
      </c>
      <c r="F1002" s="12">
        <v>0</v>
      </c>
      <c r="G1002" s="12">
        <v>0</v>
      </c>
      <c r="H1002" s="12">
        <v>0</v>
      </c>
      <c r="I1002" s="12">
        <v>0</v>
      </c>
      <c r="J1002" s="12">
        <v>0</v>
      </c>
      <c r="K1002" s="12">
        <f t="shared" si="1177"/>
        <v>3536535.2600000002</v>
      </c>
      <c r="L1002" s="12">
        <v>0</v>
      </c>
      <c r="M1002" s="155" t="s">
        <v>308</v>
      </c>
      <c r="N1002" s="12">
        <f t="shared" si="1178"/>
        <v>3536535.2600000002</v>
      </c>
    </row>
    <row r="1003" spans="1:14" ht="10.5" customHeight="1" x14ac:dyDescent="0.2">
      <c r="A1003" s="57"/>
      <c r="B1003" s="2">
        <v>346</v>
      </c>
      <c r="C1003" s="4" t="s">
        <v>44</v>
      </c>
      <c r="D1003" s="12">
        <v>2512564.35</v>
      </c>
      <c r="E1003" s="12">
        <v>133126.20000000001</v>
      </c>
      <c r="F1003" s="12">
        <v>0</v>
      </c>
      <c r="G1003" s="12">
        <v>0</v>
      </c>
      <c r="H1003" s="12">
        <v>0</v>
      </c>
      <c r="I1003" s="12">
        <v>0</v>
      </c>
      <c r="J1003" s="12">
        <v>0</v>
      </c>
      <c r="K1003" s="12">
        <f t="shared" si="1177"/>
        <v>2645690.5500000003</v>
      </c>
      <c r="L1003" s="12">
        <v>0</v>
      </c>
      <c r="M1003" s="155" t="s">
        <v>308</v>
      </c>
      <c r="N1003" s="12">
        <f t="shared" si="1178"/>
        <v>2645690.5500000003</v>
      </c>
    </row>
    <row r="1004" spans="1:14" s="67" customFormat="1" ht="10.5" customHeight="1" x14ac:dyDescent="0.2">
      <c r="A1004" s="139"/>
      <c r="B1004" s="72"/>
      <c r="C1004" s="73" t="s">
        <v>45</v>
      </c>
      <c r="D1004" s="63">
        <f>SUM(D998:D1003)</f>
        <v>50701566.030000001</v>
      </c>
      <c r="E1004" s="63">
        <f t="shared" ref="E1004" si="1179">SUM(E998:E1003)</f>
        <v>3087534.1100000003</v>
      </c>
      <c r="F1004" s="63">
        <f t="shared" ref="F1004" si="1180">SUM(F998:F1003)</f>
        <v>2020998.13</v>
      </c>
      <c r="G1004" s="63">
        <f t="shared" ref="G1004" si="1181">SUM(G998:G1003)</f>
        <v>283432.61</v>
      </c>
      <c r="H1004" s="63">
        <f t="shared" ref="H1004" si="1182">SUM(H998:H1003)</f>
        <v>0</v>
      </c>
      <c r="I1004" s="63">
        <f t="shared" ref="I1004" si="1183">SUM(I998:I1003)</f>
        <v>0</v>
      </c>
      <c r="J1004" s="63">
        <f t="shared" ref="J1004" si="1184">SUM(J998:J1003)</f>
        <v>-46544.06</v>
      </c>
      <c r="K1004" s="63">
        <f t="shared" si="1177"/>
        <v>51438125.339999996</v>
      </c>
      <c r="L1004" s="63">
        <f>SUM(L998:L1003)</f>
        <v>0</v>
      </c>
      <c r="M1004" s="155" t="s">
        <v>308</v>
      </c>
      <c r="N1004" s="63">
        <f>K1004-L1004</f>
        <v>51438125.339999996</v>
      </c>
    </row>
    <row r="1005" spans="1:14" ht="10.5" customHeight="1" x14ac:dyDescent="0.2">
      <c r="A1005" s="57"/>
      <c r="B1005" s="2"/>
      <c r="C1005" s="18"/>
      <c r="D1005" s="12"/>
      <c r="E1005" s="12"/>
      <c r="F1005" s="12"/>
      <c r="G1005" s="12"/>
      <c r="H1005" s="12"/>
      <c r="I1005" s="12"/>
      <c r="J1005" s="12"/>
      <c r="K1005" s="33"/>
      <c r="L1005" s="33"/>
      <c r="M1005" s="155" t="s">
        <v>308</v>
      </c>
      <c r="N1005" s="33"/>
    </row>
    <row r="1006" spans="1:14" s="9" customFormat="1" ht="10.5" customHeight="1" x14ac:dyDescent="0.2">
      <c r="A1006" s="139"/>
      <c r="B1006" s="2">
        <v>346.3</v>
      </c>
      <c r="C1006" s="13" t="s">
        <v>46</v>
      </c>
      <c r="D1006" s="12">
        <v>0</v>
      </c>
      <c r="E1006" s="12">
        <v>0</v>
      </c>
      <c r="F1006" s="12">
        <v>0</v>
      </c>
      <c r="G1006" s="12">
        <v>0</v>
      </c>
      <c r="H1006" s="12">
        <v>0</v>
      </c>
      <c r="I1006" s="12">
        <v>0</v>
      </c>
      <c r="J1006" s="12">
        <v>0</v>
      </c>
      <c r="K1006" s="12">
        <f t="shared" ref="K1006:K1009" si="1185">D1006+E1006-F1006-G1006+H1006+I1006+J1006</f>
        <v>0</v>
      </c>
      <c r="L1006" s="12">
        <v>0</v>
      </c>
      <c r="M1006" s="155" t="s">
        <v>308</v>
      </c>
      <c r="N1006" s="12">
        <f t="shared" ref="N1006:N1008" si="1186">K1006-L1006</f>
        <v>0</v>
      </c>
    </row>
    <row r="1007" spans="1:14" s="9" customFormat="1" ht="10.5" customHeight="1" x14ac:dyDescent="0.2">
      <c r="A1007" s="139"/>
      <c r="B1007" s="2">
        <v>346.5</v>
      </c>
      <c r="C1007" s="5" t="s">
        <v>47</v>
      </c>
      <c r="D1007" s="12">
        <v>50087.87</v>
      </c>
      <c r="E1007" s="12">
        <v>70089.87</v>
      </c>
      <c r="F1007" s="12">
        <v>0</v>
      </c>
      <c r="G1007" s="12">
        <v>0</v>
      </c>
      <c r="H1007" s="12">
        <v>0</v>
      </c>
      <c r="I1007" s="12">
        <v>0</v>
      </c>
      <c r="J1007" s="12">
        <v>0</v>
      </c>
      <c r="K1007" s="12">
        <f t="shared" si="1185"/>
        <v>120177.73999999999</v>
      </c>
      <c r="L1007" s="12">
        <v>0</v>
      </c>
      <c r="M1007" s="155" t="s">
        <v>308</v>
      </c>
      <c r="N1007" s="12">
        <f t="shared" si="1186"/>
        <v>120177.73999999999</v>
      </c>
    </row>
    <row r="1008" spans="1:14" ht="10.5" customHeight="1" x14ac:dyDescent="0.2">
      <c r="A1008" s="57"/>
      <c r="B1008" s="2">
        <v>346.7</v>
      </c>
      <c r="C1008" s="3" t="s">
        <v>48</v>
      </c>
      <c r="D1008" s="12">
        <v>16961.97</v>
      </c>
      <c r="E1008" s="12">
        <v>5729.74</v>
      </c>
      <c r="F1008" s="12">
        <v>0</v>
      </c>
      <c r="G1008" s="12">
        <v>0</v>
      </c>
      <c r="H1008" s="12">
        <v>0</v>
      </c>
      <c r="I1008" s="12">
        <v>0</v>
      </c>
      <c r="J1008" s="12">
        <v>0</v>
      </c>
      <c r="K1008" s="12">
        <f t="shared" si="1185"/>
        <v>22691.71</v>
      </c>
      <c r="L1008" s="12">
        <v>0</v>
      </c>
      <c r="M1008" s="155" t="s">
        <v>308</v>
      </c>
      <c r="N1008" s="12">
        <f t="shared" si="1186"/>
        <v>22691.71</v>
      </c>
    </row>
    <row r="1009" spans="1:14" s="67" customFormat="1" ht="10.5" customHeight="1" x14ac:dyDescent="0.2">
      <c r="A1009" s="139"/>
      <c r="B1009" s="72"/>
      <c r="C1009" s="73" t="s">
        <v>49</v>
      </c>
      <c r="D1009" s="63">
        <f>SUM(D1006:D1008)</f>
        <v>67049.84</v>
      </c>
      <c r="E1009" s="63">
        <f t="shared" ref="E1009" si="1187">SUM(E1006:E1008)</f>
        <v>75819.61</v>
      </c>
      <c r="F1009" s="63">
        <f t="shared" ref="F1009" si="1188">SUM(F1006:F1008)</f>
        <v>0</v>
      </c>
      <c r="G1009" s="63">
        <f t="shared" ref="G1009" si="1189">SUM(G1006:G1008)</f>
        <v>0</v>
      </c>
      <c r="H1009" s="63">
        <f t="shared" ref="H1009" si="1190">SUM(H1006:H1008)</f>
        <v>0</v>
      </c>
      <c r="I1009" s="63">
        <f t="shared" ref="I1009" si="1191">SUM(I1006:I1008)</f>
        <v>0</v>
      </c>
      <c r="J1009" s="63">
        <f t="shared" ref="J1009" si="1192">SUM(J1006:J1008)</f>
        <v>0</v>
      </c>
      <c r="K1009" s="63">
        <f t="shared" si="1185"/>
        <v>142869.45000000001</v>
      </c>
      <c r="L1009" s="63">
        <f>SUM(L1006:L1008)</f>
        <v>0</v>
      </c>
      <c r="M1009" s="155" t="s">
        <v>308</v>
      </c>
      <c r="N1009" s="63">
        <f>K1009-L1009</f>
        <v>142869.45000000001</v>
      </c>
    </row>
    <row r="1010" spans="1:14" ht="10.5" customHeight="1" thickBot="1" x14ac:dyDescent="0.25">
      <c r="A1010" s="57"/>
      <c r="B1010" s="11"/>
      <c r="D1010" s="12"/>
      <c r="E1010" s="12"/>
      <c r="F1010" s="12"/>
      <c r="G1010" s="12"/>
      <c r="H1010" s="12"/>
      <c r="I1010" s="12"/>
      <c r="J1010" s="12"/>
      <c r="K1010" s="33"/>
      <c r="L1010" s="33"/>
      <c r="M1010" s="159" t="s">
        <v>308</v>
      </c>
      <c r="N1010" s="160"/>
    </row>
    <row r="1011" spans="1:14" s="67" customFormat="1" ht="10.5" customHeight="1" thickTop="1" x14ac:dyDescent="0.2">
      <c r="A1011" s="139"/>
      <c r="B1011" s="72"/>
      <c r="C1011" s="85" t="s">
        <v>317</v>
      </c>
      <c r="D1011" s="161">
        <f>D1004+D1009</f>
        <v>50768615.870000005</v>
      </c>
      <c r="E1011" s="161">
        <f>E1004+E1009</f>
        <v>3163353.72</v>
      </c>
      <c r="F1011" s="161">
        <f t="shared" ref="F1011:J1011" si="1193">F1004+F1009</f>
        <v>2020998.13</v>
      </c>
      <c r="G1011" s="161">
        <f t="shared" si="1193"/>
        <v>283432.61</v>
      </c>
      <c r="H1011" s="161">
        <f t="shared" si="1193"/>
        <v>0</v>
      </c>
      <c r="I1011" s="161">
        <f t="shared" si="1193"/>
        <v>0</v>
      </c>
      <c r="J1011" s="161">
        <f t="shared" si="1193"/>
        <v>-46544.06</v>
      </c>
      <c r="K1011" s="161">
        <f t="shared" ref="K1011" si="1194">D1011+E1011-F1011-G1011+H1011+I1011+J1011</f>
        <v>51580994.789999999</v>
      </c>
      <c r="L1011" s="161">
        <f>L1004+L1009</f>
        <v>0</v>
      </c>
      <c r="M1011" s="204"/>
      <c r="N1011" s="161">
        <f>K1011-L1011</f>
        <v>51580994.789999999</v>
      </c>
    </row>
    <row r="1012" spans="1:14" ht="10.5" customHeight="1" x14ac:dyDescent="0.2">
      <c r="A1012" s="58" t="s">
        <v>104</v>
      </c>
      <c r="B1012" s="11"/>
      <c r="D1012" s="12"/>
      <c r="E1012" s="12"/>
      <c r="F1012" s="12"/>
      <c r="G1012" s="12"/>
      <c r="H1012" s="12"/>
      <c r="I1012" s="12"/>
      <c r="J1012" s="12"/>
      <c r="K1012" s="12"/>
      <c r="L1012" s="33"/>
      <c r="M1012" s="155" t="s">
        <v>308</v>
      </c>
      <c r="N1012" s="33"/>
    </row>
    <row r="1013" spans="1:14" s="9" customFormat="1" ht="10.5" customHeight="1" x14ac:dyDescent="0.2">
      <c r="A1013" s="5"/>
      <c r="B1013" s="2">
        <v>341</v>
      </c>
      <c r="C1013" s="13" t="s">
        <v>40</v>
      </c>
      <c r="D1013" s="12">
        <v>1035399.37</v>
      </c>
      <c r="E1013" s="12">
        <v>54241.919999999998</v>
      </c>
      <c r="F1013" s="12">
        <v>0</v>
      </c>
      <c r="G1013" s="12">
        <v>168.93</v>
      </c>
      <c r="H1013" s="12">
        <v>0</v>
      </c>
      <c r="I1013" s="12">
        <v>0</v>
      </c>
      <c r="J1013" s="12">
        <v>0</v>
      </c>
      <c r="K1013" s="12">
        <f>D1013+E1013-F1013-G1013+H1013+I1013+J1013</f>
        <v>1089472.3600000001</v>
      </c>
      <c r="L1013" s="12">
        <v>0</v>
      </c>
      <c r="M1013" s="155" t="s">
        <v>308</v>
      </c>
      <c r="N1013" s="12">
        <f>K1013-L1013</f>
        <v>1089472.3600000001</v>
      </c>
    </row>
    <row r="1014" spans="1:14" ht="10.5" customHeight="1" x14ac:dyDescent="0.2">
      <c r="A1014" s="57"/>
      <c r="B1014" s="2">
        <v>342</v>
      </c>
      <c r="C1014" s="44" t="s">
        <v>100</v>
      </c>
      <c r="D1014" s="12">
        <v>114723.51000000001</v>
      </c>
      <c r="E1014" s="12">
        <v>6340.32</v>
      </c>
      <c r="F1014" s="12">
        <v>0</v>
      </c>
      <c r="G1014" s="12">
        <v>0</v>
      </c>
      <c r="H1014" s="12">
        <v>0</v>
      </c>
      <c r="I1014" s="12">
        <v>0</v>
      </c>
      <c r="J1014" s="12">
        <v>0</v>
      </c>
      <c r="K1014" s="12">
        <f>D1014+E1014-F1014-G1014+H1014+I1014+J1014</f>
        <v>121063.83000000002</v>
      </c>
      <c r="L1014" s="12">
        <v>0</v>
      </c>
      <c r="M1014" s="155" t="s">
        <v>308</v>
      </c>
      <c r="N1014" s="12">
        <f>K1014-L1014</f>
        <v>121063.83000000002</v>
      </c>
    </row>
    <row r="1015" spans="1:14" ht="10.5" customHeight="1" x14ac:dyDescent="0.2">
      <c r="A1015" s="57"/>
      <c r="B1015" s="2">
        <v>343</v>
      </c>
      <c r="C1015" s="4" t="s">
        <v>101</v>
      </c>
      <c r="D1015" s="12">
        <v>50330949.619999997</v>
      </c>
      <c r="E1015" s="12">
        <v>7634290.9900000002</v>
      </c>
      <c r="F1015" s="12">
        <v>164559.04000000001</v>
      </c>
      <c r="G1015" s="12">
        <v>813323.8</v>
      </c>
      <c r="H1015" s="12">
        <v>0</v>
      </c>
      <c r="I1015" s="12">
        <v>0</v>
      </c>
      <c r="J1015" s="12">
        <v>67654.09</v>
      </c>
      <c r="K1015" s="12">
        <f t="shared" ref="K1015:K1019" si="1195">D1015+E1015-F1015-G1015+H1015+I1015+J1015</f>
        <v>57055011.860000007</v>
      </c>
      <c r="L1015" s="12">
        <v>0</v>
      </c>
      <c r="M1015" s="155" t="s">
        <v>308</v>
      </c>
      <c r="N1015" s="12">
        <f t="shared" ref="N1015:N1018" si="1196">K1015-L1015</f>
        <v>57055011.860000007</v>
      </c>
    </row>
    <row r="1016" spans="1:14" ht="10.5" customHeight="1" x14ac:dyDescent="0.2">
      <c r="A1016" s="57"/>
      <c r="B1016" s="2">
        <v>344</v>
      </c>
      <c r="C1016" s="4" t="s">
        <v>102</v>
      </c>
      <c r="D1016" s="12">
        <v>11189150.52</v>
      </c>
      <c r="E1016" s="12">
        <v>844266.33000000007</v>
      </c>
      <c r="F1016" s="12">
        <v>284453</v>
      </c>
      <c r="G1016" s="12">
        <v>-118428.62</v>
      </c>
      <c r="H1016" s="12">
        <v>0</v>
      </c>
      <c r="I1016" s="12">
        <v>0</v>
      </c>
      <c r="J1016" s="12">
        <v>0</v>
      </c>
      <c r="K1016" s="12">
        <f t="shared" si="1195"/>
        <v>11867392.469999999</v>
      </c>
      <c r="L1016" s="12">
        <v>0</v>
      </c>
      <c r="M1016" s="155" t="s">
        <v>308</v>
      </c>
      <c r="N1016" s="12">
        <f t="shared" si="1196"/>
        <v>11867392.469999999</v>
      </c>
    </row>
    <row r="1017" spans="1:14" ht="10.5" customHeight="1" x14ac:dyDescent="0.2">
      <c r="A1017" s="57"/>
      <c r="B1017" s="2">
        <v>345</v>
      </c>
      <c r="C1017" s="4" t="s">
        <v>43</v>
      </c>
      <c r="D1017" s="12">
        <v>14965304.01</v>
      </c>
      <c r="E1017" s="12">
        <v>902665.84</v>
      </c>
      <c r="F1017" s="12">
        <v>147778</v>
      </c>
      <c r="G1017" s="12">
        <v>4394.5600000000004</v>
      </c>
      <c r="H1017" s="12">
        <v>0</v>
      </c>
      <c r="I1017" s="12">
        <v>0</v>
      </c>
      <c r="J1017" s="12">
        <v>0</v>
      </c>
      <c r="K1017" s="12">
        <f t="shared" si="1195"/>
        <v>15715797.289999999</v>
      </c>
      <c r="L1017" s="12">
        <v>0</v>
      </c>
      <c r="M1017" s="155" t="s">
        <v>308</v>
      </c>
      <c r="N1017" s="12">
        <f t="shared" si="1196"/>
        <v>15715797.289999999</v>
      </c>
    </row>
    <row r="1018" spans="1:14" ht="10.5" customHeight="1" x14ac:dyDescent="0.2">
      <c r="A1018" s="57"/>
      <c r="B1018" s="2">
        <v>346</v>
      </c>
      <c r="C1018" s="4" t="s">
        <v>44</v>
      </c>
      <c r="D1018" s="12">
        <v>371031.95</v>
      </c>
      <c r="E1018" s="12">
        <v>18079.080000000002</v>
      </c>
      <c r="F1018" s="12">
        <v>0</v>
      </c>
      <c r="G1018" s="12">
        <v>0</v>
      </c>
      <c r="H1018" s="12">
        <v>0</v>
      </c>
      <c r="I1018" s="12">
        <v>0</v>
      </c>
      <c r="J1018" s="12">
        <v>0</v>
      </c>
      <c r="K1018" s="12">
        <f t="shared" si="1195"/>
        <v>389111.03</v>
      </c>
      <c r="L1018" s="12">
        <v>0</v>
      </c>
      <c r="M1018" s="155" t="s">
        <v>308</v>
      </c>
      <c r="N1018" s="12">
        <f t="shared" si="1196"/>
        <v>389111.03</v>
      </c>
    </row>
    <row r="1019" spans="1:14" s="67" customFormat="1" ht="10.5" customHeight="1" x14ac:dyDescent="0.2">
      <c r="A1019" s="139"/>
      <c r="B1019" s="72"/>
      <c r="C1019" s="73" t="s">
        <v>45</v>
      </c>
      <c r="D1019" s="63">
        <f>SUM(D1013:D1018)</f>
        <v>78006558.980000004</v>
      </c>
      <c r="E1019" s="63">
        <f t="shared" ref="E1019" si="1197">SUM(E1013:E1018)</f>
        <v>9459884.4800000004</v>
      </c>
      <c r="F1019" s="63">
        <f t="shared" ref="F1019" si="1198">SUM(F1013:F1018)</f>
        <v>596790.04</v>
      </c>
      <c r="G1019" s="63">
        <f t="shared" ref="G1019" si="1199">SUM(G1013:G1018)</f>
        <v>699458.67000000016</v>
      </c>
      <c r="H1019" s="63">
        <f t="shared" ref="H1019" si="1200">SUM(H1013:H1018)</f>
        <v>0</v>
      </c>
      <c r="I1019" s="63">
        <f t="shared" ref="I1019" si="1201">SUM(I1013:I1018)</f>
        <v>0</v>
      </c>
      <c r="J1019" s="63">
        <f t="shared" ref="J1019" si="1202">SUM(J1013:J1018)</f>
        <v>67654.09</v>
      </c>
      <c r="K1019" s="63">
        <f t="shared" si="1195"/>
        <v>86237848.840000004</v>
      </c>
      <c r="L1019" s="63">
        <f>SUM(L1013:L1018)</f>
        <v>0</v>
      </c>
      <c r="M1019" s="155" t="s">
        <v>308</v>
      </c>
      <c r="N1019" s="63">
        <f>K1019-L1019</f>
        <v>86237848.840000004</v>
      </c>
    </row>
    <row r="1020" spans="1:14" ht="10.5" customHeight="1" x14ac:dyDescent="0.2">
      <c r="A1020" s="57"/>
      <c r="B1020" s="2"/>
      <c r="C1020" s="18"/>
      <c r="D1020" s="12"/>
      <c r="E1020" s="12"/>
      <c r="F1020" s="12"/>
      <c r="G1020" s="12"/>
      <c r="H1020" s="12"/>
      <c r="I1020" s="12"/>
      <c r="J1020" s="12"/>
      <c r="K1020" s="33"/>
      <c r="L1020" s="33"/>
      <c r="M1020" s="155" t="s">
        <v>308</v>
      </c>
      <c r="N1020" s="33"/>
    </row>
    <row r="1021" spans="1:14" s="9" customFormat="1" ht="10.5" customHeight="1" x14ac:dyDescent="0.2">
      <c r="A1021" s="139"/>
      <c r="B1021" s="2">
        <v>346.3</v>
      </c>
      <c r="C1021" s="13" t="s">
        <v>46</v>
      </c>
      <c r="D1021" s="12">
        <v>0</v>
      </c>
      <c r="E1021" s="12">
        <v>0</v>
      </c>
      <c r="F1021" s="12">
        <v>0</v>
      </c>
      <c r="G1021" s="12">
        <v>0</v>
      </c>
      <c r="H1021" s="12">
        <v>0</v>
      </c>
      <c r="I1021" s="12">
        <v>0</v>
      </c>
      <c r="J1021" s="12">
        <v>0</v>
      </c>
      <c r="K1021" s="12">
        <f t="shared" ref="K1021:K1024" si="1203">D1021+E1021-F1021-G1021+H1021+I1021+J1021</f>
        <v>0</v>
      </c>
      <c r="L1021" s="12">
        <v>0</v>
      </c>
      <c r="M1021" s="155" t="s">
        <v>308</v>
      </c>
      <c r="N1021" s="12">
        <f t="shared" ref="N1021:N1023" si="1204">K1021-L1021</f>
        <v>0</v>
      </c>
    </row>
    <row r="1022" spans="1:14" s="9" customFormat="1" ht="10.5" customHeight="1" x14ac:dyDescent="0.2">
      <c r="A1022" s="139"/>
      <c r="B1022" s="2">
        <v>346.5</v>
      </c>
      <c r="C1022" s="5" t="s">
        <v>47</v>
      </c>
      <c r="D1022" s="12">
        <v>0</v>
      </c>
      <c r="E1022" s="12">
        <v>0</v>
      </c>
      <c r="F1022" s="12">
        <v>0</v>
      </c>
      <c r="G1022" s="12">
        <v>0</v>
      </c>
      <c r="H1022" s="12">
        <v>0</v>
      </c>
      <c r="I1022" s="12">
        <v>0</v>
      </c>
      <c r="J1022" s="12">
        <v>0</v>
      </c>
      <c r="K1022" s="12">
        <f t="shared" si="1203"/>
        <v>0</v>
      </c>
      <c r="L1022" s="12">
        <v>0</v>
      </c>
      <c r="M1022" s="155" t="s">
        <v>308</v>
      </c>
      <c r="N1022" s="12">
        <f t="shared" si="1204"/>
        <v>0</v>
      </c>
    </row>
    <row r="1023" spans="1:14" ht="10.5" customHeight="1" x14ac:dyDescent="0.2">
      <c r="A1023" s="57"/>
      <c r="B1023" s="2">
        <v>346.7</v>
      </c>
      <c r="C1023" s="3" t="s">
        <v>48</v>
      </c>
      <c r="D1023" s="12">
        <v>0</v>
      </c>
      <c r="E1023" s="12">
        <v>0</v>
      </c>
      <c r="F1023" s="12">
        <v>0</v>
      </c>
      <c r="G1023" s="12">
        <v>0</v>
      </c>
      <c r="H1023" s="12">
        <v>0</v>
      </c>
      <c r="I1023" s="12">
        <v>0</v>
      </c>
      <c r="J1023" s="12">
        <v>0</v>
      </c>
      <c r="K1023" s="12">
        <f t="shared" si="1203"/>
        <v>0</v>
      </c>
      <c r="L1023" s="12">
        <v>0</v>
      </c>
      <c r="M1023" s="155" t="s">
        <v>308</v>
      </c>
      <c r="N1023" s="12">
        <f t="shared" si="1204"/>
        <v>0</v>
      </c>
    </row>
    <row r="1024" spans="1:14" s="67" customFormat="1" ht="10.5" customHeight="1" x14ac:dyDescent="0.2">
      <c r="A1024" s="139"/>
      <c r="B1024" s="72"/>
      <c r="C1024" s="73" t="s">
        <v>49</v>
      </c>
      <c r="D1024" s="63">
        <f>SUM(D1021:D1023)</f>
        <v>0</v>
      </c>
      <c r="E1024" s="63">
        <f t="shared" ref="E1024" si="1205">SUM(E1021:E1023)</f>
        <v>0</v>
      </c>
      <c r="F1024" s="63">
        <f t="shared" ref="F1024" si="1206">SUM(F1021:F1023)</f>
        <v>0</v>
      </c>
      <c r="G1024" s="63">
        <f t="shared" ref="G1024" si="1207">SUM(G1021:G1023)</f>
        <v>0</v>
      </c>
      <c r="H1024" s="63">
        <f t="shared" ref="H1024" si="1208">SUM(H1021:H1023)</f>
        <v>0</v>
      </c>
      <c r="I1024" s="63">
        <f t="shared" ref="I1024" si="1209">SUM(I1021:I1023)</f>
        <v>0</v>
      </c>
      <c r="J1024" s="63">
        <f t="shared" ref="J1024" si="1210">SUM(J1021:J1023)</f>
        <v>0</v>
      </c>
      <c r="K1024" s="63">
        <f t="shared" si="1203"/>
        <v>0</v>
      </c>
      <c r="L1024" s="63">
        <f>SUM(L1021:L1023)</f>
        <v>0</v>
      </c>
      <c r="M1024" s="155" t="s">
        <v>308</v>
      </c>
      <c r="N1024" s="63">
        <f>K1024-L1024</f>
        <v>0</v>
      </c>
    </row>
    <row r="1025" spans="1:14" ht="10.5" customHeight="1" thickBot="1" x14ac:dyDescent="0.25">
      <c r="A1025" s="57"/>
      <c r="B1025" s="11"/>
      <c r="D1025" s="12"/>
      <c r="E1025" s="12"/>
      <c r="F1025" s="12"/>
      <c r="G1025" s="12"/>
      <c r="H1025" s="12"/>
      <c r="I1025" s="12"/>
      <c r="J1025" s="12"/>
      <c r="K1025" s="33"/>
      <c r="L1025" s="33"/>
      <c r="M1025" s="159" t="s">
        <v>308</v>
      </c>
      <c r="N1025" s="160"/>
    </row>
    <row r="1026" spans="1:14" s="67" customFormat="1" ht="10.5" customHeight="1" thickTop="1" x14ac:dyDescent="0.2">
      <c r="A1026" s="139"/>
      <c r="B1026" s="72"/>
      <c r="C1026" s="85" t="s">
        <v>374</v>
      </c>
      <c r="D1026" s="161">
        <f>D1019+D1024</f>
        <v>78006558.980000004</v>
      </c>
      <c r="E1026" s="161">
        <f>E1019+E1024</f>
        <v>9459884.4800000004</v>
      </c>
      <c r="F1026" s="161">
        <f t="shared" ref="F1026:J1026" si="1211">F1019+F1024</f>
        <v>596790.04</v>
      </c>
      <c r="G1026" s="161">
        <f t="shared" si="1211"/>
        <v>699458.67000000016</v>
      </c>
      <c r="H1026" s="161">
        <f t="shared" si="1211"/>
        <v>0</v>
      </c>
      <c r="I1026" s="161">
        <f t="shared" si="1211"/>
        <v>0</v>
      </c>
      <c r="J1026" s="161">
        <f t="shared" si="1211"/>
        <v>67654.09</v>
      </c>
      <c r="K1026" s="161">
        <f t="shared" ref="K1026" si="1212">D1026+E1026-F1026-G1026+H1026+I1026+J1026</f>
        <v>86237848.840000004</v>
      </c>
      <c r="L1026" s="161">
        <f>L1019+L1024</f>
        <v>0</v>
      </c>
      <c r="M1026" s="204"/>
      <c r="N1026" s="161">
        <f>K1026-L1026</f>
        <v>86237848.840000004</v>
      </c>
    </row>
    <row r="1027" spans="1:14" ht="10.5" customHeight="1" x14ac:dyDescent="0.2">
      <c r="A1027" s="137" t="s">
        <v>105</v>
      </c>
      <c r="B1027" s="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55" t="s">
        <v>308</v>
      </c>
      <c r="N1027" s="12"/>
    </row>
    <row r="1028" spans="1:14" s="9" customFormat="1" ht="10.5" customHeight="1" x14ac:dyDescent="0.2">
      <c r="A1028" s="5"/>
      <c r="B1028" s="2">
        <v>341</v>
      </c>
      <c r="C1028" s="13" t="s">
        <v>40</v>
      </c>
      <c r="D1028" s="12">
        <v>694529.4</v>
      </c>
      <c r="E1028" s="12">
        <v>48970.07</v>
      </c>
      <c r="F1028" s="12">
        <v>0</v>
      </c>
      <c r="G1028" s="12">
        <v>0</v>
      </c>
      <c r="H1028" s="12">
        <v>0</v>
      </c>
      <c r="I1028" s="12">
        <v>0</v>
      </c>
      <c r="J1028" s="12">
        <v>0</v>
      </c>
      <c r="K1028" s="12">
        <f>D1028+E1028-F1028-G1028+H1028+I1028+J1028</f>
        <v>743499.47</v>
      </c>
      <c r="L1028" s="12">
        <v>0</v>
      </c>
      <c r="M1028" s="155" t="s">
        <v>308</v>
      </c>
      <c r="N1028" s="12">
        <f>K1028-L1028</f>
        <v>743499.47</v>
      </c>
    </row>
    <row r="1029" spans="1:14" ht="10.5" customHeight="1" x14ac:dyDescent="0.2">
      <c r="A1029" s="4"/>
      <c r="B1029" s="2">
        <v>342</v>
      </c>
      <c r="C1029" s="44" t="s">
        <v>100</v>
      </c>
      <c r="D1029" s="12">
        <v>114376.72</v>
      </c>
      <c r="E1029" s="12">
        <v>6325.92</v>
      </c>
      <c r="F1029" s="12">
        <v>0</v>
      </c>
      <c r="G1029" s="12">
        <v>0</v>
      </c>
      <c r="H1029" s="12">
        <v>0</v>
      </c>
      <c r="I1029" s="12">
        <v>0</v>
      </c>
      <c r="J1029" s="12">
        <v>0</v>
      </c>
      <c r="K1029" s="12">
        <f>D1029+E1029-F1029-G1029+H1029+I1029+J1029</f>
        <v>120702.64</v>
      </c>
      <c r="L1029" s="12">
        <v>0</v>
      </c>
      <c r="M1029" s="155" t="s">
        <v>308</v>
      </c>
      <c r="N1029" s="12">
        <f>K1029-L1029</f>
        <v>120702.64</v>
      </c>
    </row>
    <row r="1030" spans="1:14" ht="10.5" customHeight="1" x14ac:dyDescent="0.2">
      <c r="A1030" s="4"/>
      <c r="B1030" s="2">
        <v>343</v>
      </c>
      <c r="C1030" s="4" t="s">
        <v>101</v>
      </c>
      <c r="D1030" s="12">
        <v>81716662.340000004</v>
      </c>
      <c r="E1030" s="12">
        <v>8943323.8699999992</v>
      </c>
      <c r="F1030" s="12">
        <v>13564809.15</v>
      </c>
      <c r="G1030" s="12">
        <v>654084.41</v>
      </c>
      <c r="H1030" s="12">
        <v>0</v>
      </c>
      <c r="I1030" s="12">
        <v>8180702.1900000004</v>
      </c>
      <c r="J1030" s="12">
        <v>164290.82</v>
      </c>
      <c r="K1030" s="12">
        <f t="shared" ref="K1030:K1034" si="1213">D1030+E1030-F1030-G1030+H1030+I1030+J1030</f>
        <v>84786085.659999996</v>
      </c>
      <c r="L1030" s="12">
        <v>0</v>
      </c>
      <c r="M1030" s="155" t="s">
        <v>308</v>
      </c>
      <c r="N1030" s="12">
        <f t="shared" ref="N1030:N1033" si="1214">K1030-L1030</f>
        <v>84786085.659999996</v>
      </c>
    </row>
    <row r="1031" spans="1:14" ht="10.5" customHeight="1" x14ac:dyDescent="0.2">
      <c r="A1031" s="4"/>
      <c r="B1031" s="2">
        <v>344</v>
      </c>
      <c r="C1031" s="4" t="s">
        <v>102</v>
      </c>
      <c r="D1031" s="12">
        <v>15668023.65</v>
      </c>
      <c r="E1031" s="12">
        <v>1043634.1</v>
      </c>
      <c r="F1031" s="12">
        <v>166972.20000000001</v>
      </c>
      <c r="G1031" s="12">
        <v>72248.22</v>
      </c>
      <c r="H1031" s="12">
        <v>0</v>
      </c>
      <c r="I1031" s="12">
        <v>41.44</v>
      </c>
      <c r="J1031" s="12">
        <v>0</v>
      </c>
      <c r="K1031" s="12">
        <f t="shared" si="1213"/>
        <v>16472478.77</v>
      </c>
      <c r="L1031" s="12">
        <v>0</v>
      </c>
      <c r="M1031" s="155" t="s">
        <v>308</v>
      </c>
      <c r="N1031" s="12">
        <f t="shared" si="1214"/>
        <v>16472478.77</v>
      </c>
    </row>
    <row r="1032" spans="1:14" ht="10.5" customHeight="1" x14ac:dyDescent="0.2">
      <c r="A1032" s="4"/>
      <c r="B1032" s="2">
        <v>345</v>
      </c>
      <c r="C1032" s="4" t="s">
        <v>43</v>
      </c>
      <c r="D1032" s="12">
        <v>16044842.48</v>
      </c>
      <c r="E1032" s="12">
        <v>812644.72</v>
      </c>
      <c r="F1032" s="12">
        <v>2984455.74</v>
      </c>
      <c r="G1032" s="12">
        <v>96.03</v>
      </c>
      <c r="H1032" s="12">
        <v>0</v>
      </c>
      <c r="I1032" s="12">
        <v>171.82</v>
      </c>
      <c r="J1032" s="12">
        <v>0</v>
      </c>
      <c r="K1032" s="12">
        <f t="shared" si="1213"/>
        <v>13873107.25</v>
      </c>
      <c r="L1032" s="12">
        <v>0</v>
      </c>
      <c r="M1032" s="155" t="s">
        <v>308</v>
      </c>
      <c r="N1032" s="12">
        <f t="shared" si="1214"/>
        <v>13873107.25</v>
      </c>
    </row>
    <row r="1033" spans="1:14" ht="10.5" customHeight="1" x14ac:dyDescent="0.2">
      <c r="A1033" s="4"/>
      <c r="B1033" s="2">
        <v>346</v>
      </c>
      <c r="C1033" s="4" t="s">
        <v>44</v>
      </c>
      <c r="D1033" s="12">
        <v>369284.17</v>
      </c>
      <c r="E1033" s="12">
        <v>26224.799999999999</v>
      </c>
      <c r="F1033" s="12">
        <v>0</v>
      </c>
      <c r="G1033" s="12">
        <v>0</v>
      </c>
      <c r="H1033" s="12">
        <v>0</v>
      </c>
      <c r="I1033" s="12">
        <v>0</v>
      </c>
      <c r="J1033" s="12">
        <v>0</v>
      </c>
      <c r="K1033" s="12">
        <f t="shared" si="1213"/>
        <v>395508.97</v>
      </c>
      <c r="L1033" s="12">
        <v>0</v>
      </c>
      <c r="M1033" s="155" t="s">
        <v>308</v>
      </c>
      <c r="N1033" s="12">
        <f t="shared" si="1214"/>
        <v>395508.97</v>
      </c>
    </row>
    <row r="1034" spans="1:14" s="67" customFormat="1" ht="10.5" customHeight="1" x14ac:dyDescent="0.2">
      <c r="A1034" s="66"/>
      <c r="B1034" s="72"/>
      <c r="C1034" s="73" t="s">
        <v>45</v>
      </c>
      <c r="D1034" s="63">
        <f>SUM(D1028:D1033)</f>
        <v>114607718.76000002</v>
      </c>
      <c r="E1034" s="63">
        <f t="shared" ref="E1034" si="1215">SUM(E1028:E1033)</f>
        <v>10881123.48</v>
      </c>
      <c r="F1034" s="63">
        <f t="shared" ref="F1034" si="1216">SUM(F1028:F1033)</f>
        <v>16716237.09</v>
      </c>
      <c r="G1034" s="63">
        <f t="shared" ref="G1034" si="1217">SUM(G1028:G1033)</f>
        <v>726428.66</v>
      </c>
      <c r="H1034" s="63">
        <f t="shared" ref="H1034" si="1218">SUM(H1028:H1033)</f>
        <v>0</v>
      </c>
      <c r="I1034" s="63">
        <f t="shared" ref="I1034" si="1219">SUM(I1028:I1033)</f>
        <v>8180915.4500000011</v>
      </c>
      <c r="J1034" s="63">
        <f t="shared" ref="J1034" si="1220">SUM(J1028:J1033)</f>
        <v>164290.82</v>
      </c>
      <c r="K1034" s="63">
        <f t="shared" si="1213"/>
        <v>116391382.76000002</v>
      </c>
      <c r="L1034" s="63">
        <f>SUM(L1028:L1033)</f>
        <v>0</v>
      </c>
      <c r="M1034" s="155" t="s">
        <v>308</v>
      </c>
      <c r="N1034" s="63">
        <f>K1034-L1034</f>
        <v>116391382.76000002</v>
      </c>
    </row>
    <row r="1035" spans="1:14" ht="10.5" customHeight="1" x14ac:dyDescent="0.2">
      <c r="A1035" s="4"/>
      <c r="B1035" s="2"/>
      <c r="C1035" s="18"/>
      <c r="D1035" s="12"/>
      <c r="E1035" s="12"/>
      <c r="F1035" s="12"/>
      <c r="G1035" s="12"/>
      <c r="H1035" s="12"/>
      <c r="I1035" s="12"/>
      <c r="J1035" s="12"/>
      <c r="K1035" s="33"/>
      <c r="L1035" s="33"/>
      <c r="M1035" s="155" t="s">
        <v>308</v>
      </c>
      <c r="N1035" s="33"/>
    </row>
    <row r="1036" spans="1:14" s="9" customFormat="1" ht="10.5" customHeight="1" x14ac:dyDescent="0.2">
      <c r="A1036" s="5"/>
      <c r="B1036" s="2">
        <v>346.3</v>
      </c>
      <c r="C1036" s="13" t="s">
        <v>46</v>
      </c>
      <c r="D1036" s="12">
        <v>0</v>
      </c>
      <c r="E1036" s="12">
        <v>0</v>
      </c>
      <c r="F1036" s="12">
        <v>0</v>
      </c>
      <c r="G1036" s="12">
        <v>0</v>
      </c>
      <c r="H1036" s="12">
        <v>0</v>
      </c>
      <c r="I1036" s="12">
        <v>0</v>
      </c>
      <c r="J1036" s="12">
        <v>0</v>
      </c>
      <c r="K1036" s="12">
        <f t="shared" ref="K1036:K1039" si="1221">D1036+E1036-F1036-G1036+H1036+I1036+J1036</f>
        <v>0</v>
      </c>
      <c r="L1036" s="12">
        <v>0</v>
      </c>
      <c r="M1036" s="155" t="s">
        <v>308</v>
      </c>
      <c r="N1036" s="12">
        <f t="shared" ref="N1036:N1038" si="1222">K1036-L1036</f>
        <v>0</v>
      </c>
    </row>
    <row r="1037" spans="1:14" s="9" customFormat="1" ht="10.5" customHeight="1" x14ac:dyDescent="0.2">
      <c r="A1037" s="5"/>
      <c r="B1037" s="2">
        <v>346.5</v>
      </c>
      <c r="C1037" s="5" t="s">
        <v>47</v>
      </c>
      <c r="D1037" s="12">
        <v>0</v>
      </c>
      <c r="E1037" s="12">
        <v>0</v>
      </c>
      <c r="F1037" s="12">
        <v>0</v>
      </c>
      <c r="G1037" s="12">
        <v>0</v>
      </c>
      <c r="H1037" s="12">
        <v>0</v>
      </c>
      <c r="I1037" s="12">
        <v>0</v>
      </c>
      <c r="J1037" s="12">
        <v>0</v>
      </c>
      <c r="K1037" s="12">
        <f t="shared" si="1221"/>
        <v>0</v>
      </c>
      <c r="L1037" s="12">
        <v>0</v>
      </c>
      <c r="M1037" s="155" t="s">
        <v>308</v>
      </c>
      <c r="N1037" s="12">
        <f t="shared" si="1222"/>
        <v>0</v>
      </c>
    </row>
    <row r="1038" spans="1:14" ht="10.5" customHeight="1" x14ac:dyDescent="0.2">
      <c r="A1038" s="4"/>
      <c r="B1038" s="2">
        <v>346.7</v>
      </c>
      <c r="C1038" s="3" t="s">
        <v>48</v>
      </c>
      <c r="D1038" s="12">
        <v>0</v>
      </c>
      <c r="E1038" s="12">
        <v>0</v>
      </c>
      <c r="F1038" s="12">
        <v>0</v>
      </c>
      <c r="G1038" s="12">
        <v>0</v>
      </c>
      <c r="H1038" s="12">
        <v>0</v>
      </c>
      <c r="I1038" s="12">
        <v>0</v>
      </c>
      <c r="J1038" s="12">
        <v>0</v>
      </c>
      <c r="K1038" s="12">
        <f t="shared" si="1221"/>
        <v>0</v>
      </c>
      <c r="L1038" s="12">
        <v>0</v>
      </c>
      <c r="M1038" s="155" t="s">
        <v>308</v>
      </c>
      <c r="N1038" s="12">
        <f t="shared" si="1222"/>
        <v>0</v>
      </c>
    </row>
    <row r="1039" spans="1:14" s="67" customFormat="1" ht="10.5" customHeight="1" x14ac:dyDescent="0.2">
      <c r="A1039" s="66"/>
      <c r="B1039" s="72"/>
      <c r="C1039" s="73" t="s">
        <v>49</v>
      </c>
      <c r="D1039" s="63">
        <f>SUM(D1036:D1038)</f>
        <v>0</v>
      </c>
      <c r="E1039" s="63">
        <f t="shared" ref="E1039" si="1223">SUM(E1036:E1038)</f>
        <v>0</v>
      </c>
      <c r="F1039" s="63">
        <f t="shared" ref="F1039" si="1224">SUM(F1036:F1038)</f>
        <v>0</v>
      </c>
      <c r="G1039" s="63">
        <f t="shared" ref="G1039" si="1225">SUM(G1036:G1038)</f>
        <v>0</v>
      </c>
      <c r="H1039" s="63">
        <f t="shared" ref="H1039" si="1226">SUM(H1036:H1038)</f>
        <v>0</v>
      </c>
      <c r="I1039" s="63">
        <f t="shared" ref="I1039" si="1227">SUM(I1036:I1038)</f>
        <v>0</v>
      </c>
      <c r="J1039" s="63">
        <f t="shared" ref="J1039" si="1228">SUM(J1036:J1038)</f>
        <v>0</v>
      </c>
      <c r="K1039" s="63">
        <f t="shared" si="1221"/>
        <v>0</v>
      </c>
      <c r="L1039" s="63">
        <f>SUM(L1036:L1038)</f>
        <v>0</v>
      </c>
      <c r="M1039" s="155" t="s">
        <v>308</v>
      </c>
      <c r="N1039" s="63">
        <f>K1039-L1039</f>
        <v>0</v>
      </c>
    </row>
    <row r="1040" spans="1:14" ht="10.5" customHeight="1" thickBot="1" x14ac:dyDescent="0.25">
      <c r="A1040" s="4"/>
      <c r="B1040" s="11"/>
      <c r="D1040" s="12"/>
      <c r="E1040" s="12"/>
      <c r="F1040" s="12"/>
      <c r="G1040" s="12"/>
      <c r="H1040" s="12"/>
      <c r="I1040" s="12"/>
      <c r="J1040" s="12"/>
      <c r="K1040" s="33"/>
      <c r="L1040" s="33"/>
      <c r="M1040" s="159" t="s">
        <v>308</v>
      </c>
      <c r="N1040" s="160"/>
    </row>
    <row r="1041" spans="1:14" s="67" customFormat="1" ht="10.5" customHeight="1" thickTop="1" x14ac:dyDescent="0.2">
      <c r="A1041" s="66"/>
      <c r="B1041" s="72"/>
      <c r="C1041" s="85" t="s">
        <v>375</v>
      </c>
      <c r="D1041" s="161">
        <f>D1034+D1039</f>
        <v>114607718.76000002</v>
      </c>
      <c r="E1041" s="161">
        <f>E1034+E1039</f>
        <v>10881123.48</v>
      </c>
      <c r="F1041" s="161">
        <f t="shared" ref="F1041:J1041" si="1229">F1034+F1039</f>
        <v>16716237.09</v>
      </c>
      <c r="G1041" s="161">
        <f t="shared" si="1229"/>
        <v>726428.66</v>
      </c>
      <c r="H1041" s="161">
        <f t="shared" si="1229"/>
        <v>0</v>
      </c>
      <c r="I1041" s="161">
        <f t="shared" si="1229"/>
        <v>8180915.4500000011</v>
      </c>
      <c r="J1041" s="161">
        <f t="shared" si="1229"/>
        <v>164290.82</v>
      </c>
      <c r="K1041" s="161">
        <f t="shared" ref="K1041" si="1230">D1041+E1041-F1041-G1041+H1041+I1041+J1041</f>
        <v>116391382.76000002</v>
      </c>
      <c r="L1041" s="161">
        <f>L1034+L1039</f>
        <v>0</v>
      </c>
      <c r="M1041" s="204"/>
      <c r="N1041" s="161">
        <f>K1041-L1041</f>
        <v>116391382.76000002</v>
      </c>
    </row>
    <row r="1042" spans="1:14" ht="10.5" customHeight="1" x14ac:dyDescent="0.2">
      <c r="A1042" s="137" t="s">
        <v>220</v>
      </c>
      <c r="B1042" s="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55" t="s">
        <v>308</v>
      </c>
      <c r="N1042" s="12"/>
    </row>
    <row r="1043" spans="1:14" s="9" customFormat="1" ht="10.5" customHeight="1" x14ac:dyDescent="0.2">
      <c r="A1043" s="5"/>
      <c r="B1043" s="2">
        <v>341</v>
      </c>
      <c r="C1043" s="13" t="s">
        <v>40</v>
      </c>
      <c r="D1043" s="12">
        <v>7124478.21</v>
      </c>
      <c r="E1043" s="12">
        <v>807138.92</v>
      </c>
      <c r="F1043" s="12">
        <v>32915.03</v>
      </c>
      <c r="G1043" s="12">
        <v>651.44000000000005</v>
      </c>
      <c r="H1043" s="12">
        <v>0</v>
      </c>
      <c r="I1043" s="12">
        <v>16458</v>
      </c>
      <c r="J1043" s="12">
        <v>0</v>
      </c>
      <c r="K1043" s="12">
        <f>D1043+E1043-F1043-G1043+H1043+I1043+J1043</f>
        <v>7914508.6599999992</v>
      </c>
      <c r="L1043" s="12">
        <v>0</v>
      </c>
      <c r="M1043" s="155" t="s">
        <v>308</v>
      </c>
      <c r="N1043" s="12">
        <f>K1043-L1043</f>
        <v>7914508.6599999992</v>
      </c>
    </row>
    <row r="1044" spans="1:14" ht="10.5" customHeight="1" x14ac:dyDescent="0.2">
      <c r="A1044" s="4"/>
      <c r="B1044" s="2">
        <v>342</v>
      </c>
      <c r="C1044" s="44" t="s">
        <v>100</v>
      </c>
      <c r="D1044" s="12">
        <v>3213891.65</v>
      </c>
      <c r="E1044" s="12">
        <v>418106.68</v>
      </c>
      <c r="F1044" s="12">
        <v>0</v>
      </c>
      <c r="G1044" s="12">
        <v>1.4000000000000001</v>
      </c>
      <c r="H1044" s="12">
        <v>0</v>
      </c>
      <c r="I1044" s="12">
        <v>0</v>
      </c>
      <c r="J1044" s="12">
        <v>0</v>
      </c>
      <c r="K1044" s="12">
        <f>D1044+E1044-F1044-G1044+H1044+I1044+J1044</f>
        <v>3631996.93</v>
      </c>
      <c r="L1044" s="12">
        <v>0</v>
      </c>
      <c r="M1044" s="155" t="s">
        <v>308</v>
      </c>
      <c r="N1044" s="12">
        <f>K1044-L1044</f>
        <v>3631996.93</v>
      </c>
    </row>
    <row r="1045" spans="1:14" ht="10.5" customHeight="1" x14ac:dyDescent="0.2">
      <c r="A1045" s="4"/>
      <c r="B1045" s="2">
        <v>343</v>
      </c>
      <c r="C1045" s="4" t="s">
        <v>101</v>
      </c>
      <c r="D1045" s="12">
        <v>52226790.259999998</v>
      </c>
      <c r="E1045" s="12">
        <v>17633884.75</v>
      </c>
      <c r="F1045" s="12">
        <v>7255626.7400000002</v>
      </c>
      <c r="G1045" s="12">
        <v>755807.77</v>
      </c>
      <c r="H1045" s="12">
        <v>0</v>
      </c>
      <c r="I1045" s="12">
        <v>2056105.1</v>
      </c>
      <c r="J1045" s="12">
        <v>215985.79</v>
      </c>
      <c r="K1045" s="12">
        <f t="shared" ref="K1045:K1049" si="1231">D1045+E1045-F1045-G1045+H1045+I1045+J1045</f>
        <v>64121331.389999986</v>
      </c>
      <c r="L1045" s="12">
        <v>0</v>
      </c>
      <c r="M1045" s="155" t="s">
        <v>308</v>
      </c>
      <c r="N1045" s="12">
        <f t="shared" ref="N1045:N1048" si="1232">K1045-L1045</f>
        <v>64121331.389999986</v>
      </c>
    </row>
    <row r="1046" spans="1:14" ht="10.5" customHeight="1" x14ac:dyDescent="0.2">
      <c r="A1046" s="4"/>
      <c r="B1046" s="2">
        <v>344</v>
      </c>
      <c r="C1046" s="4" t="s">
        <v>102</v>
      </c>
      <c r="D1046" s="12">
        <v>12805151.98</v>
      </c>
      <c r="E1046" s="12">
        <v>1346561.03</v>
      </c>
      <c r="F1046" s="12">
        <v>1188650.3400000001</v>
      </c>
      <c r="G1046" s="12">
        <v>603224</v>
      </c>
      <c r="H1046" s="12">
        <v>0</v>
      </c>
      <c r="I1046" s="12">
        <v>45564</v>
      </c>
      <c r="J1046" s="12">
        <v>0</v>
      </c>
      <c r="K1046" s="12">
        <f t="shared" si="1231"/>
        <v>12405402.67</v>
      </c>
      <c r="L1046" s="12">
        <v>0</v>
      </c>
      <c r="M1046" s="155" t="s">
        <v>308</v>
      </c>
      <c r="N1046" s="12">
        <f t="shared" si="1232"/>
        <v>12405402.67</v>
      </c>
    </row>
    <row r="1047" spans="1:14" ht="10.5" customHeight="1" x14ac:dyDescent="0.2">
      <c r="A1047" s="4"/>
      <c r="B1047" s="2">
        <v>345</v>
      </c>
      <c r="C1047" s="4" t="s">
        <v>43</v>
      </c>
      <c r="D1047" s="12">
        <v>16766372.35</v>
      </c>
      <c r="E1047" s="12">
        <v>1715579.69</v>
      </c>
      <c r="F1047" s="12">
        <v>2280257.2800000003</v>
      </c>
      <c r="G1047" s="12">
        <v>42525.81</v>
      </c>
      <c r="H1047" s="12">
        <v>0</v>
      </c>
      <c r="I1047" s="12">
        <v>0</v>
      </c>
      <c r="J1047" s="12">
        <v>0</v>
      </c>
      <c r="K1047" s="12">
        <f t="shared" si="1231"/>
        <v>16159168.949999997</v>
      </c>
      <c r="L1047" s="12">
        <v>0</v>
      </c>
      <c r="M1047" s="155" t="s">
        <v>308</v>
      </c>
      <c r="N1047" s="12">
        <f t="shared" si="1232"/>
        <v>16159168.949999997</v>
      </c>
    </row>
    <row r="1048" spans="1:14" ht="10.5" customHeight="1" x14ac:dyDescent="0.2">
      <c r="A1048" s="4"/>
      <c r="B1048" s="2">
        <v>346</v>
      </c>
      <c r="C1048" s="4" t="s">
        <v>44</v>
      </c>
      <c r="D1048" s="12">
        <v>1495591.85</v>
      </c>
      <c r="E1048" s="12">
        <v>160530.80000000002</v>
      </c>
      <c r="F1048" s="12">
        <v>29964.690000000002</v>
      </c>
      <c r="G1048" s="12">
        <v>2696.38</v>
      </c>
      <c r="H1048" s="12">
        <v>0</v>
      </c>
      <c r="I1048" s="12">
        <v>0</v>
      </c>
      <c r="J1048" s="12">
        <v>0</v>
      </c>
      <c r="K1048" s="12">
        <f t="shared" si="1231"/>
        <v>1623461.5800000003</v>
      </c>
      <c r="L1048" s="12">
        <v>0</v>
      </c>
      <c r="M1048" s="155" t="s">
        <v>308</v>
      </c>
      <c r="N1048" s="12">
        <f t="shared" si="1232"/>
        <v>1623461.5800000003</v>
      </c>
    </row>
    <row r="1049" spans="1:14" s="67" customFormat="1" ht="10.5" customHeight="1" x14ac:dyDescent="0.2">
      <c r="A1049" s="66"/>
      <c r="B1049" s="72"/>
      <c r="C1049" s="73" t="s">
        <v>45</v>
      </c>
      <c r="D1049" s="63">
        <f>SUM(D1043:D1048)</f>
        <v>93632276.299999982</v>
      </c>
      <c r="E1049" s="63">
        <f t="shared" ref="E1049" si="1233">SUM(E1043:E1048)</f>
        <v>22081801.870000005</v>
      </c>
      <c r="F1049" s="63">
        <f t="shared" ref="F1049" si="1234">SUM(F1043:F1048)</f>
        <v>10787414.08</v>
      </c>
      <c r="G1049" s="63">
        <f t="shared" ref="G1049" si="1235">SUM(G1043:G1048)</f>
        <v>1404906.7999999998</v>
      </c>
      <c r="H1049" s="63">
        <f t="shared" ref="H1049" si="1236">SUM(H1043:H1048)</f>
        <v>0</v>
      </c>
      <c r="I1049" s="63">
        <f t="shared" ref="I1049" si="1237">SUM(I1043:I1048)</f>
        <v>2118127.1</v>
      </c>
      <c r="J1049" s="63">
        <f t="shared" ref="J1049" si="1238">SUM(J1043:J1048)</f>
        <v>215985.79</v>
      </c>
      <c r="K1049" s="63">
        <f t="shared" si="1231"/>
        <v>105855870.17999999</v>
      </c>
      <c r="L1049" s="63">
        <f>SUM(L1043:L1048)</f>
        <v>0</v>
      </c>
      <c r="M1049" s="155" t="s">
        <v>308</v>
      </c>
      <c r="N1049" s="63">
        <f>K1049-L1049</f>
        <v>105855870.17999999</v>
      </c>
    </row>
    <row r="1050" spans="1:14" ht="10.5" customHeight="1" x14ac:dyDescent="0.2">
      <c r="A1050" s="4"/>
      <c r="B1050" s="2"/>
      <c r="C1050" s="18"/>
      <c r="D1050" s="12"/>
      <c r="E1050" s="12"/>
      <c r="F1050" s="12"/>
      <c r="G1050" s="12"/>
      <c r="H1050" s="12"/>
      <c r="I1050" s="12"/>
      <c r="J1050" s="12"/>
      <c r="K1050" s="33"/>
      <c r="L1050" s="33"/>
      <c r="M1050" s="155" t="s">
        <v>308</v>
      </c>
      <c r="N1050" s="33"/>
    </row>
    <row r="1051" spans="1:14" s="9" customFormat="1" ht="10.5" customHeight="1" x14ac:dyDescent="0.2">
      <c r="A1051" s="5"/>
      <c r="B1051" s="2">
        <v>346.3</v>
      </c>
      <c r="C1051" s="13" t="s">
        <v>46</v>
      </c>
      <c r="D1051" s="12">
        <v>0</v>
      </c>
      <c r="E1051" s="12">
        <v>0</v>
      </c>
      <c r="F1051" s="12">
        <v>0</v>
      </c>
      <c r="G1051" s="12">
        <v>0</v>
      </c>
      <c r="H1051" s="12">
        <v>0</v>
      </c>
      <c r="I1051" s="12">
        <v>0</v>
      </c>
      <c r="J1051" s="12">
        <v>0</v>
      </c>
      <c r="K1051" s="12">
        <f t="shared" ref="K1051:K1054" si="1239">D1051+E1051-F1051-G1051+H1051+I1051+J1051</f>
        <v>0</v>
      </c>
      <c r="L1051" s="12">
        <v>0</v>
      </c>
      <c r="M1051" s="155" t="s">
        <v>308</v>
      </c>
      <c r="N1051" s="12">
        <f t="shared" ref="N1051:N1053" si="1240">K1051-L1051</f>
        <v>0</v>
      </c>
    </row>
    <row r="1052" spans="1:14" s="9" customFormat="1" ht="10.5" customHeight="1" x14ac:dyDescent="0.2">
      <c r="A1052" s="5"/>
      <c r="B1052" s="2">
        <v>346.5</v>
      </c>
      <c r="C1052" s="5" t="s">
        <v>47</v>
      </c>
      <c r="D1052" s="12">
        <v>0</v>
      </c>
      <c r="E1052" s="12">
        <v>0</v>
      </c>
      <c r="F1052" s="12">
        <v>0</v>
      </c>
      <c r="G1052" s="12">
        <v>0</v>
      </c>
      <c r="H1052" s="12">
        <v>0</v>
      </c>
      <c r="I1052" s="12">
        <v>0</v>
      </c>
      <c r="J1052" s="12">
        <v>0</v>
      </c>
      <c r="K1052" s="12">
        <f t="shared" si="1239"/>
        <v>0</v>
      </c>
      <c r="L1052" s="12">
        <v>0</v>
      </c>
      <c r="M1052" s="155" t="s">
        <v>308</v>
      </c>
      <c r="N1052" s="12">
        <f t="shared" si="1240"/>
        <v>0</v>
      </c>
    </row>
    <row r="1053" spans="1:14" ht="10.5" customHeight="1" x14ac:dyDescent="0.2">
      <c r="A1053" s="4"/>
      <c r="B1053" s="2">
        <v>346.7</v>
      </c>
      <c r="C1053" s="3" t="s">
        <v>48</v>
      </c>
      <c r="D1053" s="12">
        <v>0</v>
      </c>
      <c r="E1053" s="12">
        <v>0</v>
      </c>
      <c r="F1053" s="12">
        <v>0</v>
      </c>
      <c r="G1053" s="12">
        <v>0</v>
      </c>
      <c r="H1053" s="12">
        <v>0</v>
      </c>
      <c r="I1053" s="12">
        <v>0</v>
      </c>
      <c r="J1053" s="12">
        <v>0</v>
      </c>
      <c r="K1053" s="12">
        <f t="shared" si="1239"/>
        <v>0</v>
      </c>
      <c r="L1053" s="12">
        <v>0</v>
      </c>
      <c r="M1053" s="155" t="s">
        <v>308</v>
      </c>
      <c r="N1053" s="12">
        <f t="shared" si="1240"/>
        <v>0</v>
      </c>
    </row>
    <row r="1054" spans="1:14" s="67" customFormat="1" ht="10.5" customHeight="1" x14ac:dyDescent="0.2">
      <c r="A1054" s="66"/>
      <c r="B1054" s="72"/>
      <c r="C1054" s="73" t="s">
        <v>49</v>
      </c>
      <c r="D1054" s="63">
        <f>SUM(D1051:D1053)</f>
        <v>0</v>
      </c>
      <c r="E1054" s="63">
        <f t="shared" ref="E1054" si="1241">SUM(E1051:E1053)</f>
        <v>0</v>
      </c>
      <c r="F1054" s="63">
        <f t="shared" ref="F1054" si="1242">SUM(F1051:F1053)</f>
        <v>0</v>
      </c>
      <c r="G1054" s="63">
        <f t="shared" ref="G1054" si="1243">SUM(G1051:G1053)</f>
        <v>0</v>
      </c>
      <c r="H1054" s="63">
        <f t="shared" ref="H1054" si="1244">SUM(H1051:H1053)</f>
        <v>0</v>
      </c>
      <c r="I1054" s="63">
        <f t="shared" ref="I1054" si="1245">SUM(I1051:I1053)</f>
        <v>0</v>
      </c>
      <c r="J1054" s="63">
        <f t="shared" ref="J1054" si="1246">SUM(J1051:J1053)</f>
        <v>0</v>
      </c>
      <c r="K1054" s="63">
        <f t="shared" si="1239"/>
        <v>0</v>
      </c>
      <c r="L1054" s="63">
        <f>SUM(L1051:L1053)</f>
        <v>0</v>
      </c>
      <c r="M1054" s="155" t="s">
        <v>308</v>
      </c>
      <c r="N1054" s="63">
        <f>K1054-L1054</f>
        <v>0</v>
      </c>
    </row>
    <row r="1055" spans="1:14" ht="10.5" customHeight="1" thickBot="1" x14ac:dyDescent="0.25">
      <c r="A1055" s="4"/>
      <c r="B1055" s="11"/>
      <c r="D1055" s="12"/>
      <c r="E1055" s="12"/>
      <c r="F1055" s="12"/>
      <c r="G1055" s="12"/>
      <c r="H1055" s="12"/>
      <c r="I1055" s="12"/>
      <c r="J1055" s="12"/>
      <c r="K1055" s="33"/>
      <c r="L1055" s="33"/>
      <c r="M1055" s="159" t="s">
        <v>308</v>
      </c>
      <c r="N1055" s="160"/>
    </row>
    <row r="1056" spans="1:14" s="67" customFormat="1" ht="10.5" customHeight="1" thickTop="1" x14ac:dyDescent="0.2">
      <c r="A1056" s="66"/>
      <c r="B1056" s="72"/>
      <c r="C1056" s="85" t="s">
        <v>376</v>
      </c>
      <c r="D1056" s="161">
        <f>D1049+D1054</f>
        <v>93632276.299999982</v>
      </c>
      <c r="E1056" s="161">
        <f>E1049+E1054</f>
        <v>22081801.870000005</v>
      </c>
      <c r="F1056" s="161">
        <f t="shared" ref="F1056:J1056" si="1247">F1049+F1054</f>
        <v>10787414.08</v>
      </c>
      <c r="G1056" s="161">
        <f t="shared" si="1247"/>
        <v>1404906.7999999998</v>
      </c>
      <c r="H1056" s="161">
        <f t="shared" si="1247"/>
        <v>0</v>
      </c>
      <c r="I1056" s="161">
        <f t="shared" si="1247"/>
        <v>2118127.1</v>
      </c>
      <c r="J1056" s="161">
        <f t="shared" si="1247"/>
        <v>215985.79</v>
      </c>
      <c r="K1056" s="161">
        <f t="shared" ref="K1056" si="1248">D1056+E1056-F1056-G1056+H1056+I1056+J1056</f>
        <v>105855870.17999999</v>
      </c>
      <c r="L1056" s="161">
        <f>L1049+L1054</f>
        <v>0</v>
      </c>
      <c r="M1056" s="204"/>
      <c r="N1056" s="161">
        <f>K1056-L1056</f>
        <v>105855870.17999999</v>
      </c>
    </row>
    <row r="1057" spans="1:14" ht="10.5" customHeight="1" x14ac:dyDescent="0.2">
      <c r="A1057" s="135" t="s">
        <v>69</v>
      </c>
      <c r="B1057" s="39"/>
      <c r="C1057" s="29"/>
      <c r="D1057" s="156"/>
      <c r="E1057" s="156"/>
      <c r="F1057" s="156"/>
      <c r="G1057" s="156"/>
      <c r="H1057" s="156"/>
      <c r="I1057" s="156"/>
      <c r="J1057" s="156"/>
      <c r="K1057" s="156"/>
      <c r="L1057" s="156"/>
      <c r="M1057" s="157" t="s">
        <v>308</v>
      </c>
      <c r="N1057" s="158"/>
    </row>
    <row r="1058" spans="1:14" s="9" customFormat="1" ht="10.5" customHeight="1" x14ac:dyDescent="0.2">
      <c r="A1058" s="136"/>
      <c r="B1058" s="31">
        <v>341</v>
      </c>
      <c r="C1058" s="32" t="s">
        <v>40</v>
      </c>
      <c r="D1058" s="33">
        <f t="shared" ref="D1058:J1063" si="1249">D1028+D1043+D1013+D998</f>
        <v>37853041.659999996</v>
      </c>
      <c r="E1058" s="33">
        <f t="shared" si="1249"/>
        <v>2527302.89</v>
      </c>
      <c r="F1058" s="33">
        <f t="shared" si="1249"/>
        <v>350648.14</v>
      </c>
      <c r="G1058" s="33">
        <f t="shared" si="1249"/>
        <v>201909.22</v>
      </c>
      <c r="H1058" s="33">
        <f t="shared" si="1249"/>
        <v>0</v>
      </c>
      <c r="I1058" s="33">
        <f t="shared" si="1249"/>
        <v>16458</v>
      </c>
      <c r="J1058" s="33">
        <f t="shared" si="1249"/>
        <v>0</v>
      </c>
      <c r="K1058" s="12">
        <f>D1058+E1058-F1058-G1058+H1058+I1058+J1058</f>
        <v>39844245.189999998</v>
      </c>
      <c r="L1058" s="12">
        <v>0</v>
      </c>
      <c r="M1058" s="155" t="s">
        <v>308</v>
      </c>
      <c r="N1058" s="12">
        <f>K1058-L1058</f>
        <v>39844245.189999998</v>
      </c>
    </row>
    <row r="1059" spans="1:14" ht="10.5" customHeight="1" x14ac:dyDescent="0.2">
      <c r="A1059" s="49"/>
      <c r="B1059" s="31">
        <v>342</v>
      </c>
      <c r="C1059" s="42" t="s">
        <v>100</v>
      </c>
      <c r="D1059" s="33">
        <f t="shared" si="1249"/>
        <v>6186632.0199999996</v>
      </c>
      <c r="E1059" s="33">
        <f t="shared" si="1249"/>
        <v>599829.25</v>
      </c>
      <c r="F1059" s="33">
        <f t="shared" si="1249"/>
        <v>0</v>
      </c>
      <c r="G1059" s="33">
        <f t="shared" si="1249"/>
        <v>1.4000000000000001</v>
      </c>
      <c r="H1059" s="33">
        <f t="shared" si="1249"/>
        <v>0</v>
      </c>
      <c r="I1059" s="33">
        <f t="shared" si="1249"/>
        <v>0</v>
      </c>
      <c r="J1059" s="33">
        <f t="shared" si="1249"/>
        <v>0</v>
      </c>
      <c r="K1059" s="12">
        <f>D1059+E1059-F1059-G1059+H1059+I1059+J1059</f>
        <v>6786459.8699999992</v>
      </c>
      <c r="L1059" s="12">
        <v>0</v>
      </c>
      <c r="M1059" s="155" t="s">
        <v>308</v>
      </c>
      <c r="N1059" s="12">
        <f>K1059-L1059</f>
        <v>6786459.8699999992</v>
      </c>
    </row>
    <row r="1060" spans="1:14" ht="10.5" customHeight="1" x14ac:dyDescent="0.2">
      <c r="A1060" s="49"/>
      <c r="B1060" s="31">
        <v>343</v>
      </c>
      <c r="C1060" s="19" t="s">
        <v>101</v>
      </c>
      <c r="D1060" s="33">
        <f t="shared" si="1249"/>
        <v>197358070.03999999</v>
      </c>
      <c r="E1060" s="33">
        <f t="shared" si="1249"/>
        <v>35206422.990000002</v>
      </c>
      <c r="F1060" s="33">
        <f t="shared" si="1249"/>
        <v>22688259.949999999</v>
      </c>
      <c r="G1060" s="33">
        <f t="shared" si="1249"/>
        <v>2305559.7400000002</v>
      </c>
      <c r="H1060" s="33">
        <f t="shared" si="1249"/>
        <v>0</v>
      </c>
      <c r="I1060" s="33">
        <f t="shared" si="1249"/>
        <v>10236807.290000001</v>
      </c>
      <c r="J1060" s="33">
        <f t="shared" si="1249"/>
        <v>401386.63999999996</v>
      </c>
      <c r="K1060" s="12">
        <f t="shared" ref="K1060:K1064" si="1250">D1060+E1060-F1060-G1060+H1060+I1060+J1060</f>
        <v>218208867.26999998</v>
      </c>
      <c r="L1060" s="12">
        <v>0</v>
      </c>
      <c r="M1060" s="155" t="s">
        <v>308</v>
      </c>
      <c r="N1060" s="12">
        <f t="shared" ref="N1060:N1063" si="1251">K1060-L1060</f>
        <v>218208867.26999998</v>
      </c>
    </row>
    <row r="1061" spans="1:14" ht="10.5" customHeight="1" x14ac:dyDescent="0.2">
      <c r="A1061" s="49"/>
      <c r="B1061" s="31">
        <v>344</v>
      </c>
      <c r="C1061" s="19" t="s">
        <v>102</v>
      </c>
      <c r="D1061" s="33">
        <f t="shared" si="1249"/>
        <v>39662326.150000006</v>
      </c>
      <c r="E1061" s="33">
        <f t="shared" si="1249"/>
        <v>3234461.46</v>
      </c>
      <c r="F1061" s="33">
        <f t="shared" si="1249"/>
        <v>1640075.54</v>
      </c>
      <c r="G1061" s="33">
        <f t="shared" si="1249"/>
        <v>557043.6</v>
      </c>
      <c r="H1061" s="33">
        <f t="shared" si="1249"/>
        <v>0</v>
      </c>
      <c r="I1061" s="33">
        <f t="shared" si="1249"/>
        <v>45605.440000000002</v>
      </c>
      <c r="J1061" s="33">
        <f t="shared" si="1249"/>
        <v>0</v>
      </c>
      <c r="K1061" s="12">
        <f t="shared" si="1250"/>
        <v>40745273.910000004</v>
      </c>
      <c r="L1061" s="12">
        <v>0</v>
      </c>
      <c r="M1061" s="155" t="s">
        <v>308</v>
      </c>
      <c r="N1061" s="12">
        <f t="shared" si="1251"/>
        <v>40745273.910000004</v>
      </c>
    </row>
    <row r="1062" spans="1:14" ht="10.5" customHeight="1" x14ac:dyDescent="0.2">
      <c r="A1062" s="49"/>
      <c r="B1062" s="31">
        <v>345</v>
      </c>
      <c r="C1062" s="19" t="s">
        <v>43</v>
      </c>
      <c r="D1062" s="33">
        <f t="shared" si="1249"/>
        <v>51139577.879999995</v>
      </c>
      <c r="E1062" s="33">
        <f t="shared" si="1249"/>
        <v>3604366.47</v>
      </c>
      <c r="F1062" s="33">
        <f t="shared" si="1249"/>
        <v>5412491.0200000005</v>
      </c>
      <c r="G1062" s="33">
        <f t="shared" si="1249"/>
        <v>47016.399999999994</v>
      </c>
      <c r="H1062" s="33">
        <f t="shared" si="1249"/>
        <v>0</v>
      </c>
      <c r="I1062" s="33">
        <f t="shared" si="1249"/>
        <v>171.82</v>
      </c>
      <c r="J1062" s="33">
        <f t="shared" si="1249"/>
        <v>0</v>
      </c>
      <c r="K1062" s="12">
        <f t="shared" si="1250"/>
        <v>49284608.749999993</v>
      </c>
      <c r="L1062" s="12">
        <v>0</v>
      </c>
      <c r="M1062" s="155" t="s">
        <v>308</v>
      </c>
      <c r="N1062" s="12">
        <f t="shared" si="1251"/>
        <v>49284608.749999993</v>
      </c>
    </row>
    <row r="1063" spans="1:14" ht="10.5" customHeight="1" x14ac:dyDescent="0.2">
      <c r="A1063" s="49"/>
      <c r="B1063" s="31">
        <v>346</v>
      </c>
      <c r="C1063" s="19" t="s">
        <v>44</v>
      </c>
      <c r="D1063" s="33">
        <f t="shared" si="1249"/>
        <v>4748472.3200000003</v>
      </c>
      <c r="E1063" s="33">
        <f t="shared" si="1249"/>
        <v>337960.88</v>
      </c>
      <c r="F1063" s="33">
        <f t="shared" si="1249"/>
        <v>29964.690000000002</v>
      </c>
      <c r="G1063" s="33">
        <f t="shared" si="1249"/>
        <v>2696.38</v>
      </c>
      <c r="H1063" s="33">
        <f t="shared" si="1249"/>
        <v>0</v>
      </c>
      <c r="I1063" s="33">
        <f t="shared" si="1249"/>
        <v>0</v>
      </c>
      <c r="J1063" s="33">
        <f t="shared" si="1249"/>
        <v>0</v>
      </c>
      <c r="K1063" s="12">
        <f t="shared" si="1250"/>
        <v>5053772.13</v>
      </c>
      <c r="L1063" s="12">
        <v>0</v>
      </c>
      <c r="M1063" s="155" t="s">
        <v>308</v>
      </c>
      <c r="N1063" s="12">
        <f t="shared" si="1251"/>
        <v>5053772.13</v>
      </c>
    </row>
    <row r="1064" spans="1:14" s="67" customFormat="1" ht="10.5" customHeight="1" x14ac:dyDescent="0.2">
      <c r="A1064" s="138"/>
      <c r="B1064" s="61"/>
      <c r="C1064" s="62" t="s">
        <v>45</v>
      </c>
      <c r="D1064" s="63">
        <f>SUM(D1058:D1063)</f>
        <v>336948120.06999999</v>
      </c>
      <c r="E1064" s="63">
        <f t="shared" ref="E1064:J1064" si="1252">SUM(E1058:E1063)</f>
        <v>45510343.940000005</v>
      </c>
      <c r="F1064" s="63">
        <f t="shared" si="1252"/>
        <v>30121439.34</v>
      </c>
      <c r="G1064" s="63">
        <f t="shared" si="1252"/>
        <v>3114226.74</v>
      </c>
      <c r="H1064" s="63">
        <f t="shared" si="1252"/>
        <v>0</v>
      </c>
      <c r="I1064" s="63">
        <f t="shared" si="1252"/>
        <v>10299042.550000001</v>
      </c>
      <c r="J1064" s="63">
        <f t="shared" si="1252"/>
        <v>401386.63999999996</v>
      </c>
      <c r="K1064" s="63">
        <f t="shared" si="1250"/>
        <v>359923227.12</v>
      </c>
      <c r="L1064" s="63">
        <f>SUM(L1058:L1063)</f>
        <v>0</v>
      </c>
      <c r="M1064" s="155" t="s">
        <v>308</v>
      </c>
      <c r="N1064" s="63">
        <f>K1064-L1064</f>
        <v>359923227.12</v>
      </c>
    </row>
    <row r="1065" spans="1:14" ht="10.5" customHeight="1" x14ac:dyDescent="0.2">
      <c r="A1065" s="49"/>
      <c r="B1065" s="31"/>
      <c r="C1065" s="37"/>
      <c r="D1065" s="33"/>
      <c r="E1065" s="33"/>
      <c r="F1065" s="33"/>
      <c r="G1065" s="33"/>
      <c r="H1065" s="33"/>
      <c r="I1065" s="33"/>
      <c r="J1065" s="33"/>
      <c r="K1065" s="33"/>
      <c r="L1065" s="33"/>
      <c r="M1065" s="155" t="s">
        <v>308</v>
      </c>
      <c r="N1065" s="33"/>
    </row>
    <row r="1066" spans="1:14" s="9" customFormat="1" ht="10.5" customHeight="1" x14ac:dyDescent="0.2">
      <c r="A1066" s="136"/>
      <c r="B1066" s="31">
        <v>346.3</v>
      </c>
      <c r="C1066" s="32" t="s">
        <v>46</v>
      </c>
      <c r="D1066" s="33">
        <f t="shared" ref="D1066:J1068" si="1253">D1036+D1051+D1021+D1006</f>
        <v>0</v>
      </c>
      <c r="E1066" s="33">
        <f t="shared" si="1253"/>
        <v>0</v>
      </c>
      <c r="F1066" s="33">
        <f t="shared" si="1253"/>
        <v>0</v>
      </c>
      <c r="G1066" s="33">
        <f t="shared" si="1253"/>
        <v>0</v>
      </c>
      <c r="H1066" s="33">
        <f t="shared" si="1253"/>
        <v>0</v>
      </c>
      <c r="I1066" s="33">
        <f t="shared" si="1253"/>
        <v>0</v>
      </c>
      <c r="J1066" s="33">
        <f t="shared" si="1253"/>
        <v>0</v>
      </c>
      <c r="K1066" s="12">
        <f t="shared" ref="K1066:K1069" si="1254">D1066+E1066-F1066-G1066+H1066+I1066+J1066</f>
        <v>0</v>
      </c>
      <c r="L1066" s="12">
        <v>0</v>
      </c>
      <c r="M1066" s="155" t="s">
        <v>308</v>
      </c>
      <c r="N1066" s="12">
        <f t="shared" ref="N1066:N1068" si="1255">K1066-L1066</f>
        <v>0</v>
      </c>
    </row>
    <row r="1067" spans="1:14" s="9" customFormat="1" ht="10.5" customHeight="1" x14ac:dyDescent="0.2">
      <c r="A1067" s="136"/>
      <c r="B1067" s="31">
        <v>346.5</v>
      </c>
      <c r="C1067" s="16" t="s">
        <v>47</v>
      </c>
      <c r="D1067" s="33">
        <f t="shared" si="1253"/>
        <v>50087.87</v>
      </c>
      <c r="E1067" s="33">
        <f t="shared" si="1253"/>
        <v>70089.87</v>
      </c>
      <c r="F1067" s="33">
        <f t="shared" si="1253"/>
        <v>0</v>
      </c>
      <c r="G1067" s="33">
        <f t="shared" si="1253"/>
        <v>0</v>
      </c>
      <c r="H1067" s="33">
        <f t="shared" si="1253"/>
        <v>0</v>
      </c>
      <c r="I1067" s="33">
        <f t="shared" si="1253"/>
        <v>0</v>
      </c>
      <c r="J1067" s="33">
        <f t="shared" si="1253"/>
        <v>0</v>
      </c>
      <c r="K1067" s="12">
        <f t="shared" si="1254"/>
        <v>120177.73999999999</v>
      </c>
      <c r="L1067" s="12">
        <v>0</v>
      </c>
      <c r="M1067" s="155" t="s">
        <v>308</v>
      </c>
      <c r="N1067" s="12">
        <f t="shared" si="1255"/>
        <v>120177.73999999999</v>
      </c>
    </row>
    <row r="1068" spans="1:14" ht="10.5" customHeight="1" x14ac:dyDescent="0.2">
      <c r="A1068" s="49"/>
      <c r="B1068" s="31">
        <v>346.7</v>
      </c>
      <c r="C1068" s="38" t="s">
        <v>48</v>
      </c>
      <c r="D1068" s="33">
        <f t="shared" si="1253"/>
        <v>16961.97</v>
      </c>
      <c r="E1068" s="33">
        <f t="shared" si="1253"/>
        <v>5729.74</v>
      </c>
      <c r="F1068" s="33">
        <f t="shared" si="1253"/>
        <v>0</v>
      </c>
      <c r="G1068" s="33">
        <f t="shared" si="1253"/>
        <v>0</v>
      </c>
      <c r="H1068" s="33">
        <f t="shared" si="1253"/>
        <v>0</v>
      </c>
      <c r="I1068" s="33">
        <f t="shared" si="1253"/>
        <v>0</v>
      </c>
      <c r="J1068" s="33">
        <f t="shared" si="1253"/>
        <v>0</v>
      </c>
      <c r="K1068" s="12">
        <f t="shared" si="1254"/>
        <v>22691.71</v>
      </c>
      <c r="L1068" s="12">
        <v>0</v>
      </c>
      <c r="M1068" s="155" t="s">
        <v>308</v>
      </c>
      <c r="N1068" s="12">
        <f t="shared" si="1255"/>
        <v>22691.71</v>
      </c>
    </row>
    <row r="1069" spans="1:14" s="67" customFormat="1" ht="10.5" customHeight="1" x14ac:dyDescent="0.2">
      <c r="A1069" s="138"/>
      <c r="B1069" s="61"/>
      <c r="C1069" s="62" t="s">
        <v>49</v>
      </c>
      <c r="D1069" s="63">
        <f>SUM(D1066:D1068)</f>
        <v>67049.84</v>
      </c>
      <c r="E1069" s="63">
        <f t="shared" ref="E1069" si="1256">SUM(E1066:E1068)</f>
        <v>75819.61</v>
      </c>
      <c r="F1069" s="63">
        <f t="shared" ref="F1069" si="1257">SUM(F1066:F1068)</f>
        <v>0</v>
      </c>
      <c r="G1069" s="63">
        <f t="shared" ref="G1069" si="1258">SUM(G1066:G1068)</f>
        <v>0</v>
      </c>
      <c r="H1069" s="63">
        <f t="shared" ref="H1069" si="1259">SUM(H1066:H1068)</f>
        <v>0</v>
      </c>
      <c r="I1069" s="63">
        <f t="shared" ref="I1069" si="1260">SUM(I1066:I1068)</f>
        <v>0</v>
      </c>
      <c r="J1069" s="63">
        <f t="shared" ref="J1069" si="1261">SUM(J1066:J1068)</f>
        <v>0</v>
      </c>
      <c r="K1069" s="63">
        <f t="shared" si="1254"/>
        <v>142869.45000000001</v>
      </c>
      <c r="L1069" s="63">
        <f>SUM(L1066:L1068)</f>
        <v>0</v>
      </c>
      <c r="M1069" s="155" t="s">
        <v>308</v>
      </c>
      <c r="N1069" s="63">
        <f>K1069-L1069</f>
        <v>142869.45000000001</v>
      </c>
    </row>
    <row r="1070" spans="1:14" ht="10.5" customHeight="1" thickBot="1" x14ac:dyDescent="0.25">
      <c r="A1070" s="49"/>
      <c r="B1070" s="35"/>
      <c r="C1070" s="19"/>
      <c r="D1070" s="33"/>
      <c r="E1070" s="33"/>
      <c r="F1070" s="33"/>
      <c r="G1070" s="33"/>
      <c r="H1070" s="33"/>
      <c r="I1070" s="33"/>
      <c r="J1070" s="33"/>
      <c r="K1070" s="33"/>
      <c r="L1070" s="33"/>
      <c r="M1070" s="159" t="s">
        <v>308</v>
      </c>
      <c r="N1070" s="160"/>
    </row>
    <row r="1071" spans="1:14" s="67" customFormat="1" ht="10.5" customHeight="1" thickTop="1" x14ac:dyDescent="0.2">
      <c r="A1071" s="140"/>
      <c r="B1071" s="69"/>
      <c r="C1071" s="84" t="s">
        <v>321</v>
      </c>
      <c r="D1071" s="161">
        <f>D1064+D1069</f>
        <v>337015169.90999997</v>
      </c>
      <c r="E1071" s="161">
        <f>E1064+E1069</f>
        <v>45586163.550000004</v>
      </c>
      <c r="F1071" s="161">
        <f t="shared" ref="F1071:J1071" si="1262">F1064+F1069</f>
        <v>30121439.34</v>
      </c>
      <c r="G1071" s="161">
        <f t="shared" si="1262"/>
        <v>3114226.74</v>
      </c>
      <c r="H1071" s="161">
        <f t="shared" si="1262"/>
        <v>0</v>
      </c>
      <c r="I1071" s="161">
        <f t="shared" si="1262"/>
        <v>10299042.550000001</v>
      </c>
      <c r="J1071" s="161">
        <f t="shared" si="1262"/>
        <v>401386.63999999996</v>
      </c>
      <c r="K1071" s="161">
        <f t="shared" ref="K1071" si="1263">D1071+E1071-F1071-G1071+H1071+I1071+J1071</f>
        <v>360066096.56999999</v>
      </c>
      <c r="L1071" s="161">
        <f>L1064+L1069</f>
        <v>0</v>
      </c>
      <c r="M1071" s="204"/>
      <c r="N1071" s="161">
        <f>K1071-L1071</f>
        <v>360066096.56999999</v>
      </c>
    </row>
    <row r="1072" spans="1:14" ht="10.5" customHeight="1" x14ac:dyDescent="0.2">
      <c r="A1072" s="137" t="s">
        <v>305</v>
      </c>
      <c r="B1072" s="17"/>
      <c r="D1072" s="33"/>
      <c r="E1072" s="33"/>
      <c r="F1072" s="33"/>
      <c r="G1072" s="33"/>
      <c r="H1072" s="33"/>
      <c r="I1072" s="33"/>
      <c r="J1072" s="33"/>
      <c r="K1072" s="33"/>
      <c r="L1072" s="33"/>
      <c r="M1072" s="155" t="s">
        <v>308</v>
      </c>
      <c r="N1072" s="33"/>
    </row>
    <row r="1073" spans="1:14" s="9" customFormat="1" ht="10.5" customHeight="1" x14ac:dyDescent="0.2">
      <c r="A1073" s="5"/>
      <c r="B1073" s="2">
        <v>341</v>
      </c>
      <c r="C1073" s="13" t="s">
        <v>40</v>
      </c>
      <c r="D1073" s="12">
        <v>0</v>
      </c>
      <c r="E1073" s="12">
        <v>15897.880000000001</v>
      </c>
      <c r="F1073" s="12">
        <v>0</v>
      </c>
      <c r="G1073" s="12">
        <v>0</v>
      </c>
      <c r="H1073" s="12">
        <v>0</v>
      </c>
      <c r="I1073" s="12">
        <v>0</v>
      </c>
      <c r="J1073" s="12">
        <v>0</v>
      </c>
      <c r="K1073" s="12">
        <f>D1073+E1073-F1073-G1073+H1073+I1073+J1073</f>
        <v>15897.880000000001</v>
      </c>
      <c r="L1073" s="12">
        <v>0</v>
      </c>
      <c r="M1073" s="155" t="s">
        <v>308</v>
      </c>
      <c r="N1073" s="12">
        <f>K1073-L1073</f>
        <v>15897.880000000001</v>
      </c>
    </row>
    <row r="1074" spans="1:14" ht="10.5" customHeight="1" x14ac:dyDescent="0.2">
      <c r="A1074" s="4"/>
      <c r="B1074" s="2">
        <v>342</v>
      </c>
      <c r="C1074" s="44" t="s">
        <v>100</v>
      </c>
      <c r="D1074" s="12">
        <v>0</v>
      </c>
      <c r="E1074" s="12">
        <v>0</v>
      </c>
      <c r="F1074" s="12">
        <v>0</v>
      </c>
      <c r="G1074" s="12">
        <v>0</v>
      </c>
      <c r="H1074" s="12">
        <v>0</v>
      </c>
      <c r="I1074" s="12">
        <v>0</v>
      </c>
      <c r="J1074" s="12">
        <v>0</v>
      </c>
      <c r="K1074" s="12">
        <f>D1074+E1074-F1074-G1074+H1074+I1074+J1074</f>
        <v>0</v>
      </c>
      <c r="L1074" s="12">
        <v>0</v>
      </c>
      <c r="M1074" s="155" t="s">
        <v>308</v>
      </c>
      <c r="N1074" s="12">
        <f>K1074-L1074</f>
        <v>0</v>
      </c>
    </row>
    <row r="1075" spans="1:14" ht="10.5" customHeight="1" x14ac:dyDescent="0.2">
      <c r="A1075" s="4"/>
      <c r="B1075" s="2">
        <v>343</v>
      </c>
      <c r="C1075" s="4" t="s">
        <v>101</v>
      </c>
      <c r="D1075" s="12">
        <v>0</v>
      </c>
      <c r="E1075" s="12">
        <v>0</v>
      </c>
      <c r="F1075" s="12">
        <v>0</v>
      </c>
      <c r="G1075" s="12">
        <v>0</v>
      </c>
      <c r="H1075" s="12">
        <v>0</v>
      </c>
      <c r="I1075" s="12">
        <v>0</v>
      </c>
      <c r="J1075" s="12">
        <v>0</v>
      </c>
      <c r="K1075" s="12">
        <f t="shared" ref="K1075:K1079" si="1264">D1075+E1075-F1075-G1075+H1075+I1075+J1075</f>
        <v>0</v>
      </c>
      <c r="L1075" s="12">
        <v>0</v>
      </c>
      <c r="M1075" s="155" t="s">
        <v>308</v>
      </c>
      <c r="N1075" s="12">
        <f t="shared" ref="N1075:N1078" si="1265">K1075-L1075</f>
        <v>0</v>
      </c>
    </row>
    <row r="1076" spans="1:14" ht="10.5" customHeight="1" x14ac:dyDescent="0.2">
      <c r="A1076" s="4"/>
      <c r="B1076" s="2">
        <v>344</v>
      </c>
      <c r="C1076" s="4" t="s">
        <v>102</v>
      </c>
      <c r="D1076" s="12">
        <v>0</v>
      </c>
      <c r="E1076" s="12">
        <v>0</v>
      </c>
      <c r="F1076" s="12">
        <v>0</v>
      </c>
      <c r="G1076" s="12">
        <v>0</v>
      </c>
      <c r="H1076" s="12">
        <v>0</v>
      </c>
      <c r="I1076" s="12">
        <v>0</v>
      </c>
      <c r="J1076" s="12">
        <v>0</v>
      </c>
      <c r="K1076" s="12">
        <f t="shared" si="1264"/>
        <v>0</v>
      </c>
      <c r="L1076" s="12">
        <v>0</v>
      </c>
      <c r="M1076" s="155" t="s">
        <v>308</v>
      </c>
      <c r="N1076" s="12">
        <f t="shared" si="1265"/>
        <v>0</v>
      </c>
    </row>
    <row r="1077" spans="1:14" ht="10.5" customHeight="1" x14ac:dyDescent="0.2">
      <c r="A1077" s="4"/>
      <c r="B1077" s="2">
        <v>345</v>
      </c>
      <c r="C1077" s="4" t="s">
        <v>43</v>
      </c>
      <c r="D1077" s="12">
        <v>0</v>
      </c>
      <c r="E1077" s="12">
        <v>0</v>
      </c>
      <c r="F1077" s="12">
        <v>0</v>
      </c>
      <c r="G1077" s="12">
        <v>0</v>
      </c>
      <c r="H1077" s="12">
        <v>0</v>
      </c>
      <c r="I1077" s="12">
        <v>0</v>
      </c>
      <c r="J1077" s="12">
        <v>0</v>
      </c>
      <c r="K1077" s="12">
        <f t="shared" si="1264"/>
        <v>0</v>
      </c>
      <c r="L1077" s="12">
        <v>0</v>
      </c>
      <c r="M1077" s="155" t="s">
        <v>308</v>
      </c>
      <c r="N1077" s="12">
        <f t="shared" si="1265"/>
        <v>0</v>
      </c>
    </row>
    <row r="1078" spans="1:14" ht="10.5" customHeight="1" x14ac:dyDescent="0.2">
      <c r="A1078" s="4"/>
      <c r="B1078" s="2">
        <v>346</v>
      </c>
      <c r="C1078" s="4" t="s">
        <v>44</v>
      </c>
      <c r="D1078" s="12">
        <v>0</v>
      </c>
      <c r="E1078" s="12">
        <v>0</v>
      </c>
      <c r="F1078" s="12">
        <v>0</v>
      </c>
      <c r="G1078" s="12">
        <v>0</v>
      </c>
      <c r="H1078" s="12">
        <v>0</v>
      </c>
      <c r="I1078" s="12">
        <v>0</v>
      </c>
      <c r="J1078" s="12">
        <v>0</v>
      </c>
      <c r="K1078" s="12">
        <f t="shared" si="1264"/>
        <v>0</v>
      </c>
      <c r="L1078" s="12">
        <v>0</v>
      </c>
      <c r="M1078" s="155" t="s">
        <v>308</v>
      </c>
      <c r="N1078" s="12">
        <f t="shared" si="1265"/>
        <v>0</v>
      </c>
    </row>
    <row r="1079" spans="1:14" s="67" customFormat="1" ht="10.5" customHeight="1" x14ac:dyDescent="0.2">
      <c r="A1079" s="66"/>
      <c r="B1079" s="72"/>
      <c r="C1079" s="73" t="s">
        <v>45</v>
      </c>
      <c r="D1079" s="63">
        <f>SUM(D1073:D1078)</f>
        <v>0</v>
      </c>
      <c r="E1079" s="63">
        <f t="shared" ref="E1079" si="1266">SUM(E1073:E1078)</f>
        <v>15897.880000000001</v>
      </c>
      <c r="F1079" s="63">
        <f t="shared" ref="F1079" si="1267">SUM(F1073:F1078)</f>
        <v>0</v>
      </c>
      <c r="G1079" s="63">
        <f t="shared" ref="G1079" si="1268">SUM(G1073:G1078)</f>
        <v>0</v>
      </c>
      <c r="H1079" s="63">
        <f t="shared" ref="H1079" si="1269">SUM(H1073:H1078)</f>
        <v>0</v>
      </c>
      <c r="I1079" s="63">
        <f t="shared" ref="I1079" si="1270">SUM(I1073:I1078)</f>
        <v>0</v>
      </c>
      <c r="J1079" s="63">
        <f t="shared" ref="J1079" si="1271">SUM(J1073:J1078)</f>
        <v>0</v>
      </c>
      <c r="K1079" s="63">
        <f t="shared" si="1264"/>
        <v>15897.880000000001</v>
      </c>
      <c r="L1079" s="63">
        <f>SUM(L1073:L1078)</f>
        <v>0</v>
      </c>
      <c r="M1079" s="155" t="s">
        <v>308</v>
      </c>
      <c r="N1079" s="63">
        <f>K1079-L1079</f>
        <v>15897.880000000001</v>
      </c>
    </row>
    <row r="1080" spans="1:14" ht="10.5" customHeight="1" x14ac:dyDescent="0.2">
      <c r="A1080" s="4"/>
      <c r="B1080" s="2"/>
      <c r="C1080" s="18"/>
      <c r="D1080" s="12"/>
      <c r="E1080" s="12"/>
      <c r="F1080" s="12"/>
      <c r="G1080" s="12"/>
      <c r="H1080" s="12"/>
      <c r="I1080" s="12"/>
      <c r="J1080" s="12"/>
      <c r="K1080" s="33"/>
      <c r="L1080" s="33"/>
      <c r="M1080" s="155" t="s">
        <v>308</v>
      </c>
      <c r="N1080" s="33"/>
    </row>
    <row r="1081" spans="1:14" s="9" customFormat="1" ht="10.5" customHeight="1" x14ac:dyDescent="0.2">
      <c r="A1081" s="5"/>
      <c r="B1081" s="2">
        <v>346.3</v>
      </c>
      <c r="C1081" s="13" t="s">
        <v>46</v>
      </c>
      <c r="D1081" s="12">
        <v>0</v>
      </c>
      <c r="E1081" s="12">
        <v>0</v>
      </c>
      <c r="F1081" s="12">
        <v>0</v>
      </c>
      <c r="G1081" s="12">
        <v>0</v>
      </c>
      <c r="H1081" s="12">
        <v>0</v>
      </c>
      <c r="I1081" s="12">
        <v>0</v>
      </c>
      <c r="J1081" s="12">
        <v>0</v>
      </c>
      <c r="K1081" s="12">
        <f t="shared" ref="K1081:K1084" si="1272">D1081+E1081-F1081-G1081+H1081+I1081+J1081</f>
        <v>0</v>
      </c>
      <c r="L1081" s="12">
        <v>0</v>
      </c>
      <c r="M1081" s="155" t="s">
        <v>308</v>
      </c>
      <c r="N1081" s="12">
        <f t="shared" ref="N1081:N1083" si="1273">K1081-L1081</f>
        <v>0</v>
      </c>
    </row>
    <row r="1082" spans="1:14" s="9" customFormat="1" ht="10.5" customHeight="1" x14ac:dyDescent="0.2">
      <c r="A1082" s="5"/>
      <c r="B1082" s="2">
        <v>346.5</v>
      </c>
      <c r="C1082" s="5" t="s">
        <v>47</v>
      </c>
      <c r="D1082" s="12">
        <v>0</v>
      </c>
      <c r="E1082" s="12">
        <v>0</v>
      </c>
      <c r="F1082" s="12">
        <v>0</v>
      </c>
      <c r="G1082" s="12">
        <v>0</v>
      </c>
      <c r="H1082" s="12">
        <v>0</v>
      </c>
      <c r="I1082" s="12">
        <v>0</v>
      </c>
      <c r="J1082" s="12">
        <v>0</v>
      </c>
      <c r="K1082" s="12">
        <f t="shared" si="1272"/>
        <v>0</v>
      </c>
      <c r="L1082" s="12">
        <v>0</v>
      </c>
      <c r="M1082" s="155" t="s">
        <v>308</v>
      </c>
      <c r="N1082" s="12">
        <f t="shared" si="1273"/>
        <v>0</v>
      </c>
    </row>
    <row r="1083" spans="1:14" ht="10.5" customHeight="1" x14ac:dyDescent="0.2">
      <c r="A1083" s="4"/>
      <c r="B1083" s="2">
        <v>346.7</v>
      </c>
      <c r="C1083" s="3" t="s">
        <v>48</v>
      </c>
      <c r="D1083" s="12">
        <v>0</v>
      </c>
      <c r="E1083" s="12">
        <v>0</v>
      </c>
      <c r="F1083" s="12">
        <v>0</v>
      </c>
      <c r="G1083" s="12">
        <v>0</v>
      </c>
      <c r="H1083" s="12">
        <v>0</v>
      </c>
      <c r="I1083" s="12">
        <v>0</v>
      </c>
      <c r="J1083" s="12">
        <v>0</v>
      </c>
      <c r="K1083" s="12">
        <f t="shared" si="1272"/>
        <v>0</v>
      </c>
      <c r="L1083" s="12">
        <v>0</v>
      </c>
      <c r="M1083" s="155" t="s">
        <v>308</v>
      </c>
      <c r="N1083" s="12">
        <f t="shared" si="1273"/>
        <v>0</v>
      </c>
    </row>
    <row r="1084" spans="1:14" s="77" customFormat="1" ht="10.5" customHeight="1" x14ac:dyDescent="0.2">
      <c r="A1084" s="24"/>
      <c r="B1084" s="72"/>
      <c r="C1084" s="106" t="s">
        <v>49</v>
      </c>
      <c r="D1084" s="63">
        <f>SUM(D1081:D1083)</f>
        <v>0</v>
      </c>
      <c r="E1084" s="63">
        <f t="shared" ref="E1084" si="1274">SUM(E1081:E1083)</f>
        <v>0</v>
      </c>
      <c r="F1084" s="63">
        <f t="shared" ref="F1084" si="1275">SUM(F1081:F1083)</f>
        <v>0</v>
      </c>
      <c r="G1084" s="63">
        <f t="shared" ref="G1084" si="1276">SUM(G1081:G1083)</f>
        <v>0</v>
      </c>
      <c r="H1084" s="63">
        <f t="shared" ref="H1084" si="1277">SUM(H1081:H1083)</f>
        <v>0</v>
      </c>
      <c r="I1084" s="63">
        <f t="shared" ref="I1084" si="1278">SUM(I1081:I1083)</f>
        <v>0</v>
      </c>
      <c r="J1084" s="63">
        <f t="shared" ref="J1084" si="1279">SUM(J1081:J1083)</f>
        <v>0</v>
      </c>
      <c r="K1084" s="63">
        <f t="shared" si="1272"/>
        <v>0</v>
      </c>
      <c r="L1084" s="63">
        <f>SUM(L1081:L1083)</f>
        <v>0</v>
      </c>
      <c r="M1084" s="155" t="s">
        <v>308</v>
      </c>
      <c r="N1084" s="63">
        <f>K1084-L1084</f>
        <v>0</v>
      </c>
    </row>
    <row r="1085" spans="1:14" ht="10.5" customHeight="1" thickBot="1" x14ac:dyDescent="0.25">
      <c r="A1085" s="4"/>
      <c r="B1085" s="11"/>
      <c r="D1085" s="12"/>
      <c r="E1085" s="12"/>
      <c r="F1085" s="12"/>
      <c r="G1085" s="12"/>
      <c r="H1085" s="12"/>
      <c r="I1085" s="12"/>
      <c r="J1085" s="12"/>
      <c r="K1085" s="33"/>
      <c r="L1085" s="33"/>
      <c r="M1085" s="159" t="s">
        <v>308</v>
      </c>
      <c r="N1085" s="160"/>
    </row>
    <row r="1086" spans="1:14" s="67" customFormat="1" ht="10.5" customHeight="1" thickTop="1" x14ac:dyDescent="0.2">
      <c r="A1086" s="66"/>
      <c r="B1086" s="72"/>
      <c r="C1086" s="85" t="s">
        <v>377</v>
      </c>
      <c r="D1086" s="161">
        <f>D1079+D1084</f>
        <v>0</v>
      </c>
      <c r="E1086" s="161">
        <f>E1079+E1084</f>
        <v>15897.880000000001</v>
      </c>
      <c r="F1086" s="161">
        <f t="shared" ref="F1086:J1086" si="1280">F1079+F1084</f>
        <v>0</v>
      </c>
      <c r="G1086" s="161">
        <f t="shared" si="1280"/>
        <v>0</v>
      </c>
      <c r="H1086" s="161">
        <f t="shared" si="1280"/>
        <v>0</v>
      </c>
      <c r="I1086" s="161">
        <f t="shared" si="1280"/>
        <v>0</v>
      </c>
      <c r="J1086" s="161">
        <f t="shared" si="1280"/>
        <v>0</v>
      </c>
      <c r="K1086" s="161">
        <f t="shared" ref="K1086" si="1281">D1086+E1086-F1086-G1086+H1086+I1086+J1086</f>
        <v>15897.880000000001</v>
      </c>
      <c r="L1086" s="161">
        <f>L1079+L1084</f>
        <v>0</v>
      </c>
      <c r="M1086" s="204"/>
      <c r="N1086" s="161">
        <f>K1086-L1086</f>
        <v>15897.880000000001</v>
      </c>
    </row>
    <row r="1087" spans="1:14" ht="10.5" customHeight="1" x14ac:dyDescent="0.2">
      <c r="A1087" s="135" t="s">
        <v>306</v>
      </c>
      <c r="B1087" s="39"/>
      <c r="C1087" s="29"/>
      <c r="D1087" s="156"/>
      <c r="E1087" s="156"/>
      <c r="F1087" s="156"/>
      <c r="G1087" s="156"/>
      <c r="H1087" s="156"/>
      <c r="I1087" s="156"/>
      <c r="J1087" s="156"/>
      <c r="K1087" s="156"/>
      <c r="L1087" s="156"/>
      <c r="M1087" s="157" t="s">
        <v>308</v>
      </c>
      <c r="N1087" s="158"/>
    </row>
    <row r="1088" spans="1:14" s="9" customFormat="1" ht="10.5" customHeight="1" x14ac:dyDescent="0.2">
      <c r="A1088" s="136"/>
      <c r="B1088" s="31">
        <v>341</v>
      </c>
      <c r="C1088" s="32" t="s">
        <v>40</v>
      </c>
      <c r="D1088" s="33">
        <f t="shared" ref="D1088:J1093" si="1282">D1073</f>
        <v>0</v>
      </c>
      <c r="E1088" s="33">
        <f t="shared" si="1282"/>
        <v>15897.880000000001</v>
      </c>
      <c r="F1088" s="33">
        <f t="shared" si="1282"/>
        <v>0</v>
      </c>
      <c r="G1088" s="33">
        <f t="shared" si="1282"/>
        <v>0</v>
      </c>
      <c r="H1088" s="33">
        <f t="shared" si="1282"/>
        <v>0</v>
      </c>
      <c r="I1088" s="33">
        <f t="shared" si="1282"/>
        <v>0</v>
      </c>
      <c r="J1088" s="33">
        <f t="shared" si="1282"/>
        <v>0</v>
      </c>
      <c r="K1088" s="12">
        <f>D1088+E1088-F1088-G1088+H1088+I1088+J1088</f>
        <v>15897.880000000001</v>
      </c>
      <c r="L1088" s="12">
        <v>0</v>
      </c>
      <c r="M1088" s="155" t="s">
        <v>308</v>
      </c>
      <c r="N1088" s="12">
        <f>K1088-L1088</f>
        <v>15897.880000000001</v>
      </c>
    </row>
    <row r="1089" spans="1:14" ht="10.5" customHeight="1" x14ac:dyDescent="0.2">
      <c r="A1089" s="49"/>
      <c r="B1089" s="31">
        <v>342</v>
      </c>
      <c r="C1089" s="42" t="s">
        <v>100</v>
      </c>
      <c r="D1089" s="33">
        <f t="shared" si="1282"/>
        <v>0</v>
      </c>
      <c r="E1089" s="33">
        <f t="shared" si="1282"/>
        <v>0</v>
      </c>
      <c r="F1089" s="33">
        <f t="shared" si="1282"/>
        <v>0</v>
      </c>
      <c r="G1089" s="33">
        <f t="shared" si="1282"/>
        <v>0</v>
      </c>
      <c r="H1089" s="33">
        <f t="shared" si="1282"/>
        <v>0</v>
      </c>
      <c r="I1089" s="33">
        <f t="shared" si="1282"/>
        <v>0</v>
      </c>
      <c r="J1089" s="33">
        <f t="shared" si="1282"/>
        <v>0</v>
      </c>
      <c r="K1089" s="12">
        <f>D1089+E1089-F1089-G1089+H1089+I1089+J1089</f>
        <v>0</v>
      </c>
      <c r="L1089" s="12">
        <v>0</v>
      </c>
      <c r="M1089" s="155" t="s">
        <v>308</v>
      </c>
      <c r="N1089" s="12">
        <f>K1089-L1089</f>
        <v>0</v>
      </c>
    </row>
    <row r="1090" spans="1:14" ht="10.5" customHeight="1" x14ac:dyDescent="0.2">
      <c r="A1090" s="34"/>
      <c r="B1090" s="31">
        <v>343</v>
      </c>
      <c r="C1090" s="19" t="s">
        <v>101</v>
      </c>
      <c r="D1090" s="33">
        <f t="shared" si="1282"/>
        <v>0</v>
      </c>
      <c r="E1090" s="33">
        <f t="shared" si="1282"/>
        <v>0</v>
      </c>
      <c r="F1090" s="33">
        <f t="shared" si="1282"/>
        <v>0</v>
      </c>
      <c r="G1090" s="33">
        <f t="shared" si="1282"/>
        <v>0</v>
      </c>
      <c r="H1090" s="33">
        <f t="shared" si="1282"/>
        <v>0</v>
      </c>
      <c r="I1090" s="33">
        <f t="shared" si="1282"/>
        <v>0</v>
      </c>
      <c r="J1090" s="33">
        <f t="shared" si="1282"/>
        <v>0</v>
      </c>
      <c r="K1090" s="12">
        <f t="shared" ref="K1090:K1094" si="1283">D1090+E1090-F1090-G1090+H1090+I1090+J1090</f>
        <v>0</v>
      </c>
      <c r="L1090" s="12">
        <v>0</v>
      </c>
      <c r="M1090" s="155" t="s">
        <v>308</v>
      </c>
      <c r="N1090" s="12">
        <f t="shared" ref="N1090:N1093" si="1284">K1090-L1090</f>
        <v>0</v>
      </c>
    </row>
    <row r="1091" spans="1:14" ht="10.5" customHeight="1" x14ac:dyDescent="0.2">
      <c r="A1091" s="34"/>
      <c r="B1091" s="31">
        <v>344</v>
      </c>
      <c r="C1091" s="19" t="s">
        <v>102</v>
      </c>
      <c r="D1091" s="33">
        <f t="shared" si="1282"/>
        <v>0</v>
      </c>
      <c r="E1091" s="33">
        <f t="shared" si="1282"/>
        <v>0</v>
      </c>
      <c r="F1091" s="33">
        <f t="shared" si="1282"/>
        <v>0</v>
      </c>
      <c r="G1091" s="33">
        <f t="shared" si="1282"/>
        <v>0</v>
      </c>
      <c r="H1091" s="33">
        <f t="shared" si="1282"/>
        <v>0</v>
      </c>
      <c r="I1091" s="33">
        <f t="shared" si="1282"/>
        <v>0</v>
      </c>
      <c r="J1091" s="33">
        <f t="shared" si="1282"/>
        <v>0</v>
      </c>
      <c r="K1091" s="12">
        <f t="shared" si="1283"/>
        <v>0</v>
      </c>
      <c r="L1091" s="12">
        <v>0</v>
      </c>
      <c r="M1091" s="155" t="s">
        <v>308</v>
      </c>
      <c r="N1091" s="12">
        <f t="shared" si="1284"/>
        <v>0</v>
      </c>
    </row>
    <row r="1092" spans="1:14" ht="10.5" customHeight="1" x14ac:dyDescent="0.2">
      <c r="A1092" s="34"/>
      <c r="B1092" s="31">
        <v>345</v>
      </c>
      <c r="C1092" s="19" t="s">
        <v>43</v>
      </c>
      <c r="D1092" s="33">
        <f t="shared" si="1282"/>
        <v>0</v>
      </c>
      <c r="E1092" s="33">
        <f t="shared" si="1282"/>
        <v>0</v>
      </c>
      <c r="F1092" s="33">
        <f t="shared" si="1282"/>
        <v>0</v>
      </c>
      <c r="G1092" s="33">
        <f t="shared" si="1282"/>
        <v>0</v>
      </c>
      <c r="H1092" s="33">
        <f t="shared" si="1282"/>
        <v>0</v>
      </c>
      <c r="I1092" s="33">
        <f t="shared" si="1282"/>
        <v>0</v>
      </c>
      <c r="J1092" s="33">
        <f t="shared" si="1282"/>
        <v>0</v>
      </c>
      <c r="K1092" s="12">
        <f t="shared" si="1283"/>
        <v>0</v>
      </c>
      <c r="L1092" s="12">
        <v>0</v>
      </c>
      <c r="M1092" s="155" t="s">
        <v>308</v>
      </c>
      <c r="N1092" s="12">
        <f t="shared" si="1284"/>
        <v>0</v>
      </c>
    </row>
    <row r="1093" spans="1:14" ht="10.5" customHeight="1" x14ac:dyDescent="0.2">
      <c r="A1093" s="34"/>
      <c r="B1093" s="31">
        <v>346</v>
      </c>
      <c r="C1093" s="19" t="s">
        <v>44</v>
      </c>
      <c r="D1093" s="33">
        <f t="shared" si="1282"/>
        <v>0</v>
      </c>
      <c r="E1093" s="33">
        <f t="shared" si="1282"/>
        <v>0</v>
      </c>
      <c r="F1093" s="33">
        <f t="shared" si="1282"/>
        <v>0</v>
      </c>
      <c r="G1093" s="33">
        <f t="shared" si="1282"/>
        <v>0</v>
      </c>
      <c r="H1093" s="33">
        <f t="shared" si="1282"/>
        <v>0</v>
      </c>
      <c r="I1093" s="33">
        <f t="shared" si="1282"/>
        <v>0</v>
      </c>
      <c r="J1093" s="33">
        <f t="shared" si="1282"/>
        <v>0</v>
      </c>
      <c r="K1093" s="12">
        <f t="shared" si="1283"/>
        <v>0</v>
      </c>
      <c r="L1093" s="12">
        <v>0</v>
      </c>
      <c r="M1093" s="155" t="s">
        <v>308</v>
      </c>
      <c r="N1093" s="12">
        <f t="shared" si="1284"/>
        <v>0</v>
      </c>
    </row>
    <row r="1094" spans="1:14" s="67" customFormat="1" ht="10.5" customHeight="1" x14ac:dyDescent="0.2">
      <c r="A1094" s="60"/>
      <c r="B1094" s="61"/>
      <c r="C1094" s="62" t="s">
        <v>45</v>
      </c>
      <c r="D1094" s="63">
        <f>SUM(D1088:D1093)</f>
        <v>0</v>
      </c>
      <c r="E1094" s="63">
        <f t="shared" ref="E1094:J1094" si="1285">SUM(E1088:E1093)</f>
        <v>15897.880000000001</v>
      </c>
      <c r="F1094" s="63">
        <f t="shared" si="1285"/>
        <v>0</v>
      </c>
      <c r="G1094" s="63">
        <f t="shared" si="1285"/>
        <v>0</v>
      </c>
      <c r="H1094" s="63">
        <f t="shared" si="1285"/>
        <v>0</v>
      </c>
      <c r="I1094" s="63">
        <f t="shared" si="1285"/>
        <v>0</v>
      </c>
      <c r="J1094" s="63">
        <f t="shared" si="1285"/>
        <v>0</v>
      </c>
      <c r="K1094" s="63">
        <f t="shared" si="1283"/>
        <v>15897.880000000001</v>
      </c>
      <c r="L1094" s="63">
        <f>SUM(L1088:L1093)</f>
        <v>0</v>
      </c>
      <c r="M1094" s="155" t="s">
        <v>308</v>
      </c>
      <c r="N1094" s="63">
        <f>K1094-L1094</f>
        <v>15897.880000000001</v>
      </c>
    </row>
    <row r="1095" spans="1:14" ht="10.5" customHeight="1" x14ac:dyDescent="0.2">
      <c r="A1095" s="34"/>
      <c r="B1095" s="31"/>
      <c r="C1095" s="37"/>
      <c r="D1095" s="33"/>
      <c r="E1095" s="33"/>
      <c r="F1095" s="33"/>
      <c r="G1095" s="33"/>
      <c r="H1095" s="33"/>
      <c r="I1095" s="33"/>
      <c r="J1095" s="33"/>
      <c r="K1095" s="33"/>
      <c r="L1095" s="33"/>
      <c r="M1095" s="155" t="s">
        <v>308</v>
      </c>
      <c r="N1095" s="33"/>
    </row>
    <row r="1096" spans="1:14" s="9" customFormat="1" ht="10.5" customHeight="1" x14ac:dyDescent="0.2">
      <c r="A1096" s="30"/>
      <c r="B1096" s="31">
        <v>346.3</v>
      </c>
      <c r="C1096" s="32" t="s">
        <v>46</v>
      </c>
      <c r="D1096" s="33">
        <f t="shared" ref="D1096:J1098" si="1286">D1081</f>
        <v>0</v>
      </c>
      <c r="E1096" s="33">
        <f t="shared" si="1286"/>
        <v>0</v>
      </c>
      <c r="F1096" s="33">
        <f t="shared" si="1286"/>
        <v>0</v>
      </c>
      <c r="G1096" s="33">
        <f t="shared" si="1286"/>
        <v>0</v>
      </c>
      <c r="H1096" s="33">
        <f t="shared" si="1286"/>
        <v>0</v>
      </c>
      <c r="I1096" s="33">
        <f t="shared" si="1286"/>
        <v>0</v>
      </c>
      <c r="J1096" s="33">
        <f t="shared" si="1286"/>
        <v>0</v>
      </c>
      <c r="K1096" s="12">
        <f t="shared" ref="K1096:K1099" si="1287">D1096+E1096-F1096-G1096+H1096+I1096+J1096</f>
        <v>0</v>
      </c>
      <c r="L1096" s="12">
        <v>0</v>
      </c>
      <c r="M1096" s="155" t="s">
        <v>308</v>
      </c>
      <c r="N1096" s="12">
        <f t="shared" ref="N1096:N1098" si="1288">K1096-L1096</f>
        <v>0</v>
      </c>
    </row>
    <row r="1097" spans="1:14" s="9" customFormat="1" ht="10.5" customHeight="1" x14ac:dyDescent="0.2">
      <c r="A1097" s="30"/>
      <c r="B1097" s="31">
        <v>346.5</v>
      </c>
      <c r="C1097" s="16" t="s">
        <v>47</v>
      </c>
      <c r="D1097" s="33">
        <f t="shared" si="1286"/>
        <v>0</v>
      </c>
      <c r="E1097" s="33">
        <f t="shared" si="1286"/>
        <v>0</v>
      </c>
      <c r="F1097" s="33">
        <f t="shared" si="1286"/>
        <v>0</v>
      </c>
      <c r="G1097" s="33">
        <f t="shared" si="1286"/>
        <v>0</v>
      </c>
      <c r="H1097" s="33">
        <f t="shared" si="1286"/>
        <v>0</v>
      </c>
      <c r="I1097" s="33">
        <f t="shared" si="1286"/>
        <v>0</v>
      </c>
      <c r="J1097" s="33">
        <f t="shared" si="1286"/>
        <v>0</v>
      </c>
      <c r="K1097" s="12">
        <f t="shared" si="1287"/>
        <v>0</v>
      </c>
      <c r="L1097" s="12">
        <v>0</v>
      </c>
      <c r="M1097" s="155" t="s">
        <v>308</v>
      </c>
      <c r="N1097" s="12">
        <f t="shared" si="1288"/>
        <v>0</v>
      </c>
    </row>
    <row r="1098" spans="1:14" ht="10.5" customHeight="1" x14ac:dyDescent="0.2">
      <c r="A1098" s="34"/>
      <c r="B1098" s="31">
        <v>346.7</v>
      </c>
      <c r="C1098" s="38" t="s">
        <v>48</v>
      </c>
      <c r="D1098" s="33">
        <f t="shared" si="1286"/>
        <v>0</v>
      </c>
      <c r="E1098" s="33">
        <f t="shared" si="1286"/>
        <v>0</v>
      </c>
      <c r="F1098" s="33">
        <f t="shared" si="1286"/>
        <v>0</v>
      </c>
      <c r="G1098" s="33">
        <f t="shared" si="1286"/>
        <v>0</v>
      </c>
      <c r="H1098" s="33">
        <f t="shared" si="1286"/>
        <v>0</v>
      </c>
      <c r="I1098" s="33">
        <f t="shared" si="1286"/>
        <v>0</v>
      </c>
      <c r="J1098" s="33">
        <f t="shared" si="1286"/>
        <v>0</v>
      </c>
      <c r="K1098" s="12">
        <f t="shared" si="1287"/>
        <v>0</v>
      </c>
      <c r="L1098" s="12">
        <v>0</v>
      </c>
      <c r="M1098" s="155" t="s">
        <v>308</v>
      </c>
      <c r="N1098" s="12">
        <f t="shared" si="1288"/>
        <v>0</v>
      </c>
    </row>
    <row r="1099" spans="1:14" s="77" customFormat="1" ht="10.5" customHeight="1" x14ac:dyDescent="0.2">
      <c r="A1099" s="75"/>
      <c r="B1099" s="61"/>
      <c r="C1099" s="76" t="s">
        <v>49</v>
      </c>
      <c r="D1099" s="63">
        <f>SUM(D1096:D1098)</f>
        <v>0</v>
      </c>
      <c r="E1099" s="63">
        <f t="shared" ref="E1099" si="1289">SUM(E1096:E1098)</f>
        <v>0</v>
      </c>
      <c r="F1099" s="63">
        <f t="shared" ref="F1099" si="1290">SUM(F1096:F1098)</f>
        <v>0</v>
      </c>
      <c r="G1099" s="63">
        <f t="shared" ref="G1099" si="1291">SUM(G1096:G1098)</f>
        <v>0</v>
      </c>
      <c r="H1099" s="63">
        <f t="shared" ref="H1099" si="1292">SUM(H1096:H1098)</f>
        <v>0</v>
      </c>
      <c r="I1099" s="63">
        <f t="shared" ref="I1099" si="1293">SUM(I1096:I1098)</f>
        <v>0</v>
      </c>
      <c r="J1099" s="63">
        <f t="shared" ref="J1099" si="1294">SUM(J1096:J1098)</f>
        <v>0</v>
      </c>
      <c r="K1099" s="63">
        <f t="shared" si="1287"/>
        <v>0</v>
      </c>
      <c r="L1099" s="63">
        <f>SUM(L1096:L1098)</f>
        <v>0</v>
      </c>
      <c r="M1099" s="155" t="s">
        <v>308</v>
      </c>
      <c r="N1099" s="63">
        <f>K1099-L1099</f>
        <v>0</v>
      </c>
    </row>
    <row r="1100" spans="1:14" ht="10.5" customHeight="1" thickBot="1" x14ac:dyDescent="0.25">
      <c r="A1100" s="34"/>
      <c r="B1100" s="35"/>
      <c r="C1100" s="19"/>
      <c r="D1100" s="33"/>
      <c r="E1100" s="33"/>
      <c r="F1100" s="33"/>
      <c r="G1100" s="33"/>
      <c r="H1100" s="33"/>
      <c r="I1100" s="33"/>
      <c r="J1100" s="33"/>
      <c r="K1100" s="33"/>
      <c r="L1100" s="33"/>
      <c r="M1100" s="159" t="s">
        <v>308</v>
      </c>
      <c r="N1100" s="160"/>
    </row>
    <row r="1101" spans="1:14" s="67" customFormat="1" ht="10.5" customHeight="1" thickTop="1" x14ac:dyDescent="0.2">
      <c r="A1101" s="140"/>
      <c r="B1101" s="69"/>
      <c r="C1101" s="84" t="s">
        <v>378</v>
      </c>
      <c r="D1101" s="161">
        <f>D1094+D1099</f>
        <v>0</v>
      </c>
      <c r="E1101" s="161">
        <f>E1094+E1099</f>
        <v>15897.880000000001</v>
      </c>
      <c r="F1101" s="161">
        <f t="shared" ref="F1101:J1101" si="1295">F1094+F1099</f>
        <v>0</v>
      </c>
      <c r="G1101" s="161">
        <f t="shared" si="1295"/>
        <v>0</v>
      </c>
      <c r="H1101" s="161">
        <f t="shared" si="1295"/>
        <v>0</v>
      </c>
      <c r="I1101" s="161">
        <f t="shared" si="1295"/>
        <v>0</v>
      </c>
      <c r="J1101" s="161">
        <f t="shared" si="1295"/>
        <v>0</v>
      </c>
      <c r="K1101" s="161">
        <f t="shared" ref="K1101" si="1296">D1101+E1101-F1101-G1101+H1101+I1101+J1101</f>
        <v>15897.880000000001</v>
      </c>
      <c r="L1101" s="161">
        <f>L1094+L1099</f>
        <v>0</v>
      </c>
      <c r="M1101" s="204"/>
      <c r="N1101" s="161">
        <f>K1101-L1101</f>
        <v>15897.880000000001</v>
      </c>
    </row>
    <row r="1102" spans="1:14" ht="10.5" customHeight="1" x14ac:dyDescent="0.2">
      <c r="A1102" s="137" t="s">
        <v>107</v>
      </c>
      <c r="B1102" s="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55" t="s">
        <v>308</v>
      </c>
      <c r="N1102" s="12"/>
    </row>
    <row r="1103" spans="1:14" s="9" customFormat="1" ht="10.5" customHeight="1" x14ac:dyDescent="0.2">
      <c r="A1103" s="5"/>
      <c r="B1103" s="2">
        <v>341</v>
      </c>
      <c r="C1103" s="13" t="s">
        <v>40</v>
      </c>
      <c r="D1103" s="12">
        <v>-8203000.9199999999</v>
      </c>
      <c r="E1103" s="12">
        <v>0</v>
      </c>
      <c r="F1103" s="12">
        <v>0</v>
      </c>
      <c r="G1103" s="12">
        <v>0</v>
      </c>
      <c r="H1103" s="12">
        <v>0</v>
      </c>
      <c r="I1103" s="12">
        <v>0</v>
      </c>
      <c r="J1103" s="12">
        <v>0</v>
      </c>
      <c r="K1103" s="12">
        <f>D1103+E1103-F1103-G1103+H1103+I1103+J1103</f>
        <v>-8203000.9199999999</v>
      </c>
      <c r="L1103" s="12">
        <v>0</v>
      </c>
      <c r="M1103" s="155" t="s">
        <v>308</v>
      </c>
      <c r="N1103" s="12">
        <f>K1103-L1103</f>
        <v>-8203000.9199999999</v>
      </c>
    </row>
    <row r="1104" spans="1:14" ht="10.5" customHeight="1" x14ac:dyDescent="0.2">
      <c r="A1104" s="4"/>
      <c r="B1104" s="2">
        <v>342</v>
      </c>
      <c r="C1104" s="44" t="s">
        <v>100</v>
      </c>
      <c r="D1104" s="12">
        <v>-814976.95000000007</v>
      </c>
      <c r="E1104" s="12">
        <v>0</v>
      </c>
      <c r="F1104" s="12">
        <v>0</v>
      </c>
      <c r="G1104" s="12">
        <v>0</v>
      </c>
      <c r="H1104" s="12">
        <v>0</v>
      </c>
      <c r="I1104" s="12">
        <v>0</v>
      </c>
      <c r="J1104" s="12">
        <v>0</v>
      </c>
      <c r="K1104" s="12">
        <f>D1104+E1104-F1104-G1104+H1104+I1104+J1104</f>
        <v>-814976.95000000007</v>
      </c>
      <c r="L1104" s="12">
        <v>0</v>
      </c>
      <c r="M1104" s="155" t="s">
        <v>308</v>
      </c>
      <c r="N1104" s="12">
        <f>K1104-L1104</f>
        <v>-814976.95000000007</v>
      </c>
    </row>
    <row r="1105" spans="1:14" ht="10.5" customHeight="1" x14ac:dyDescent="0.2">
      <c r="A1105" s="4"/>
      <c r="B1105" s="2">
        <v>343</v>
      </c>
      <c r="C1105" s="4" t="s">
        <v>101</v>
      </c>
      <c r="D1105" s="12">
        <v>-21065360.91</v>
      </c>
      <c r="E1105" s="12">
        <v>0</v>
      </c>
      <c r="F1105" s="12">
        <v>0</v>
      </c>
      <c r="G1105" s="12">
        <v>0.01</v>
      </c>
      <c r="H1105" s="12">
        <v>0</v>
      </c>
      <c r="I1105" s="12">
        <v>0</v>
      </c>
      <c r="J1105" s="12">
        <v>0</v>
      </c>
      <c r="K1105" s="12">
        <f t="shared" ref="K1105:K1109" si="1297">D1105+E1105-F1105-G1105+H1105+I1105+J1105</f>
        <v>-21065360.920000002</v>
      </c>
      <c r="L1105" s="12">
        <v>0</v>
      </c>
      <c r="M1105" s="155" t="s">
        <v>308</v>
      </c>
      <c r="N1105" s="12">
        <f t="shared" ref="N1105:N1108" si="1298">K1105-L1105</f>
        <v>-21065360.920000002</v>
      </c>
    </row>
    <row r="1106" spans="1:14" ht="10.5" customHeight="1" x14ac:dyDescent="0.2">
      <c r="A1106" s="4"/>
      <c r="B1106" s="2">
        <v>344</v>
      </c>
      <c r="C1106" s="4" t="s">
        <v>102</v>
      </c>
      <c r="D1106" s="12">
        <v>-223092.73</v>
      </c>
      <c r="E1106" s="12">
        <v>0</v>
      </c>
      <c r="F1106" s="12">
        <v>0</v>
      </c>
      <c r="G1106" s="12">
        <v>0</v>
      </c>
      <c r="H1106" s="12">
        <v>0</v>
      </c>
      <c r="I1106" s="12">
        <v>0</v>
      </c>
      <c r="J1106" s="12">
        <v>0</v>
      </c>
      <c r="K1106" s="12">
        <f t="shared" si="1297"/>
        <v>-223092.73</v>
      </c>
      <c r="L1106" s="12">
        <v>0</v>
      </c>
      <c r="M1106" s="155" t="s">
        <v>308</v>
      </c>
      <c r="N1106" s="12">
        <f t="shared" si="1298"/>
        <v>-223092.73</v>
      </c>
    </row>
    <row r="1107" spans="1:14" ht="10.5" customHeight="1" x14ac:dyDescent="0.2">
      <c r="A1107" s="4"/>
      <c r="B1107" s="2">
        <v>345</v>
      </c>
      <c r="C1107" s="4" t="s">
        <v>43</v>
      </c>
      <c r="D1107" s="12">
        <v>-629835.68000000005</v>
      </c>
      <c r="E1107" s="12">
        <v>0</v>
      </c>
      <c r="F1107" s="12">
        <v>-73766.2</v>
      </c>
      <c r="G1107" s="12">
        <v>0</v>
      </c>
      <c r="H1107" s="12">
        <v>0</v>
      </c>
      <c r="I1107" s="12">
        <v>0</v>
      </c>
      <c r="J1107" s="12">
        <v>0</v>
      </c>
      <c r="K1107" s="12">
        <f t="shared" si="1297"/>
        <v>-556069.4800000001</v>
      </c>
      <c r="L1107" s="12">
        <v>0</v>
      </c>
      <c r="M1107" s="155" t="s">
        <v>308</v>
      </c>
      <c r="N1107" s="12">
        <f t="shared" si="1298"/>
        <v>-556069.4800000001</v>
      </c>
    </row>
    <row r="1108" spans="1:14" ht="10.5" customHeight="1" x14ac:dyDescent="0.2">
      <c r="A1108" s="4"/>
      <c r="B1108" s="2">
        <v>346</v>
      </c>
      <c r="C1108" s="4" t="s">
        <v>44</v>
      </c>
      <c r="D1108" s="12">
        <v>-477888.14</v>
      </c>
      <c r="E1108" s="12">
        <v>0</v>
      </c>
      <c r="F1108" s="12">
        <v>0</v>
      </c>
      <c r="G1108" s="12">
        <v>0</v>
      </c>
      <c r="H1108" s="12">
        <v>0</v>
      </c>
      <c r="I1108" s="12">
        <v>0</v>
      </c>
      <c r="J1108" s="12">
        <v>0</v>
      </c>
      <c r="K1108" s="12">
        <f t="shared" si="1297"/>
        <v>-477888.14</v>
      </c>
      <c r="L1108" s="12">
        <v>0</v>
      </c>
      <c r="M1108" s="155" t="s">
        <v>308</v>
      </c>
      <c r="N1108" s="12">
        <f t="shared" si="1298"/>
        <v>-477888.14</v>
      </c>
    </row>
    <row r="1109" spans="1:14" s="67" customFormat="1" ht="10.5" customHeight="1" x14ac:dyDescent="0.2">
      <c r="A1109" s="66"/>
      <c r="B1109" s="72"/>
      <c r="C1109" s="73" t="s">
        <v>45</v>
      </c>
      <c r="D1109" s="63">
        <f>SUM(D1103:D1108)</f>
        <v>-31414155.330000002</v>
      </c>
      <c r="E1109" s="63">
        <f t="shared" ref="E1109" si="1299">SUM(E1103:E1108)</f>
        <v>0</v>
      </c>
      <c r="F1109" s="63">
        <f t="shared" ref="F1109" si="1300">SUM(F1103:F1108)</f>
        <v>-73766.2</v>
      </c>
      <c r="G1109" s="63">
        <f t="shared" ref="G1109" si="1301">SUM(G1103:G1108)</f>
        <v>0.01</v>
      </c>
      <c r="H1109" s="63">
        <f t="shared" ref="H1109" si="1302">SUM(H1103:H1108)</f>
        <v>0</v>
      </c>
      <c r="I1109" s="63">
        <f t="shared" ref="I1109" si="1303">SUM(I1103:I1108)</f>
        <v>0</v>
      </c>
      <c r="J1109" s="63">
        <f t="shared" ref="J1109" si="1304">SUM(J1103:J1108)</f>
        <v>0</v>
      </c>
      <c r="K1109" s="63">
        <f t="shared" si="1297"/>
        <v>-31340389.140000004</v>
      </c>
      <c r="L1109" s="63">
        <f>SUM(L1103:L1108)</f>
        <v>0</v>
      </c>
      <c r="M1109" s="155" t="s">
        <v>308</v>
      </c>
      <c r="N1109" s="63">
        <f>K1109-L1109</f>
        <v>-31340389.140000004</v>
      </c>
    </row>
    <row r="1110" spans="1:14" ht="10.5" customHeight="1" x14ac:dyDescent="0.2">
      <c r="A1110" s="4"/>
      <c r="B1110" s="2"/>
      <c r="C1110" s="18"/>
      <c r="D1110" s="12"/>
      <c r="E1110" s="12"/>
      <c r="F1110" s="12"/>
      <c r="G1110" s="12"/>
      <c r="H1110" s="12"/>
      <c r="I1110" s="12"/>
      <c r="J1110" s="12"/>
      <c r="K1110" s="33"/>
      <c r="L1110" s="33"/>
      <c r="M1110" s="155" t="s">
        <v>308</v>
      </c>
      <c r="N1110" s="33"/>
    </row>
    <row r="1111" spans="1:14" s="9" customFormat="1" ht="10.5" customHeight="1" x14ac:dyDescent="0.2">
      <c r="A1111" s="5"/>
      <c r="B1111" s="2">
        <v>346.3</v>
      </c>
      <c r="C1111" s="13" t="s">
        <v>46</v>
      </c>
      <c r="D1111" s="12">
        <v>-0.01</v>
      </c>
      <c r="E1111" s="12">
        <v>0</v>
      </c>
      <c r="F1111" s="12">
        <v>0</v>
      </c>
      <c r="G1111" s="12">
        <v>0</v>
      </c>
      <c r="H1111" s="12">
        <v>0</v>
      </c>
      <c r="I1111" s="12">
        <v>0</v>
      </c>
      <c r="J1111" s="12">
        <v>0</v>
      </c>
      <c r="K1111" s="12">
        <f t="shared" ref="K1111:K1114" si="1305">D1111+E1111-F1111-G1111+H1111+I1111+J1111</f>
        <v>-0.01</v>
      </c>
      <c r="L1111" s="12">
        <v>0</v>
      </c>
      <c r="M1111" s="155" t="s">
        <v>308</v>
      </c>
      <c r="N1111" s="12">
        <f t="shared" ref="N1111:N1113" si="1306">K1111-L1111</f>
        <v>-0.01</v>
      </c>
    </row>
    <row r="1112" spans="1:14" s="9" customFormat="1" ht="10.5" customHeight="1" x14ac:dyDescent="0.2">
      <c r="A1112" s="5"/>
      <c r="B1112" s="2">
        <v>346.5</v>
      </c>
      <c r="C1112" s="5" t="s">
        <v>47</v>
      </c>
      <c r="D1112" s="12">
        <v>-25617.58</v>
      </c>
      <c r="E1112" s="12">
        <v>0</v>
      </c>
      <c r="F1112" s="12">
        <v>0</v>
      </c>
      <c r="G1112" s="12">
        <v>0</v>
      </c>
      <c r="H1112" s="12">
        <v>0</v>
      </c>
      <c r="I1112" s="12">
        <v>0</v>
      </c>
      <c r="J1112" s="12">
        <v>0</v>
      </c>
      <c r="K1112" s="12">
        <f t="shared" si="1305"/>
        <v>-25617.58</v>
      </c>
      <c r="L1112" s="12">
        <v>0</v>
      </c>
      <c r="M1112" s="155" t="s">
        <v>308</v>
      </c>
      <c r="N1112" s="12">
        <f t="shared" si="1306"/>
        <v>-25617.58</v>
      </c>
    </row>
    <row r="1113" spans="1:14" ht="10.5" customHeight="1" x14ac:dyDescent="0.2">
      <c r="A1113" s="4"/>
      <c r="B1113" s="2">
        <v>346.7</v>
      </c>
      <c r="C1113" s="3" t="s">
        <v>48</v>
      </c>
      <c r="D1113" s="12">
        <v>-327162.5</v>
      </c>
      <c r="E1113" s="12">
        <v>0</v>
      </c>
      <c r="F1113" s="12">
        <v>0</v>
      </c>
      <c r="G1113" s="12">
        <v>0</v>
      </c>
      <c r="H1113" s="12">
        <v>0</v>
      </c>
      <c r="I1113" s="12">
        <v>0</v>
      </c>
      <c r="J1113" s="12">
        <v>327162.5</v>
      </c>
      <c r="K1113" s="12">
        <f t="shared" si="1305"/>
        <v>0</v>
      </c>
      <c r="L1113" s="12">
        <v>0</v>
      </c>
      <c r="M1113" s="155" t="s">
        <v>308</v>
      </c>
      <c r="N1113" s="12">
        <f t="shared" si="1306"/>
        <v>0</v>
      </c>
    </row>
    <row r="1114" spans="1:14" s="67" customFormat="1" ht="10.5" customHeight="1" x14ac:dyDescent="0.2">
      <c r="A1114" s="66"/>
      <c r="B1114" s="72"/>
      <c r="C1114" s="73" t="s">
        <v>49</v>
      </c>
      <c r="D1114" s="63">
        <f>SUM(D1111:D1113)</f>
        <v>-352780.09</v>
      </c>
      <c r="E1114" s="63">
        <f t="shared" ref="E1114" si="1307">SUM(E1111:E1113)</f>
        <v>0</v>
      </c>
      <c r="F1114" s="63">
        <f t="shared" ref="F1114" si="1308">SUM(F1111:F1113)</f>
        <v>0</v>
      </c>
      <c r="G1114" s="63">
        <f t="shared" ref="G1114" si="1309">SUM(G1111:G1113)</f>
        <v>0</v>
      </c>
      <c r="H1114" s="63">
        <f t="shared" ref="H1114" si="1310">SUM(H1111:H1113)</f>
        <v>0</v>
      </c>
      <c r="I1114" s="63">
        <f t="shared" ref="I1114" si="1311">SUM(I1111:I1113)</f>
        <v>0</v>
      </c>
      <c r="J1114" s="63">
        <f t="shared" ref="J1114" si="1312">SUM(J1111:J1113)</f>
        <v>327162.5</v>
      </c>
      <c r="K1114" s="63">
        <f t="shared" si="1305"/>
        <v>-25617.590000000026</v>
      </c>
      <c r="L1114" s="63">
        <f>SUM(L1111:L1113)</f>
        <v>0</v>
      </c>
      <c r="M1114" s="155" t="s">
        <v>308</v>
      </c>
      <c r="N1114" s="63">
        <f>K1114-L1114</f>
        <v>-25617.590000000026</v>
      </c>
    </row>
    <row r="1115" spans="1:14" ht="10.5" customHeight="1" thickBot="1" x14ac:dyDescent="0.25">
      <c r="A1115" s="4"/>
      <c r="B1115" s="11"/>
      <c r="D1115" s="12"/>
      <c r="E1115" s="12"/>
      <c r="F1115" s="12"/>
      <c r="G1115" s="12"/>
      <c r="H1115" s="12"/>
      <c r="I1115" s="12"/>
      <c r="J1115" s="12"/>
      <c r="K1115" s="33"/>
      <c r="L1115" s="33"/>
      <c r="M1115" s="159" t="s">
        <v>308</v>
      </c>
      <c r="N1115" s="160"/>
    </row>
    <row r="1116" spans="1:14" s="67" customFormat="1" ht="10.5" customHeight="1" thickTop="1" x14ac:dyDescent="0.2">
      <c r="A1116" s="66"/>
      <c r="B1116" s="72"/>
      <c r="C1116" s="85" t="s">
        <v>379</v>
      </c>
      <c r="D1116" s="161">
        <f>D1109+D1114</f>
        <v>-31766935.420000002</v>
      </c>
      <c r="E1116" s="161">
        <f>E1109+E1114</f>
        <v>0</v>
      </c>
      <c r="F1116" s="161">
        <f t="shared" ref="F1116:J1116" si="1313">F1109+F1114</f>
        <v>-73766.2</v>
      </c>
      <c r="G1116" s="161">
        <f t="shared" si="1313"/>
        <v>0.01</v>
      </c>
      <c r="H1116" s="161">
        <f t="shared" si="1313"/>
        <v>0</v>
      </c>
      <c r="I1116" s="161">
        <f t="shared" si="1313"/>
        <v>0</v>
      </c>
      <c r="J1116" s="161">
        <f t="shared" si="1313"/>
        <v>327162.5</v>
      </c>
      <c r="K1116" s="161">
        <f t="shared" ref="K1116" si="1314">D1116+E1116-F1116-G1116+H1116+I1116+J1116</f>
        <v>-31366006.730000004</v>
      </c>
      <c r="L1116" s="161">
        <f>L1109+L1114</f>
        <v>0</v>
      </c>
      <c r="M1116" s="204"/>
      <c r="N1116" s="161">
        <f>K1116-L1116</f>
        <v>-31366006.730000004</v>
      </c>
    </row>
    <row r="1117" spans="1:14" ht="10.5" customHeight="1" x14ac:dyDescent="0.2">
      <c r="A1117" s="137" t="s">
        <v>108</v>
      </c>
      <c r="B1117" s="11"/>
      <c r="D1117" s="12"/>
      <c r="E1117" s="12"/>
      <c r="F1117" s="12"/>
      <c r="G1117" s="12"/>
      <c r="H1117" s="12"/>
      <c r="I1117" s="12"/>
      <c r="J1117" s="12"/>
      <c r="K1117" s="12"/>
      <c r="L1117" s="12"/>
      <c r="M1117" s="155" t="s">
        <v>308</v>
      </c>
      <c r="N1117" s="12"/>
    </row>
    <row r="1118" spans="1:14" s="9" customFormat="1" ht="10.5" customHeight="1" x14ac:dyDescent="0.2">
      <c r="A1118" s="5"/>
      <c r="B1118" s="2">
        <v>341</v>
      </c>
      <c r="C1118" s="13" t="s">
        <v>40</v>
      </c>
      <c r="D1118" s="12">
        <v>-387.71000000000004</v>
      </c>
      <c r="E1118" s="12">
        <v>0</v>
      </c>
      <c r="F1118" s="12">
        <v>0</v>
      </c>
      <c r="G1118" s="12">
        <v>0</v>
      </c>
      <c r="H1118" s="12">
        <v>0</v>
      </c>
      <c r="I1118" s="12">
        <v>0</v>
      </c>
      <c r="J1118" s="12">
        <v>0</v>
      </c>
      <c r="K1118" s="12">
        <f>D1118+E1118-F1118-G1118+H1118+I1118+J1118</f>
        <v>-387.71000000000004</v>
      </c>
      <c r="L1118" s="12">
        <v>0</v>
      </c>
      <c r="M1118" s="155" t="s">
        <v>308</v>
      </c>
      <c r="N1118" s="12">
        <f>K1118-L1118</f>
        <v>-387.71000000000004</v>
      </c>
    </row>
    <row r="1119" spans="1:14" ht="10.5" customHeight="1" x14ac:dyDescent="0.2">
      <c r="A1119" s="57"/>
      <c r="B1119" s="2">
        <v>342</v>
      </c>
      <c r="C1119" s="44" t="s">
        <v>100</v>
      </c>
      <c r="D1119" s="12">
        <v>-189784.37</v>
      </c>
      <c r="E1119" s="12">
        <v>0</v>
      </c>
      <c r="F1119" s="12">
        <v>0</v>
      </c>
      <c r="G1119" s="12">
        <v>0</v>
      </c>
      <c r="H1119" s="12">
        <v>0</v>
      </c>
      <c r="I1119" s="12">
        <v>0</v>
      </c>
      <c r="J1119" s="12">
        <v>0</v>
      </c>
      <c r="K1119" s="12">
        <f>D1119+E1119-F1119-G1119+H1119+I1119+J1119</f>
        <v>-189784.37</v>
      </c>
      <c r="L1119" s="12">
        <v>0</v>
      </c>
      <c r="M1119" s="155" t="s">
        <v>308</v>
      </c>
      <c r="N1119" s="12">
        <f>K1119-L1119</f>
        <v>-189784.37</v>
      </c>
    </row>
    <row r="1120" spans="1:14" ht="10.5" customHeight="1" x14ac:dyDescent="0.2">
      <c r="A1120" s="57"/>
      <c r="B1120" s="2">
        <v>343</v>
      </c>
      <c r="C1120" s="4" t="s">
        <v>101</v>
      </c>
      <c r="D1120" s="12">
        <v>-29105832.530000001</v>
      </c>
      <c r="E1120" s="12">
        <v>0</v>
      </c>
      <c r="F1120" s="12">
        <v>0</v>
      </c>
      <c r="G1120" s="12">
        <v>0.01</v>
      </c>
      <c r="H1120" s="12">
        <v>0</v>
      </c>
      <c r="I1120" s="12">
        <v>0</v>
      </c>
      <c r="J1120" s="12">
        <v>0</v>
      </c>
      <c r="K1120" s="12">
        <f t="shared" ref="K1120:K1124" si="1315">D1120+E1120-F1120-G1120+H1120+I1120+J1120</f>
        <v>-29105832.540000003</v>
      </c>
      <c r="L1120" s="12">
        <v>0</v>
      </c>
      <c r="M1120" s="155" t="s">
        <v>308</v>
      </c>
      <c r="N1120" s="12">
        <f t="shared" ref="N1120:N1123" si="1316">K1120-L1120</f>
        <v>-29105832.540000003</v>
      </c>
    </row>
    <row r="1121" spans="1:14" ht="10.5" customHeight="1" x14ac:dyDescent="0.2">
      <c r="A1121" s="57"/>
      <c r="B1121" s="2">
        <v>344</v>
      </c>
      <c r="C1121" s="4" t="s">
        <v>102</v>
      </c>
      <c r="D1121" s="12">
        <v>-4056177.99</v>
      </c>
      <c r="E1121" s="12">
        <v>0</v>
      </c>
      <c r="F1121" s="12">
        <v>0</v>
      </c>
      <c r="G1121" s="12">
        <v>0</v>
      </c>
      <c r="H1121" s="12">
        <v>0</v>
      </c>
      <c r="I1121" s="12">
        <v>0</v>
      </c>
      <c r="J1121" s="12">
        <v>0</v>
      </c>
      <c r="K1121" s="12">
        <f t="shared" si="1315"/>
        <v>-4056177.99</v>
      </c>
      <c r="L1121" s="12">
        <v>0</v>
      </c>
      <c r="M1121" s="155" t="s">
        <v>308</v>
      </c>
      <c r="N1121" s="12">
        <f t="shared" si="1316"/>
        <v>-4056177.99</v>
      </c>
    </row>
    <row r="1122" spans="1:14" ht="10.5" customHeight="1" x14ac:dyDescent="0.2">
      <c r="A1122" s="57"/>
      <c r="B1122" s="2">
        <v>345</v>
      </c>
      <c r="C1122" s="4" t="s">
        <v>43</v>
      </c>
      <c r="D1122" s="12">
        <v>-2428596.5699999998</v>
      </c>
      <c r="E1122" s="12">
        <v>0</v>
      </c>
      <c r="F1122" s="12">
        <v>49060.31</v>
      </c>
      <c r="G1122" s="12">
        <v>0</v>
      </c>
      <c r="H1122" s="12">
        <v>0</v>
      </c>
      <c r="I1122" s="12">
        <v>0</v>
      </c>
      <c r="J1122" s="12">
        <v>0</v>
      </c>
      <c r="K1122" s="12">
        <f t="shared" si="1315"/>
        <v>-2477656.88</v>
      </c>
      <c r="L1122" s="12">
        <v>0</v>
      </c>
      <c r="M1122" s="155" t="s">
        <v>308</v>
      </c>
      <c r="N1122" s="12">
        <f t="shared" si="1316"/>
        <v>-2477656.88</v>
      </c>
    </row>
    <row r="1123" spans="1:14" ht="10.5" customHeight="1" x14ac:dyDescent="0.2">
      <c r="A1123" s="57"/>
      <c r="B1123" s="2">
        <v>346</v>
      </c>
      <c r="C1123" s="4" t="s">
        <v>44</v>
      </c>
      <c r="D1123" s="12">
        <v>-11087.54</v>
      </c>
      <c r="E1123" s="12">
        <v>0</v>
      </c>
      <c r="F1123" s="12">
        <v>0</v>
      </c>
      <c r="G1123" s="12">
        <v>0</v>
      </c>
      <c r="H1123" s="12">
        <v>0</v>
      </c>
      <c r="I1123" s="12">
        <v>0</v>
      </c>
      <c r="J1123" s="12">
        <v>0</v>
      </c>
      <c r="K1123" s="12">
        <f t="shared" si="1315"/>
        <v>-11087.54</v>
      </c>
      <c r="L1123" s="12">
        <v>0</v>
      </c>
      <c r="M1123" s="155" t="s">
        <v>308</v>
      </c>
      <c r="N1123" s="12">
        <f t="shared" si="1316"/>
        <v>-11087.54</v>
      </c>
    </row>
    <row r="1124" spans="1:14" s="77" customFormat="1" ht="10.5" customHeight="1" x14ac:dyDescent="0.2">
      <c r="A1124" s="57"/>
      <c r="B1124" s="72"/>
      <c r="C1124" s="106" t="s">
        <v>45</v>
      </c>
      <c r="D1124" s="63">
        <f>SUM(D1118:D1123)</f>
        <v>-35791866.710000001</v>
      </c>
      <c r="E1124" s="63">
        <f t="shared" ref="E1124" si="1317">SUM(E1118:E1123)</f>
        <v>0</v>
      </c>
      <c r="F1124" s="63">
        <f t="shared" ref="F1124" si="1318">SUM(F1118:F1123)</f>
        <v>49060.31</v>
      </c>
      <c r="G1124" s="63">
        <f t="shared" ref="G1124" si="1319">SUM(G1118:G1123)</f>
        <v>0.01</v>
      </c>
      <c r="H1124" s="63">
        <f t="shared" ref="H1124" si="1320">SUM(H1118:H1123)</f>
        <v>0</v>
      </c>
      <c r="I1124" s="63">
        <f t="shared" ref="I1124" si="1321">SUM(I1118:I1123)</f>
        <v>0</v>
      </c>
      <c r="J1124" s="63">
        <f t="shared" ref="J1124" si="1322">SUM(J1118:J1123)</f>
        <v>0</v>
      </c>
      <c r="K1124" s="63">
        <f t="shared" si="1315"/>
        <v>-35840927.030000001</v>
      </c>
      <c r="L1124" s="63">
        <f>SUM(L1118:L1123)</f>
        <v>0</v>
      </c>
      <c r="M1124" s="155" t="s">
        <v>308</v>
      </c>
      <c r="N1124" s="63">
        <f>K1124-L1124</f>
        <v>-35840927.030000001</v>
      </c>
    </row>
    <row r="1125" spans="1:14" ht="10.5" customHeight="1" x14ac:dyDescent="0.2">
      <c r="A1125" s="57"/>
      <c r="B1125" s="2"/>
      <c r="C1125" s="18"/>
      <c r="D1125" s="12"/>
      <c r="E1125" s="12"/>
      <c r="F1125" s="12"/>
      <c r="G1125" s="12"/>
      <c r="H1125" s="12"/>
      <c r="I1125" s="12"/>
      <c r="J1125" s="12"/>
      <c r="K1125" s="33"/>
      <c r="L1125" s="33"/>
      <c r="M1125" s="155" t="s">
        <v>308</v>
      </c>
      <c r="N1125" s="33"/>
    </row>
    <row r="1126" spans="1:14" s="9" customFormat="1" ht="10.5" customHeight="1" x14ac:dyDescent="0.2">
      <c r="A1126" s="139"/>
      <c r="B1126" s="2">
        <v>346.3</v>
      </c>
      <c r="C1126" s="13" t="s">
        <v>46</v>
      </c>
      <c r="D1126" s="12">
        <v>0</v>
      </c>
      <c r="E1126" s="12">
        <v>0</v>
      </c>
      <c r="F1126" s="12">
        <v>0</v>
      </c>
      <c r="G1126" s="12">
        <v>0</v>
      </c>
      <c r="H1126" s="12">
        <v>0</v>
      </c>
      <c r="I1126" s="12">
        <v>0</v>
      </c>
      <c r="J1126" s="12">
        <v>0</v>
      </c>
      <c r="K1126" s="12">
        <f t="shared" ref="K1126:K1129" si="1323">D1126+E1126-F1126-G1126+H1126+I1126+J1126</f>
        <v>0</v>
      </c>
      <c r="L1126" s="12">
        <v>0</v>
      </c>
      <c r="M1126" s="155" t="s">
        <v>308</v>
      </c>
      <c r="N1126" s="12">
        <f t="shared" ref="N1126:N1128" si="1324">K1126-L1126</f>
        <v>0</v>
      </c>
    </row>
    <row r="1127" spans="1:14" s="9" customFormat="1" ht="10.5" customHeight="1" x14ac:dyDescent="0.2">
      <c r="A1127" s="139"/>
      <c r="B1127" s="2">
        <v>346.5</v>
      </c>
      <c r="C1127" s="5" t="s">
        <v>47</v>
      </c>
      <c r="D1127" s="12">
        <v>0</v>
      </c>
      <c r="E1127" s="12">
        <v>0</v>
      </c>
      <c r="F1127" s="12">
        <v>0</v>
      </c>
      <c r="G1127" s="12">
        <v>0</v>
      </c>
      <c r="H1127" s="12">
        <v>0</v>
      </c>
      <c r="I1127" s="12">
        <v>0</v>
      </c>
      <c r="J1127" s="12">
        <v>0</v>
      </c>
      <c r="K1127" s="12">
        <f t="shared" si="1323"/>
        <v>0</v>
      </c>
      <c r="L1127" s="12">
        <v>0</v>
      </c>
      <c r="M1127" s="155" t="s">
        <v>308</v>
      </c>
      <c r="N1127" s="12">
        <f t="shared" si="1324"/>
        <v>0</v>
      </c>
    </row>
    <row r="1128" spans="1:14" ht="10.5" customHeight="1" x14ac:dyDescent="0.2">
      <c r="A1128" s="57"/>
      <c r="B1128" s="2">
        <v>346.7</v>
      </c>
      <c r="C1128" s="3" t="s">
        <v>48</v>
      </c>
      <c r="D1128" s="12">
        <v>0</v>
      </c>
      <c r="E1128" s="12">
        <v>0</v>
      </c>
      <c r="F1128" s="12">
        <v>0</v>
      </c>
      <c r="G1128" s="12">
        <v>0</v>
      </c>
      <c r="H1128" s="12">
        <v>0</v>
      </c>
      <c r="I1128" s="12">
        <v>0</v>
      </c>
      <c r="J1128" s="12">
        <v>0</v>
      </c>
      <c r="K1128" s="12">
        <f t="shared" si="1323"/>
        <v>0</v>
      </c>
      <c r="L1128" s="12">
        <v>0</v>
      </c>
      <c r="M1128" s="155" t="s">
        <v>308</v>
      </c>
      <c r="N1128" s="12">
        <f t="shared" si="1324"/>
        <v>0</v>
      </c>
    </row>
    <row r="1129" spans="1:14" s="67" customFormat="1" ht="10.5" customHeight="1" x14ac:dyDescent="0.2">
      <c r="A1129" s="139"/>
      <c r="B1129" s="72"/>
      <c r="C1129" s="73" t="s">
        <v>49</v>
      </c>
      <c r="D1129" s="63">
        <f>SUM(D1126:D1128)</f>
        <v>0</v>
      </c>
      <c r="E1129" s="63">
        <f t="shared" ref="E1129" si="1325">SUM(E1126:E1128)</f>
        <v>0</v>
      </c>
      <c r="F1129" s="63">
        <f t="shared" ref="F1129" si="1326">SUM(F1126:F1128)</f>
        <v>0</v>
      </c>
      <c r="G1129" s="63">
        <f t="shared" ref="G1129" si="1327">SUM(G1126:G1128)</f>
        <v>0</v>
      </c>
      <c r="H1129" s="63">
        <f t="shared" ref="H1129" si="1328">SUM(H1126:H1128)</f>
        <v>0</v>
      </c>
      <c r="I1129" s="63">
        <f t="shared" ref="I1129" si="1329">SUM(I1126:I1128)</f>
        <v>0</v>
      </c>
      <c r="J1129" s="63">
        <f t="shared" ref="J1129" si="1330">SUM(J1126:J1128)</f>
        <v>0</v>
      </c>
      <c r="K1129" s="63">
        <f t="shared" si="1323"/>
        <v>0</v>
      </c>
      <c r="L1129" s="63">
        <f>SUM(L1126:L1128)</f>
        <v>0</v>
      </c>
      <c r="M1129" s="155" t="s">
        <v>308</v>
      </c>
      <c r="N1129" s="63">
        <f>K1129-L1129</f>
        <v>0</v>
      </c>
    </row>
    <row r="1130" spans="1:14" ht="10.5" customHeight="1" thickBot="1" x14ac:dyDescent="0.25">
      <c r="A1130" s="57"/>
      <c r="B1130" s="11"/>
      <c r="D1130" s="12"/>
      <c r="E1130" s="12"/>
      <c r="F1130" s="12"/>
      <c r="G1130" s="12"/>
      <c r="H1130" s="12"/>
      <c r="I1130" s="12"/>
      <c r="J1130" s="12"/>
      <c r="K1130" s="33"/>
      <c r="L1130" s="33"/>
      <c r="M1130" s="159" t="s">
        <v>308</v>
      </c>
      <c r="N1130" s="160"/>
    </row>
    <row r="1131" spans="1:14" s="67" customFormat="1" ht="10.5" customHeight="1" thickTop="1" x14ac:dyDescent="0.2">
      <c r="A1131" s="139"/>
      <c r="B1131" s="72"/>
      <c r="C1131" s="85" t="s">
        <v>380</v>
      </c>
      <c r="D1131" s="161">
        <f>D1124+D1129</f>
        <v>-35791866.710000001</v>
      </c>
      <c r="E1131" s="161">
        <f>E1124+E1129</f>
        <v>0</v>
      </c>
      <c r="F1131" s="161">
        <f t="shared" ref="F1131:J1131" si="1331">F1124+F1129</f>
        <v>49060.31</v>
      </c>
      <c r="G1131" s="161">
        <f t="shared" si="1331"/>
        <v>0.01</v>
      </c>
      <c r="H1131" s="161">
        <f t="shared" si="1331"/>
        <v>0</v>
      </c>
      <c r="I1131" s="161">
        <f t="shared" si="1331"/>
        <v>0</v>
      </c>
      <c r="J1131" s="161">
        <f t="shared" si="1331"/>
        <v>0</v>
      </c>
      <c r="K1131" s="161">
        <f t="shared" ref="K1131" si="1332">D1131+E1131-F1131-G1131+H1131+I1131+J1131</f>
        <v>-35840927.030000001</v>
      </c>
      <c r="L1131" s="161">
        <f>L1124+L1129</f>
        <v>0</v>
      </c>
      <c r="M1131" s="204"/>
      <c r="N1131" s="161">
        <f>K1131-L1131</f>
        <v>-35840927.030000001</v>
      </c>
    </row>
    <row r="1132" spans="1:14" ht="10.5" customHeight="1" x14ac:dyDescent="0.2">
      <c r="A1132" s="137" t="s">
        <v>109</v>
      </c>
      <c r="B1132" s="11"/>
      <c r="D1132" s="12"/>
      <c r="E1132" s="12"/>
      <c r="F1132" s="12"/>
      <c r="G1132" s="12"/>
      <c r="H1132" s="12"/>
      <c r="I1132" s="12"/>
      <c r="J1132" s="12"/>
      <c r="K1132" s="12"/>
      <c r="L1132" s="12"/>
      <c r="M1132" s="155" t="s">
        <v>308</v>
      </c>
      <c r="N1132" s="12"/>
    </row>
    <row r="1133" spans="1:14" s="9" customFormat="1" ht="10.5" customHeight="1" x14ac:dyDescent="0.2">
      <c r="A1133" s="5"/>
      <c r="B1133" s="2">
        <v>341</v>
      </c>
      <c r="C1133" s="13" t="s">
        <v>40</v>
      </c>
      <c r="D1133" s="12">
        <v>-399.17</v>
      </c>
      <c r="E1133" s="12">
        <v>0</v>
      </c>
      <c r="F1133" s="12">
        <v>0</v>
      </c>
      <c r="G1133" s="12">
        <v>0</v>
      </c>
      <c r="H1133" s="12">
        <v>0</v>
      </c>
      <c r="I1133" s="12">
        <v>0</v>
      </c>
      <c r="J1133" s="12">
        <v>0</v>
      </c>
      <c r="K1133" s="12">
        <f>D1133+E1133-F1133-G1133+H1133+I1133+J1133</f>
        <v>-399.17</v>
      </c>
      <c r="L1133" s="12">
        <v>0</v>
      </c>
      <c r="M1133" s="155" t="s">
        <v>308</v>
      </c>
      <c r="N1133" s="12">
        <f>K1133-L1133</f>
        <v>-399.17</v>
      </c>
    </row>
    <row r="1134" spans="1:14" ht="10.5" customHeight="1" x14ac:dyDescent="0.2">
      <c r="A1134" s="4"/>
      <c r="B1134" s="2">
        <v>342</v>
      </c>
      <c r="C1134" s="44" t="s">
        <v>100</v>
      </c>
      <c r="D1134" s="12">
        <v>-190247.67</v>
      </c>
      <c r="E1134" s="12">
        <v>0</v>
      </c>
      <c r="F1134" s="12">
        <v>0</v>
      </c>
      <c r="G1134" s="12">
        <v>0</v>
      </c>
      <c r="H1134" s="12">
        <v>0</v>
      </c>
      <c r="I1134" s="12">
        <v>0</v>
      </c>
      <c r="J1134" s="12">
        <v>0</v>
      </c>
      <c r="K1134" s="12">
        <f>D1134+E1134-F1134-G1134+H1134+I1134+J1134</f>
        <v>-190247.67</v>
      </c>
      <c r="L1134" s="12">
        <v>0</v>
      </c>
      <c r="M1134" s="155" t="s">
        <v>308</v>
      </c>
      <c r="N1134" s="12">
        <f>K1134-L1134</f>
        <v>-190247.67</v>
      </c>
    </row>
    <row r="1135" spans="1:14" ht="10.5" customHeight="1" x14ac:dyDescent="0.2">
      <c r="A1135" s="4"/>
      <c r="B1135" s="2">
        <v>343</v>
      </c>
      <c r="C1135" s="4" t="s">
        <v>101</v>
      </c>
      <c r="D1135" s="12">
        <v>-26577248.289999999</v>
      </c>
      <c r="E1135" s="12">
        <v>0</v>
      </c>
      <c r="F1135" s="12">
        <v>0</v>
      </c>
      <c r="G1135" s="12">
        <v>0</v>
      </c>
      <c r="H1135" s="12">
        <v>0</v>
      </c>
      <c r="I1135" s="12">
        <v>0</v>
      </c>
      <c r="J1135" s="12">
        <v>0</v>
      </c>
      <c r="K1135" s="12">
        <f t="shared" ref="K1135:K1139" si="1333">D1135+E1135-F1135-G1135+H1135+I1135+J1135</f>
        <v>-26577248.289999999</v>
      </c>
      <c r="L1135" s="12">
        <v>0</v>
      </c>
      <c r="M1135" s="155" t="s">
        <v>308</v>
      </c>
      <c r="N1135" s="12">
        <f t="shared" ref="N1135:N1138" si="1334">K1135-L1135</f>
        <v>-26577248.289999999</v>
      </c>
    </row>
    <row r="1136" spans="1:14" ht="10.5" customHeight="1" x14ac:dyDescent="0.2">
      <c r="A1136" s="4"/>
      <c r="B1136" s="2">
        <v>344</v>
      </c>
      <c r="C1136" s="4" t="s">
        <v>102</v>
      </c>
      <c r="D1136" s="12">
        <v>-6438832.7000000002</v>
      </c>
      <c r="E1136" s="12">
        <v>0</v>
      </c>
      <c r="F1136" s="12">
        <v>0</v>
      </c>
      <c r="G1136" s="12">
        <v>0</v>
      </c>
      <c r="H1136" s="12">
        <v>0</v>
      </c>
      <c r="I1136" s="12">
        <v>0</v>
      </c>
      <c r="J1136" s="12">
        <v>0</v>
      </c>
      <c r="K1136" s="12">
        <f t="shared" si="1333"/>
        <v>-6438832.7000000002</v>
      </c>
      <c r="L1136" s="12">
        <v>0</v>
      </c>
      <c r="M1136" s="155" t="s">
        <v>308</v>
      </c>
      <c r="N1136" s="12">
        <f t="shared" si="1334"/>
        <v>-6438832.7000000002</v>
      </c>
    </row>
    <row r="1137" spans="1:14" ht="10.5" customHeight="1" x14ac:dyDescent="0.2">
      <c r="A1137" s="4"/>
      <c r="B1137" s="2">
        <v>345</v>
      </c>
      <c r="C1137" s="4" t="s">
        <v>43</v>
      </c>
      <c r="D1137" s="12">
        <v>-2673465.5300000003</v>
      </c>
      <c r="E1137" s="12">
        <v>0</v>
      </c>
      <c r="F1137" s="12">
        <v>0</v>
      </c>
      <c r="G1137" s="12">
        <v>0</v>
      </c>
      <c r="H1137" s="12">
        <v>0</v>
      </c>
      <c r="I1137" s="12">
        <v>0</v>
      </c>
      <c r="J1137" s="12">
        <v>0</v>
      </c>
      <c r="K1137" s="12">
        <f t="shared" si="1333"/>
        <v>-2673465.5300000003</v>
      </c>
      <c r="L1137" s="12">
        <v>0</v>
      </c>
      <c r="M1137" s="155" t="s">
        <v>308</v>
      </c>
      <c r="N1137" s="12">
        <f t="shared" si="1334"/>
        <v>-2673465.5300000003</v>
      </c>
    </row>
    <row r="1138" spans="1:14" ht="10.5" customHeight="1" x14ac:dyDescent="0.2">
      <c r="A1138" s="4"/>
      <c r="B1138" s="2">
        <v>346</v>
      </c>
      <c r="C1138" s="4" t="s">
        <v>44</v>
      </c>
      <c r="D1138" s="12">
        <v>-10808.08</v>
      </c>
      <c r="E1138" s="12">
        <v>0</v>
      </c>
      <c r="F1138" s="12">
        <v>0</v>
      </c>
      <c r="G1138" s="12">
        <v>0</v>
      </c>
      <c r="H1138" s="12">
        <v>0</v>
      </c>
      <c r="I1138" s="12">
        <v>0</v>
      </c>
      <c r="J1138" s="12">
        <v>0</v>
      </c>
      <c r="K1138" s="12">
        <f t="shared" si="1333"/>
        <v>-10808.08</v>
      </c>
      <c r="L1138" s="12">
        <v>0</v>
      </c>
      <c r="M1138" s="155" t="s">
        <v>308</v>
      </c>
      <c r="N1138" s="12">
        <f t="shared" si="1334"/>
        <v>-10808.08</v>
      </c>
    </row>
    <row r="1139" spans="1:14" s="67" customFormat="1" ht="10.5" customHeight="1" x14ac:dyDescent="0.2">
      <c r="A1139" s="66"/>
      <c r="B1139" s="72"/>
      <c r="C1139" s="73" t="s">
        <v>45</v>
      </c>
      <c r="D1139" s="63">
        <f>SUM(D1133:D1138)</f>
        <v>-35891001.439999998</v>
      </c>
      <c r="E1139" s="63">
        <f t="shared" ref="E1139" si="1335">SUM(E1133:E1138)</f>
        <v>0</v>
      </c>
      <c r="F1139" s="63">
        <f t="shared" ref="F1139" si="1336">SUM(F1133:F1138)</f>
        <v>0</v>
      </c>
      <c r="G1139" s="63">
        <f t="shared" ref="G1139" si="1337">SUM(G1133:G1138)</f>
        <v>0</v>
      </c>
      <c r="H1139" s="63">
        <f t="shared" ref="H1139" si="1338">SUM(H1133:H1138)</f>
        <v>0</v>
      </c>
      <c r="I1139" s="63">
        <f t="shared" ref="I1139" si="1339">SUM(I1133:I1138)</f>
        <v>0</v>
      </c>
      <c r="J1139" s="63">
        <f t="shared" ref="J1139" si="1340">SUM(J1133:J1138)</f>
        <v>0</v>
      </c>
      <c r="K1139" s="63">
        <f t="shared" si="1333"/>
        <v>-35891001.439999998</v>
      </c>
      <c r="L1139" s="63">
        <f>SUM(L1133:L1138)</f>
        <v>0</v>
      </c>
      <c r="M1139" s="155" t="s">
        <v>308</v>
      </c>
      <c r="N1139" s="63">
        <f>K1139-L1139</f>
        <v>-35891001.439999998</v>
      </c>
    </row>
    <row r="1140" spans="1:14" ht="10.5" customHeight="1" x14ac:dyDescent="0.2">
      <c r="A1140" s="4"/>
      <c r="B1140" s="2"/>
      <c r="C1140" s="18"/>
      <c r="D1140" s="12"/>
      <c r="E1140" s="12"/>
      <c r="F1140" s="12"/>
      <c r="G1140" s="12"/>
      <c r="H1140" s="12"/>
      <c r="I1140" s="12"/>
      <c r="J1140" s="12"/>
      <c r="K1140" s="33"/>
      <c r="L1140" s="33"/>
      <c r="M1140" s="155" t="s">
        <v>308</v>
      </c>
      <c r="N1140" s="33"/>
    </row>
    <row r="1141" spans="1:14" s="9" customFormat="1" ht="10.5" customHeight="1" x14ac:dyDescent="0.2">
      <c r="A1141" s="5"/>
      <c r="B1141" s="2">
        <v>346.3</v>
      </c>
      <c r="C1141" s="13" t="s">
        <v>46</v>
      </c>
      <c r="D1141" s="12">
        <v>0</v>
      </c>
      <c r="E1141" s="12">
        <v>0</v>
      </c>
      <c r="F1141" s="12">
        <v>0</v>
      </c>
      <c r="G1141" s="12">
        <v>0</v>
      </c>
      <c r="H1141" s="12">
        <v>0</v>
      </c>
      <c r="I1141" s="12">
        <v>0</v>
      </c>
      <c r="J1141" s="12">
        <v>0</v>
      </c>
      <c r="K1141" s="12">
        <f t="shared" ref="K1141:K1144" si="1341">D1141+E1141-F1141-G1141+H1141+I1141+J1141</f>
        <v>0</v>
      </c>
      <c r="L1141" s="12">
        <v>0</v>
      </c>
      <c r="M1141" s="155" t="s">
        <v>308</v>
      </c>
      <c r="N1141" s="12">
        <f t="shared" ref="N1141:N1143" si="1342">K1141-L1141</f>
        <v>0</v>
      </c>
    </row>
    <row r="1142" spans="1:14" s="9" customFormat="1" ht="10.5" customHeight="1" x14ac:dyDescent="0.2">
      <c r="A1142" s="5"/>
      <c r="B1142" s="2">
        <v>346.5</v>
      </c>
      <c r="C1142" s="5" t="s">
        <v>47</v>
      </c>
      <c r="D1142" s="12">
        <v>0</v>
      </c>
      <c r="E1142" s="12">
        <v>0</v>
      </c>
      <c r="F1142" s="12">
        <v>0</v>
      </c>
      <c r="G1142" s="12">
        <v>0</v>
      </c>
      <c r="H1142" s="12">
        <v>0</v>
      </c>
      <c r="I1142" s="12">
        <v>0</v>
      </c>
      <c r="J1142" s="12">
        <v>0</v>
      </c>
      <c r="K1142" s="12">
        <f t="shared" si="1341"/>
        <v>0</v>
      </c>
      <c r="L1142" s="12">
        <v>0</v>
      </c>
      <c r="M1142" s="155" t="s">
        <v>308</v>
      </c>
      <c r="N1142" s="12">
        <f t="shared" si="1342"/>
        <v>0</v>
      </c>
    </row>
    <row r="1143" spans="1:14" ht="10.5" customHeight="1" x14ac:dyDescent="0.2">
      <c r="A1143" s="4"/>
      <c r="B1143" s="2">
        <v>346.7</v>
      </c>
      <c r="C1143" s="3" t="s">
        <v>48</v>
      </c>
      <c r="D1143" s="12">
        <v>0</v>
      </c>
      <c r="E1143" s="12">
        <v>0</v>
      </c>
      <c r="F1143" s="12">
        <v>0</v>
      </c>
      <c r="G1143" s="12">
        <v>0</v>
      </c>
      <c r="H1143" s="12">
        <v>0</v>
      </c>
      <c r="I1143" s="12">
        <v>0</v>
      </c>
      <c r="J1143" s="12">
        <v>0</v>
      </c>
      <c r="K1143" s="12">
        <f t="shared" si="1341"/>
        <v>0</v>
      </c>
      <c r="L1143" s="12">
        <v>0</v>
      </c>
      <c r="M1143" s="155" t="s">
        <v>308</v>
      </c>
      <c r="N1143" s="12">
        <f t="shared" si="1342"/>
        <v>0</v>
      </c>
    </row>
    <row r="1144" spans="1:14" s="77" customFormat="1" ht="10.5" customHeight="1" x14ac:dyDescent="0.2">
      <c r="A1144" s="24"/>
      <c r="B1144" s="72"/>
      <c r="C1144" s="106" t="s">
        <v>49</v>
      </c>
      <c r="D1144" s="63">
        <f>SUM(D1141:D1143)</f>
        <v>0</v>
      </c>
      <c r="E1144" s="63">
        <f t="shared" ref="E1144" si="1343">SUM(E1141:E1143)</f>
        <v>0</v>
      </c>
      <c r="F1144" s="63">
        <f t="shared" ref="F1144" si="1344">SUM(F1141:F1143)</f>
        <v>0</v>
      </c>
      <c r="G1144" s="63">
        <f t="shared" ref="G1144" si="1345">SUM(G1141:G1143)</f>
        <v>0</v>
      </c>
      <c r="H1144" s="63">
        <f t="shared" ref="H1144" si="1346">SUM(H1141:H1143)</f>
        <v>0</v>
      </c>
      <c r="I1144" s="63">
        <f t="shared" ref="I1144" si="1347">SUM(I1141:I1143)</f>
        <v>0</v>
      </c>
      <c r="J1144" s="63">
        <f t="shared" ref="J1144" si="1348">SUM(J1141:J1143)</f>
        <v>0</v>
      </c>
      <c r="K1144" s="63">
        <f t="shared" si="1341"/>
        <v>0</v>
      </c>
      <c r="L1144" s="63">
        <f>SUM(L1141:L1143)</f>
        <v>0</v>
      </c>
      <c r="M1144" s="155" t="s">
        <v>308</v>
      </c>
      <c r="N1144" s="63">
        <f>K1144-L1144</f>
        <v>0</v>
      </c>
    </row>
    <row r="1145" spans="1:14" ht="10.5" customHeight="1" thickBot="1" x14ac:dyDescent="0.25">
      <c r="A1145" s="4"/>
      <c r="B1145" s="11"/>
      <c r="D1145" s="12"/>
      <c r="E1145" s="12"/>
      <c r="F1145" s="12"/>
      <c r="G1145" s="12"/>
      <c r="H1145" s="12"/>
      <c r="I1145" s="12"/>
      <c r="J1145" s="12"/>
      <c r="K1145" s="33"/>
      <c r="L1145" s="33"/>
      <c r="M1145" s="159" t="s">
        <v>308</v>
      </c>
      <c r="N1145" s="160"/>
    </row>
    <row r="1146" spans="1:14" s="67" customFormat="1" ht="10.5" customHeight="1" thickTop="1" x14ac:dyDescent="0.2">
      <c r="A1146" s="66"/>
      <c r="B1146" s="72"/>
      <c r="C1146" s="85" t="s">
        <v>381</v>
      </c>
      <c r="D1146" s="161">
        <f>D1139+D1144</f>
        <v>-35891001.439999998</v>
      </c>
      <c r="E1146" s="161">
        <f>E1139+E1144</f>
        <v>0</v>
      </c>
      <c r="F1146" s="161">
        <f t="shared" ref="F1146:J1146" si="1349">F1139+F1144</f>
        <v>0</v>
      </c>
      <c r="G1146" s="161">
        <f t="shared" si="1349"/>
        <v>0</v>
      </c>
      <c r="H1146" s="161">
        <f t="shared" si="1349"/>
        <v>0</v>
      </c>
      <c r="I1146" s="161">
        <f t="shared" si="1349"/>
        <v>0</v>
      </c>
      <c r="J1146" s="161">
        <f t="shared" si="1349"/>
        <v>0</v>
      </c>
      <c r="K1146" s="161">
        <f t="shared" ref="K1146" si="1350">D1146+E1146-F1146-G1146+H1146+I1146+J1146</f>
        <v>-35891001.439999998</v>
      </c>
      <c r="L1146" s="161">
        <f>L1139+L1144</f>
        <v>0</v>
      </c>
      <c r="M1146" s="204"/>
      <c r="N1146" s="161">
        <f>K1146-L1146</f>
        <v>-35891001.439999998</v>
      </c>
    </row>
    <row r="1147" spans="1:14" ht="10.5" customHeight="1" x14ac:dyDescent="0.2">
      <c r="A1147" s="135" t="s">
        <v>110</v>
      </c>
      <c r="B1147" s="39"/>
      <c r="C1147" s="29"/>
      <c r="D1147" s="156"/>
      <c r="E1147" s="156"/>
      <c r="F1147" s="156"/>
      <c r="G1147" s="156"/>
      <c r="H1147" s="156"/>
      <c r="I1147" s="156"/>
      <c r="J1147" s="156"/>
      <c r="K1147" s="156"/>
      <c r="L1147" s="156"/>
      <c r="M1147" s="157" t="s">
        <v>308</v>
      </c>
      <c r="N1147" s="158"/>
    </row>
    <row r="1148" spans="1:14" s="9" customFormat="1" ht="10.5" customHeight="1" x14ac:dyDescent="0.2">
      <c r="A1148" s="136"/>
      <c r="B1148" s="31">
        <v>341</v>
      </c>
      <c r="C1148" s="32" t="s">
        <v>40</v>
      </c>
      <c r="D1148" s="33">
        <f>D1118+D1133+D1103</f>
        <v>-8203787.7999999998</v>
      </c>
      <c r="E1148" s="33">
        <f t="shared" ref="E1148:J1148" si="1351">E1118+E1133+E1103</f>
        <v>0</v>
      </c>
      <c r="F1148" s="33">
        <f t="shared" si="1351"/>
        <v>0</v>
      </c>
      <c r="G1148" s="33">
        <f t="shared" si="1351"/>
        <v>0</v>
      </c>
      <c r="H1148" s="33">
        <f t="shared" si="1351"/>
        <v>0</v>
      </c>
      <c r="I1148" s="33">
        <f t="shared" si="1351"/>
        <v>0</v>
      </c>
      <c r="J1148" s="33">
        <f t="shared" si="1351"/>
        <v>0</v>
      </c>
      <c r="K1148" s="12">
        <f>D1148+E1148-F1148-G1148+H1148+I1148+J1148</f>
        <v>-8203787.7999999998</v>
      </c>
      <c r="L1148" s="12">
        <v>0</v>
      </c>
      <c r="M1148" s="155" t="s">
        <v>308</v>
      </c>
      <c r="N1148" s="12">
        <f>K1148-L1148</f>
        <v>-8203787.7999999998</v>
      </c>
    </row>
    <row r="1149" spans="1:14" ht="10.5" customHeight="1" x14ac:dyDescent="0.2">
      <c r="A1149" s="49"/>
      <c r="B1149" s="31">
        <v>342</v>
      </c>
      <c r="C1149" s="42" t="s">
        <v>100</v>
      </c>
      <c r="D1149" s="33">
        <f t="shared" ref="D1149:J1149" si="1352">D1119+D1134+D1104</f>
        <v>-1195008.9900000002</v>
      </c>
      <c r="E1149" s="33">
        <f t="shared" si="1352"/>
        <v>0</v>
      </c>
      <c r="F1149" s="33">
        <f t="shared" si="1352"/>
        <v>0</v>
      </c>
      <c r="G1149" s="33">
        <f t="shared" si="1352"/>
        <v>0</v>
      </c>
      <c r="H1149" s="33">
        <f t="shared" si="1352"/>
        <v>0</v>
      </c>
      <c r="I1149" s="33">
        <f t="shared" si="1352"/>
        <v>0</v>
      </c>
      <c r="J1149" s="33">
        <f t="shared" si="1352"/>
        <v>0</v>
      </c>
      <c r="K1149" s="12">
        <f>D1149+E1149-F1149-G1149+H1149+I1149+J1149</f>
        <v>-1195008.9900000002</v>
      </c>
      <c r="L1149" s="12">
        <v>0</v>
      </c>
      <c r="M1149" s="155" t="s">
        <v>308</v>
      </c>
      <c r="N1149" s="12">
        <f>K1149-L1149</f>
        <v>-1195008.9900000002</v>
      </c>
    </row>
    <row r="1150" spans="1:14" ht="10.5" customHeight="1" x14ac:dyDescent="0.2">
      <c r="A1150" s="49"/>
      <c r="B1150" s="31">
        <v>343</v>
      </c>
      <c r="C1150" s="19" t="s">
        <v>101</v>
      </c>
      <c r="D1150" s="33">
        <f t="shared" ref="D1150:J1150" si="1353">D1120+D1135+D1105</f>
        <v>-76748441.730000004</v>
      </c>
      <c r="E1150" s="33">
        <f t="shared" si="1353"/>
        <v>0</v>
      </c>
      <c r="F1150" s="33">
        <f t="shared" si="1353"/>
        <v>0</v>
      </c>
      <c r="G1150" s="33">
        <f t="shared" si="1353"/>
        <v>0.02</v>
      </c>
      <c r="H1150" s="33">
        <f t="shared" si="1353"/>
        <v>0</v>
      </c>
      <c r="I1150" s="33">
        <f t="shared" si="1353"/>
        <v>0</v>
      </c>
      <c r="J1150" s="33">
        <f t="shared" si="1353"/>
        <v>0</v>
      </c>
      <c r="K1150" s="12">
        <f t="shared" ref="K1150:K1154" si="1354">D1150+E1150-F1150-G1150+H1150+I1150+J1150</f>
        <v>-76748441.75</v>
      </c>
      <c r="L1150" s="12">
        <v>0</v>
      </c>
      <c r="M1150" s="155" t="s">
        <v>308</v>
      </c>
      <c r="N1150" s="12">
        <f t="shared" ref="N1150:N1153" si="1355">K1150-L1150</f>
        <v>-76748441.75</v>
      </c>
    </row>
    <row r="1151" spans="1:14" ht="10.5" customHeight="1" x14ac:dyDescent="0.2">
      <c r="A1151" s="49"/>
      <c r="B1151" s="31">
        <v>344</v>
      </c>
      <c r="C1151" s="19" t="s">
        <v>102</v>
      </c>
      <c r="D1151" s="33">
        <f t="shared" ref="D1151:J1151" si="1356">D1121+D1136+D1106</f>
        <v>-10718103.420000002</v>
      </c>
      <c r="E1151" s="33">
        <f t="shared" si="1356"/>
        <v>0</v>
      </c>
      <c r="F1151" s="33">
        <f t="shared" si="1356"/>
        <v>0</v>
      </c>
      <c r="G1151" s="33">
        <f t="shared" si="1356"/>
        <v>0</v>
      </c>
      <c r="H1151" s="33">
        <f t="shared" si="1356"/>
        <v>0</v>
      </c>
      <c r="I1151" s="33">
        <f t="shared" si="1356"/>
        <v>0</v>
      </c>
      <c r="J1151" s="33">
        <f t="shared" si="1356"/>
        <v>0</v>
      </c>
      <c r="K1151" s="12">
        <f t="shared" si="1354"/>
        <v>-10718103.420000002</v>
      </c>
      <c r="L1151" s="12">
        <v>0</v>
      </c>
      <c r="M1151" s="155" t="s">
        <v>308</v>
      </c>
      <c r="N1151" s="12">
        <f t="shared" si="1355"/>
        <v>-10718103.420000002</v>
      </c>
    </row>
    <row r="1152" spans="1:14" ht="10.5" customHeight="1" x14ac:dyDescent="0.2">
      <c r="A1152" s="49"/>
      <c r="B1152" s="31">
        <v>345</v>
      </c>
      <c r="C1152" s="19" t="s">
        <v>43</v>
      </c>
      <c r="D1152" s="33">
        <f t="shared" ref="D1152:J1152" si="1357">D1122+D1137+D1107</f>
        <v>-5731897.7799999993</v>
      </c>
      <c r="E1152" s="33">
        <f t="shared" si="1357"/>
        <v>0</v>
      </c>
      <c r="F1152" s="33">
        <f t="shared" si="1357"/>
        <v>-24705.89</v>
      </c>
      <c r="G1152" s="33">
        <f t="shared" si="1357"/>
        <v>0</v>
      </c>
      <c r="H1152" s="33">
        <f t="shared" si="1357"/>
        <v>0</v>
      </c>
      <c r="I1152" s="33">
        <f t="shared" si="1357"/>
        <v>0</v>
      </c>
      <c r="J1152" s="33">
        <f t="shared" si="1357"/>
        <v>0</v>
      </c>
      <c r="K1152" s="12">
        <f t="shared" si="1354"/>
        <v>-5707191.8899999997</v>
      </c>
      <c r="L1152" s="12">
        <v>0</v>
      </c>
      <c r="M1152" s="155" t="s">
        <v>308</v>
      </c>
      <c r="N1152" s="12">
        <f t="shared" si="1355"/>
        <v>-5707191.8899999997</v>
      </c>
    </row>
    <row r="1153" spans="1:14" ht="10.5" customHeight="1" x14ac:dyDescent="0.2">
      <c r="A1153" s="49"/>
      <c r="B1153" s="31">
        <v>346</v>
      </c>
      <c r="C1153" s="19" t="s">
        <v>44</v>
      </c>
      <c r="D1153" s="33">
        <f t="shared" ref="D1153:J1153" si="1358">D1123+D1138+D1108</f>
        <v>-499783.76</v>
      </c>
      <c r="E1153" s="33">
        <f t="shared" si="1358"/>
        <v>0</v>
      </c>
      <c r="F1153" s="33">
        <f t="shared" si="1358"/>
        <v>0</v>
      </c>
      <c r="G1153" s="33">
        <f t="shared" si="1358"/>
        <v>0</v>
      </c>
      <c r="H1153" s="33">
        <f t="shared" si="1358"/>
        <v>0</v>
      </c>
      <c r="I1153" s="33">
        <f t="shared" si="1358"/>
        <v>0</v>
      </c>
      <c r="J1153" s="33">
        <f t="shared" si="1358"/>
        <v>0</v>
      </c>
      <c r="K1153" s="12">
        <f t="shared" si="1354"/>
        <v>-499783.76</v>
      </c>
      <c r="L1153" s="12">
        <v>0</v>
      </c>
      <c r="M1153" s="155" t="s">
        <v>308</v>
      </c>
      <c r="N1153" s="12">
        <f t="shared" si="1355"/>
        <v>-499783.76</v>
      </c>
    </row>
    <row r="1154" spans="1:14" s="67" customFormat="1" ht="10.5" customHeight="1" x14ac:dyDescent="0.2">
      <c r="A1154" s="138"/>
      <c r="B1154" s="61"/>
      <c r="C1154" s="62" t="s">
        <v>45</v>
      </c>
      <c r="D1154" s="63">
        <f>SUM(D1148:D1153)</f>
        <v>-103097023.48000002</v>
      </c>
      <c r="E1154" s="63">
        <f t="shared" ref="E1154" si="1359">SUM(E1148:E1153)</f>
        <v>0</v>
      </c>
      <c r="F1154" s="63">
        <f t="shared" ref="F1154" si="1360">SUM(F1148:F1153)</f>
        <v>-24705.89</v>
      </c>
      <c r="G1154" s="63">
        <f t="shared" ref="G1154" si="1361">SUM(G1148:G1153)</f>
        <v>0.02</v>
      </c>
      <c r="H1154" s="63">
        <f t="shared" ref="H1154" si="1362">SUM(H1148:H1153)</f>
        <v>0</v>
      </c>
      <c r="I1154" s="63">
        <f t="shared" ref="I1154" si="1363">SUM(I1148:I1153)</f>
        <v>0</v>
      </c>
      <c r="J1154" s="63">
        <f t="shared" ref="J1154" si="1364">SUM(J1148:J1153)</f>
        <v>0</v>
      </c>
      <c r="K1154" s="63">
        <f t="shared" si="1354"/>
        <v>-103072317.61000001</v>
      </c>
      <c r="L1154" s="63">
        <f>SUM(L1148:L1153)</f>
        <v>0</v>
      </c>
      <c r="M1154" s="155" t="s">
        <v>308</v>
      </c>
      <c r="N1154" s="63">
        <f>K1154-L1154</f>
        <v>-103072317.61000001</v>
      </c>
    </row>
    <row r="1155" spans="1:14" ht="10.5" customHeight="1" x14ac:dyDescent="0.2">
      <c r="A1155" s="49"/>
      <c r="B1155" s="31"/>
      <c r="C1155" s="37"/>
      <c r="D1155" s="33"/>
      <c r="E1155" s="33"/>
      <c r="F1155" s="33"/>
      <c r="G1155" s="33"/>
      <c r="H1155" s="33"/>
      <c r="I1155" s="33"/>
      <c r="J1155" s="33"/>
      <c r="K1155" s="33"/>
      <c r="L1155" s="33"/>
      <c r="M1155" s="155" t="s">
        <v>308</v>
      </c>
      <c r="N1155" s="33"/>
    </row>
    <row r="1156" spans="1:14" ht="10.5" customHeight="1" x14ac:dyDescent="0.2">
      <c r="A1156" s="49"/>
      <c r="B1156" s="31">
        <v>346.3</v>
      </c>
      <c r="C1156" s="32" t="s">
        <v>46</v>
      </c>
      <c r="D1156" s="33">
        <f>D1126+D1141+D1111</f>
        <v>-0.01</v>
      </c>
      <c r="E1156" s="33">
        <f t="shared" ref="E1156:J1156" si="1365">E1126+E1141+E1111</f>
        <v>0</v>
      </c>
      <c r="F1156" s="33">
        <f t="shared" si="1365"/>
        <v>0</v>
      </c>
      <c r="G1156" s="33">
        <f t="shared" si="1365"/>
        <v>0</v>
      </c>
      <c r="H1156" s="33">
        <f t="shared" si="1365"/>
        <v>0</v>
      </c>
      <c r="I1156" s="33">
        <f t="shared" si="1365"/>
        <v>0</v>
      </c>
      <c r="J1156" s="33">
        <f t="shared" si="1365"/>
        <v>0</v>
      </c>
      <c r="K1156" s="12">
        <f t="shared" ref="K1156:K1159" si="1366">D1156+E1156-F1156-G1156+H1156+I1156+J1156</f>
        <v>-0.01</v>
      </c>
      <c r="L1156" s="12">
        <v>0</v>
      </c>
      <c r="M1156" s="155" t="s">
        <v>308</v>
      </c>
      <c r="N1156" s="12">
        <f t="shared" ref="N1156:N1158" si="1367">K1156-L1156</f>
        <v>-0.01</v>
      </c>
    </row>
    <row r="1157" spans="1:14" ht="10.5" customHeight="1" x14ac:dyDescent="0.2">
      <c r="A1157" s="49"/>
      <c r="B1157" s="31">
        <v>346.5</v>
      </c>
      <c r="C1157" s="16" t="s">
        <v>47</v>
      </c>
      <c r="D1157" s="33">
        <f t="shared" ref="D1157:J1157" si="1368">D1127+D1142+D1112</f>
        <v>-25617.58</v>
      </c>
      <c r="E1157" s="33">
        <f t="shared" si="1368"/>
        <v>0</v>
      </c>
      <c r="F1157" s="33">
        <f t="shared" si="1368"/>
        <v>0</v>
      </c>
      <c r="G1157" s="33">
        <f t="shared" si="1368"/>
        <v>0</v>
      </c>
      <c r="H1157" s="33">
        <f t="shared" si="1368"/>
        <v>0</v>
      </c>
      <c r="I1157" s="33">
        <f t="shared" si="1368"/>
        <v>0</v>
      </c>
      <c r="J1157" s="33">
        <f t="shared" si="1368"/>
        <v>0</v>
      </c>
      <c r="K1157" s="12">
        <f t="shared" si="1366"/>
        <v>-25617.58</v>
      </c>
      <c r="L1157" s="12">
        <v>0</v>
      </c>
      <c r="M1157" s="155" t="s">
        <v>308</v>
      </c>
      <c r="N1157" s="12">
        <f t="shared" si="1367"/>
        <v>-25617.58</v>
      </c>
    </row>
    <row r="1158" spans="1:14" ht="10.5" customHeight="1" x14ac:dyDescent="0.2">
      <c r="A1158" s="49"/>
      <c r="B1158" s="31">
        <v>346.7</v>
      </c>
      <c r="C1158" s="38" t="s">
        <v>48</v>
      </c>
      <c r="D1158" s="33">
        <f t="shared" ref="D1158:J1158" si="1369">D1128+D1143+D1113</f>
        <v>-327162.5</v>
      </c>
      <c r="E1158" s="33">
        <f t="shared" si="1369"/>
        <v>0</v>
      </c>
      <c r="F1158" s="33">
        <f t="shared" si="1369"/>
        <v>0</v>
      </c>
      <c r="G1158" s="33">
        <f t="shared" si="1369"/>
        <v>0</v>
      </c>
      <c r="H1158" s="33">
        <f t="shared" si="1369"/>
        <v>0</v>
      </c>
      <c r="I1158" s="33">
        <f t="shared" si="1369"/>
        <v>0</v>
      </c>
      <c r="J1158" s="33">
        <f t="shared" si="1369"/>
        <v>327162.5</v>
      </c>
      <c r="K1158" s="12">
        <f t="shared" si="1366"/>
        <v>0</v>
      </c>
      <c r="L1158" s="12">
        <v>0</v>
      </c>
      <c r="M1158" s="155" t="s">
        <v>308</v>
      </c>
      <c r="N1158" s="12">
        <f t="shared" si="1367"/>
        <v>0</v>
      </c>
    </row>
    <row r="1159" spans="1:14" s="77" customFormat="1" ht="10.5" customHeight="1" x14ac:dyDescent="0.2">
      <c r="A1159" s="145"/>
      <c r="B1159" s="61"/>
      <c r="C1159" s="76" t="s">
        <v>49</v>
      </c>
      <c r="D1159" s="63">
        <f>SUM(D1156:D1158)</f>
        <v>-352780.09</v>
      </c>
      <c r="E1159" s="63">
        <f t="shared" ref="E1159" si="1370">SUM(E1156:E1158)</f>
        <v>0</v>
      </c>
      <c r="F1159" s="63">
        <f t="shared" ref="F1159" si="1371">SUM(F1156:F1158)</f>
        <v>0</v>
      </c>
      <c r="G1159" s="63">
        <f t="shared" ref="G1159" si="1372">SUM(G1156:G1158)</f>
        <v>0</v>
      </c>
      <c r="H1159" s="63">
        <f t="shared" ref="H1159" si="1373">SUM(H1156:H1158)</f>
        <v>0</v>
      </c>
      <c r="I1159" s="63">
        <f t="shared" ref="I1159" si="1374">SUM(I1156:I1158)</f>
        <v>0</v>
      </c>
      <c r="J1159" s="63">
        <f t="shared" ref="J1159" si="1375">SUM(J1156:J1158)</f>
        <v>327162.5</v>
      </c>
      <c r="K1159" s="63">
        <f t="shared" si="1366"/>
        <v>-25617.590000000026</v>
      </c>
      <c r="L1159" s="63">
        <f>SUM(L1156:L1158)</f>
        <v>0</v>
      </c>
      <c r="M1159" s="155" t="s">
        <v>308</v>
      </c>
      <c r="N1159" s="63">
        <f>K1159-L1159</f>
        <v>-25617.590000000026</v>
      </c>
    </row>
    <row r="1160" spans="1:14" ht="10.5" customHeight="1" thickBot="1" x14ac:dyDescent="0.25">
      <c r="A1160" s="49"/>
      <c r="B1160" s="35"/>
      <c r="C1160" s="19"/>
      <c r="D1160" s="33"/>
      <c r="E1160" s="33"/>
      <c r="F1160" s="33"/>
      <c r="G1160" s="33"/>
      <c r="H1160" s="33"/>
      <c r="I1160" s="33"/>
      <c r="J1160" s="33"/>
      <c r="K1160" s="33"/>
      <c r="L1160" s="33"/>
      <c r="M1160" s="159" t="s">
        <v>308</v>
      </c>
      <c r="N1160" s="160"/>
    </row>
    <row r="1161" spans="1:14" s="67" customFormat="1" ht="10.5" customHeight="1" thickTop="1" x14ac:dyDescent="0.2">
      <c r="A1161" s="140"/>
      <c r="B1161" s="69"/>
      <c r="C1161" s="84" t="s">
        <v>382</v>
      </c>
      <c r="D1161" s="161">
        <f>D1154+D1159</f>
        <v>-103449803.57000002</v>
      </c>
      <c r="E1161" s="161">
        <f>E1154+E1159</f>
        <v>0</v>
      </c>
      <c r="F1161" s="161">
        <f t="shared" ref="F1161:J1161" si="1376">F1154+F1159</f>
        <v>-24705.89</v>
      </c>
      <c r="G1161" s="161">
        <f t="shared" si="1376"/>
        <v>0.02</v>
      </c>
      <c r="H1161" s="161">
        <f t="shared" si="1376"/>
        <v>0</v>
      </c>
      <c r="I1161" s="161">
        <f t="shared" si="1376"/>
        <v>0</v>
      </c>
      <c r="J1161" s="161">
        <f t="shared" si="1376"/>
        <v>327162.5</v>
      </c>
      <c r="K1161" s="161">
        <f t="shared" ref="K1161" si="1377">D1161+E1161-F1161-G1161+H1161+I1161+J1161</f>
        <v>-103097935.20000002</v>
      </c>
      <c r="L1161" s="161">
        <f>L1154+L1159</f>
        <v>0</v>
      </c>
      <c r="M1161" s="204"/>
      <c r="N1161" s="161">
        <f>K1161-L1161</f>
        <v>-103097935.20000002</v>
      </c>
    </row>
    <row r="1162" spans="1:14" s="9" customFormat="1" ht="10.5" customHeight="1" x14ac:dyDescent="0.2">
      <c r="A1162" s="5"/>
      <c r="B1162" s="11"/>
      <c r="C1162" s="15"/>
      <c r="D1162" s="33"/>
      <c r="E1162" s="33"/>
      <c r="F1162" s="33"/>
      <c r="G1162" s="33"/>
      <c r="H1162" s="33"/>
      <c r="I1162" s="33"/>
      <c r="J1162" s="33"/>
      <c r="K1162" s="33"/>
      <c r="L1162" s="33"/>
      <c r="M1162" s="155"/>
      <c r="N1162" s="33"/>
    </row>
    <row r="1163" spans="1:14" ht="10.5" customHeight="1" x14ac:dyDescent="0.2">
      <c r="A1163" s="137" t="s">
        <v>299</v>
      </c>
      <c r="B1163" s="17"/>
      <c r="D1163" s="33"/>
      <c r="E1163" s="33"/>
      <c r="F1163" s="33"/>
      <c r="G1163" s="33"/>
      <c r="H1163" s="33"/>
      <c r="I1163" s="33"/>
      <c r="J1163" s="33"/>
      <c r="K1163" s="33"/>
      <c r="L1163" s="33"/>
      <c r="M1163" s="155" t="s">
        <v>308</v>
      </c>
      <c r="N1163" s="33"/>
    </row>
    <row r="1164" spans="1:14" s="9" customFormat="1" ht="10.5" customHeight="1" x14ac:dyDescent="0.2">
      <c r="A1164" s="5"/>
      <c r="B1164" s="2">
        <v>341</v>
      </c>
      <c r="C1164" s="13" t="s">
        <v>40</v>
      </c>
      <c r="D1164" s="12">
        <v>329574.64</v>
      </c>
      <c r="E1164" s="12">
        <v>2009519.58</v>
      </c>
      <c r="F1164" s="12">
        <v>0</v>
      </c>
      <c r="G1164" s="12">
        <v>74416.91</v>
      </c>
      <c r="H1164" s="12">
        <v>0</v>
      </c>
      <c r="I1164" s="12">
        <v>0</v>
      </c>
      <c r="J1164" s="12">
        <v>0</v>
      </c>
      <c r="K1164" s="12">
        <f>D1164+E1164-F1164-G1164+H1164+I1164+J1164</f>
        <v>2264677.31</v>
      </c>
      <c r="L1164" s="12">
        <v>0</v>
      </c>
      <c r="M1164" s="155" t="s">
        <v>308</v>
      </c>
      <c r="N1164" s="12">
        <f>K1164-L1164</f>
        <v>2264677.31</v>
      </c>
    </row>
    <row r="1165" spans="1:14" ht="10.5" customHeight="1" x14ac:dyDescent="0.2">
      <c r="A1165" s="4"/>
      <c r="B1165" s="2">
        <v>342</v>
      </c>
      <c r="C1165" s="44" t="s">
        <v>100</v>
      </c>
      <c r="D1165" s="12">
        <v>4378598.5199999996</v>
      </c>
      <c r="E1165" s="12">
        <v>5842836.8399999999</v>
      </c>
      <c r="F1165" s="12">
        <v>0</v>
      </c>
      <c r="G1165" s="12">
        <v>0</v>
      </c>
      <c r="H1165" s="12">
        <v>0</v>
      </c>
      <c r="I1165" s="12">
        <v>0</v>
      </c>
      <c r="J1165" s="12">
        <v>0</v>
      </c>
      <c r="K1165" s="12">
        <f>D1165+E1165-F1165-G1165+H1165+I1165+J1165</f>
        <v>10221435.359999999</v>
      </c>
      <c r="L1165" s="12">
        <v>0</v>
      </c>
      <c r="M1165" s="155" t="s">
        <v>308</v>
      </c>
      <c r="N1165" s="12">
        <f>K1165-L1165</f>
        <v>10221435.359999999</v>
      </c>
    </row>
    <row r="1166" spans="1:14" ht="10.5" customHeight="1" x14ac:dyDescent="0.2">
      <c r="A1166" s="4"/>
      <c r="B1166" s="2">
        <v>343</v>
      </c>
      <c r="C1166" s="4" t="s">
        <v>101</v>
      </c>
      <c r="D1166" s="12">
        <v>239164.16</v>
      </c>
      <c r="E1166" s="12">
        <v>1472672.08</v>
      </c>
      <c r="F1166" s="12">
        <v>0</v>
      </c>
      <c r="G1166" s="12">
        <v>1138.83</v>
      </c>
      <c r="H1166" s="12">
        <v>0</v>
      </c>
      <c r="I1166" s="12">
        <v>0</v>
      </c>
      <c r="J1166" s="12">
        <v>-17421.450000000012</v>
      </c>
      <c r="K1166" s="12">
        <f t="shared" ref="K1166:K1170" si="1378">D1166+E1166-F1166-G1166+H1166+I1166+J1166</f>
        <v>1693275.96</v>
      </c>
      <c r="L1166" s="12">
        <v>0</v>
      </c>
      <c r="M1166" s="155" t="s">
        <v>308</v>
      </c>
      <c r="N1166" s="12">
        <f t="shared" ref="N1166:N1169" si="1379">K1166-L1166</f>
        <v>1693275.96</v>
      </c>
    </row>
    <row r="1167" spans="1:14" ht="10.5" customHeight="1" x14ac:dyDescent="0.2">
      <c r="A1167" s="4"/>
      <c r="B1167" s="2">
        <v>344</v>
      </c>
      <c r="C1167" s="4" t="s">
        <v>102</v>
      </c>
      <c r="D1167" s="12">
        <v>0</v>
      </c>
      <c r="E1167" s="12">
        <v>0</v>
      </c>
      <c r="F1167" s="12">
        <v>0</v>
      </c>
      <c r="G1167" s="12">
        <v>0</v>
      </c>
      <c r="H1167" s="12">
        <v>0</v>
      </c>
      <c r="I1167" s="12">
        <v>0</v>
      </c>
      <c r="J1167" s="12">
        <v>0</v>
      </c>
      <c r="K1167" s="12">
        <f t="shared" si="1378"/>
        <v>0</v>
      </c>
      <c r="L1167" s="12">
        <v>0</v>
      </c>
      <c r="M1167" s="155" t="s">
        <v>308</v>
      </c>
      <c r="N1167" s="12">
        <f t="shared" si="1379"/>
        <v>0</v>
      </c>
    </row>
    <row r="1168" spans="1:14" ht="10.5" customHeight="1" x14ac:dyDescent="0.2">
      <c r="A1168" s="4"/>
      <c r="B1168" s="2">
        <v>345</v>
      </c>
      <c r="C1168" s="4" t="s">
        <v>43</v>
      </c>
      <c r="D1168" s="12">
        <v>15168.65</v>
      </c>
      <c r="E1168" s="12">
        <v>72957.8</v>
      </c>
      <c r="F1168" s="12">
        <v>0</v>
      </c>
      <c r="G1168" s="12">
        <v>0</v>
      </c>
      <c r="H1168" s="12">
        <v>0</v>
      </c>
      <c r="I1168" s="12">
        <v>0</v>
      </c>
      <c r="J1168" s="12">
        <v>0</v>
      </c>
      <c r="K1168" s="12">
        <f t="shared" si="1378"/>
        <v>88126.45</v>
      </c>
      <c r="L1168" s="12">
        <v>0</v>
      </c>
      <c r="M1168" s="155" t="s">
        <v>308</v>
      </c>
      <c r="N1168" s="12">
        <f t="shared" si="1379"/>
        <v>88126.45</v>
      </c>
    </row>
    <row r="1169" spans="1:14" ht="10.5" customHeight="1" x14ac:dyDescent="0.2">
      <c r="A1169" s="4"/>
      <c r="B1169" s="2">
        <v>346</v>
      </c>
      <c r="C1169" s="4" t="s">
        <v>44</v>
      </c>
      <c r="D1169" s="12">
        <v>29778.81</v>
      </c>
      <c r="E1169" s="12">
        <v>125932.19</v>
      </c>
      <c r="F1169" s="12">
        <v>0</v>
      </c>
      <c r="G1169" s="12">
        <v>0</v>
      </c>
      <c r="H1169" s="12">
        <v>0</v>
      </c>
      <c r="I1169" s="12">
        <v>0</v>
      </c>
      <c r="J1169" s="12">
        <v>-10.42</v>
      </c>
      <c r="K1169" s="12">
        <f t="shared" si="1378"/>
        <v>155700.57999999999</v>
      </c>
      <c r="L1169" s="12">
        <v>0</v>
      </c>
      <c r="M1169" s="155" t="s">
        <v>308</v>
      </c>
      <c r="N1169" s="12">
        <f t="shared" si="1379"/>
        <v>155700.57999999999</v>
      </c>
    </row>
    <row r="1170" spans="1:14" s="67" customFormat="1" ht="10.5" customHeight="1" x14ac:dyDescent="0.2">
      <c r="A1170" s="66"/>
      <c r="B1170" s="72"/>
      <c r="C1170" s="73" t="s">
        <v>45</v>
      </c>
      <c r="D1170" s="63">
        <f>SUM(D1164:D1169)</f>
        <v>4992284.7799999993</v>
      </c>
      <c r="E1170" s="63">
        <f t="shared" ref="E1170" si="1380">SUM(E1164:E1169)</f>
        <v>9523918.4900000002</v>
      </c>
      <c r="F1170" s="63">
        <f t="shared" ref="F1170" si="1381">SUM(F1164:F1169)</f>
        <v>0</v>
      </c>
      <c r="G1170" s="63">
        <f t="shared" ref="G1170" si="1382">SUM(G1164:G1169)</f>
        <v>75555.740000000005</v>
      </c>
      <c r="H1170" s="63">
        <f t="shared" ref="H1170" si="1383">SUM(H1164:H1169)</f>
        <v>0</v>
      </c>
      <c r="I1170" s="63">
        <f t="shared" ref="I1170" si="1384">SUM(I1164:I1169)</f>
        <v>0</v>
      </c>
      <c r="J1170" s="63">
        <f t="shared" ref="J1170" si="1385">SUM(J1164:J1169)</f>
        <v>-17431.87000000001</v>
      </c>
      <c r="K1170" s="63">
        <f t="shared" si="1378"/>
        <v>14423215.66</v>
      </c>
      <c r="L1170" s="63">
        <f>SUM(L1164:L1169)</f>
        <v>0</v>
      </c>
      <c r="M1170" s="155" t="s">
        <v>308</v>
      </c>
      <c r="N1170" s="63">
        <f>K1170-L1170</f>
        <v>14423215.66</v>
      </c>
    </row>
    <row r="1171" spans="1:14" ht="10.5" customHeight="1" x14ac:dyDescent="0.2">
      <c r="A1171" s="4"/>
      <c r="B1171" s="2"/>
      <c r="C1171" s="18"/>
      <c r="D1171" s="12"/>
      <c r="E1171" s="12"/>
      <c r="F1171" s="12"/>
      <c r="G1171" s="12"/>
      <c r="H1171" s="12"/>
      <c r="I1171" s="12"/>
      <c r="J1171" s="12"/>
      <c r="K1171" s="33"/>
      <c r="L1171" s="33"/>
      <c r="M1171" s="155" t="s">
        <v>308</v>
      </c>
      <c r="N1171" s="33"/>
    </row>
    <row r="1172" spans="1:14" s="9" customFormat="1" ht="10.5" customHeight="1" x14ac:dyDescent="0.2">
      <c r="A1172" s="5"/>
      <c r="B1172" s="2">
        <v>346.3</v>
      </c>
      <c r="C1172" s="13" t="s">
        <v>46</v>
      </c>
      <c r="D1172" s="12">
        <v>-441.67</v>
      </c>
      <c r="E1172" s="12">
        <v>225.72000000000003</v>
      </c>
      <c r="F1172" s="12">
        <v>0</v>
      </c>
      <c r="G1172" s="12">
        <v>0</v>
      </c>
      <c r="H1172" s="12">
        <v>0</v>
      </c>
      <c r="I1172" s="12">
        <v>0</v>
      </c>
      <c r="J1172" s="12">
        <v>0</v>
      </c>
      <c r="K1172" s="12">
        <f t="shared" ref="K1172:K1175" si="1386">D1172+E1172-F1172-G1172+H1172+I1172+J1172</f>
        <v>-215.95</v>
      </c>
      <c r="L1172" s="12">
        <v>0</v>
      </c>
      <c r="M1172" s="155" t="s">
        <v>308</v>
      </c>
      <c r="N1172" s="12">
        <f t="shared" ref="N1172:N1174" si="1387">K1172-L1172</f>
        <v>-215.95</v>
      </c>
    </row>
    <row r="1173" spans="1:14" s="9" customFormat="1" ht="10.5" customHeight="1" x14ac:dyDescent="0.2">
      <c r="A1173" s="5"/>
      <c r="B1173" s="2">
        <v>346.5</v>
      </c>
      <c r="C1173" s="5" t="s">
        <v>47</v>
      </c>
      <c r="D1173" s="12">
        <v>28119.760000000002</v>
      </c>
      <c r="E1173" s="12">
        <v>135262.1</v>
      </c>
      <c r="F1173" s="12">
        <v>0</v>
      </c>
      <c r="G1173" s="12">
        <v>0</v>
      </c>
      <c r="H1173" s="12">
        <v>0</v>
      </c>
      <c r="I1173" s="12">
        <v>0</v>
      </c>
      <c r="J1173" s="12">
        <v>10.42</v>
      </c>
      <c r="K1173" s="12">
        <f t="shared" si="1386"/>
        <v>163392.28000000003</v>
      </c>
      <c r="L1173" s="12">
        <v>0</v>
      </c>
      <c r="M1173" s="155" t="s">
        <v>308</v>
      </c>
      <c r="N1173" s="12">
        <f t="shared" si="1387"/>
        <v>163392.28000000003</v>
      </c>
    </row>
    <row r="1174" spans="1:14" ht="10.5" customHeight="1" x14ac:dyDescent="0.2">
      <c r="A1174" s="4"/>
      <c r="B1174" s="2">
        <v>346.7</v>
      </c>
      <c r="C1174" s="3" t="s">
        <v>48</v>
      </c>
      <c r="D1174" s="12">
        <v>191894.71</v>
      </c>
      <c r="E1174" s="12">
        <v>375127.39</v>
      </c>
      <c r="F1174" s="12">
        <v>128136.11</v>
      </c>
      <c r="G1174" s="12">
        <v>0</v>
      </c>
      <c r="H1174" s="12">
        <v>0</v>
      </c>
      <c r="I1174" s="12">
        <v>0</v>
      </c>
      <c r="J1174" s="12">
        <v>0</v>
      </c>
      <c r="K1174" s="12">
        <f t="shared" si="1386"/>
        <v>438885.99</v>
      </c>
      <c r="L1174" s="12">
        <v>0</v>
      </c>
      <c r="M1174" s="155" t="s">
        <v>308</v>
      </c>
      <c r="N1174" s="12">
        <f t="shared" si="1387"/>
        <v>438885.99</v>
      </c>
    </row>
    <row r="1175" spans="1:14" s="77" customFormat="1" ht="10.5" customHeight="1" x14ac:dyDescent="0.2">
      <c r="A1175" s="24"/>
      <c r="B1175" s="72"/>
      <c r="C1175" s="106" t="s">
        <v>49</v>
      </c>
      <c r="D1175" s="63">
        <f>SUM(D1172:D1174)</f>
        <v>219572.8</v>
      </c>
      <c r="E1175" s="63">
        <f t="shared" ref="E1175" si="1388">SUM(E1172:E1174)</f>
        <v>510615.21</v>
      </c>
      <c r="F1175" s="63">
        <f t="shared" ref="F1175" si="1389">SUM(F1172:F1174)</f>
        <v>128136.11</v>
      </c>
      <c r="G1175" s="63">
        <f t="shared" ref="G1175" si="1390">SUM(G1172:G1174)</f>
        <v>0</v>
      </c>
      <c r="H1175" s="63">
        <f t="shared" ref="H1175" si="1391">SUM(H1172:H1174)</f>
        <v>0</v>
      </c>
      <c r="I1175" s="63">
        <f t="shared" ref="I1175" si="1392">SUM(I1172:I1174)</f>
        <v>0</v>
      </c>
      <c r="J1175" s="63">
        <f t="shared" ref="J1175" si="1393">SUM(J1172:J1174)</f>
        <v>10.42</v>
      </c>
      <c r="K1175" s="63">
        <f t="shared" si="1386"/>
        <v>602062.32000000007</v>
      </c>
      <c r="L1175" s="63">
        <f>SUM(L1172:L1174)</f>
        <v>0</v>
      </c>
      <c r="M1175" s="155" t="s">
        <v>308</v>
      </c>
      <c r="N1175" s="63">
        <f>K1175-L1175</f>
        <v>602062.32000000007</v>
      </c>
    </row>
    <row r="1176" spans="1:14" ht="10.5" customHeight="1" thickBot="1" x14ac:dyDescent="0.25">
      <c r="A1176" s="4"/>
      <c r="B1176" s="11"/>
      <c r="D1176" s="12"/>
      <c r="E1176" s="12"/>
      <c r="F1176" s="12"/>
      <c r="G1176" s="12"/>
      <c r="H1176" s="12"/>
      <c r="I1176" s="12"/>
      <c r="J1176" s="12"/>
      <c r="K1176" s="33"/>
      <c r="L1176" s="33"/>
      <c r="M1176" s="159" t="s">
        <v>308</v>
      </c>
      <c r="N1176" s="160"/>
    </row>
    <row r="1177" spans="1:14" s="67" customFormat="1" ht="10.5" customHeight="1" thickTop="1" x14ac:dyDescent="0.2">
      <c r="A1177" s="66"/>
      <c r="B1177" s="72"/>
      <c r="C1177" s="85" t="s">
        <v>383</v>
      </c>
      <c r="D1177" s="161">
        <f>D1170+D1175</f>
        <v>5211857.5799999991</v>
      </c>
      <c r="E1177" s="161">
        <f>E1170+E1175</f>
        <v>10034533.700000001</v>
      </c>
      <c r="F1177" s="161">
        <f t="shared" ref="F1177:J1177" si="1394">F1170+F1175</f>
        <v>128136.11</v>
      </c>
      <c r="G1177" s="161">
        <f t="shared" si="1394"/>
        <v>75555.740000000005</v>
      </c>
      <c r="H1177" s="161">
        <f t="shared" si="1394"/>
        <v>0</v>
      </c>
      <c r="I1177" s="161">
        <f t="shared" si="1394"/>
        <v>0</v>
      </c>
      <c r="J1177" s="161">
        <f t="shared" si="1394"/>
        <v>-17421.450000000012</v>
      </c>
      <c r="K1177" s="161">
        <f t="shared" ref="K1177" si="1395">D1177+E1177-F1177-G1177+H1177+I1177+J1177</f>
        <v>15025277.980000002</v>
      </c>
      <c r="L1177" s="161">
        <f>L1170+L1175</f>
        <v>0</v>
      </c>
      <c r="M1177" s="204"/>
      <c r="N1177" s="161">
        <f>K1177-L1177</f>
        <v>15025277.980000002</v>
      </c>
    </row>
    <row r="1178" spans="1:14" ht="10.5" customHeight="1" x14ac:dyDescent="0.2">
      <c r="A1178" s="137" t="s">
        <v>300</v>
      </c>
      <c r="B1178" s="17"/>
      <c r="D1178" s="33"/>
      <c r="E1178" s="33"/>
      <c r="F1178" s="33"/>
      <c r="G1178" s="33"/>
      <c r="H1178" s="33"/>
      <c r="I1178" s="33"/>
      <c r="J1178" s="33"/>
      <c r="K1178" s="33"/>
      <c r="L1178" s="33"/>
      <c r="M1178" s="155" t="s">
        <v>308</v>
      </c>
      <c r="N1178" s="33"/>
    </row>
    <row r="1179" spans="1:14" s="9" customFormat="1" ht="10.5" customHeight="1" x14ac:dyDescent="0.2">
      <c r="A1179" s="5"/>
      <c r="B1179" s="2">
        <v>341</v>
      </c>
      <c r="C1179" s="13" t="s">
        <v>40</v>
      </c>
      <c r="D1179" s="12">
        <v>2117209.1</v>
      </c>
      <c r="E1179" s="12">
        <v>528143.46</v>
      </c>
      <c r="F1179" s="12">
        <v>0</v>
      </c>
      <c r="G1179" s="12">
        <v>0</v>
      </c>
      <c r="H1179" s="12">
        <v>0</v>
      </c>
      <c r="I1179" s="12">
        <v>0</v>
      </c>
      <c r="J1179" s="12">
        <v>0</v>
      </c>
      <c r="K1179" s="12">
        <f>D1179+E1179-F1179-G1179+H1179+I1179+J1179</f>
        <v>2645352.56</v>
      </c>
      <c r="L1179" s="12">
        <v>0</v>
      </c>
      <c r="M1179" s="155" t="s">
        <v>308</v>
      </c>
      <c r="N1179" s="12">
        <f>K1179-L1179</f>
        <v>2645352.56</v>
      </c>
    </row>
    <row r="1180" spans="1:14" ht="10.5" customHeight="1" x14ac:dyDescent="0.2">
      <c r="A1180" s="4"/>
      <c r="B1180" s="2">
        <v>342</v>
      </c>
      <c r="C1180" s="44" t="s">
        <v>100</v>
      </c>
      <c r="D1180" s="12">
        <v>356936.35000000003</v>
      </c>
      <c r="E1180" s="12">
        <v>1029879.53</v>
      </c>
      <c r="F1180" s="12">
        <v>0</v>
      </c>
      <c r="G1180" s="12">
        <v>0</v>
      </c>
      <c r="H1180" s="12">
        <v>0</v>
      </c>
      <c r="I1180" s="12">
        <v>0</v>
      </c>
      <c r="J1180" s="12">
        <v>0</v>
      </c>
      <c r="K1180" s="12">
        <f>D1180+E1180-F1180-G1180+H1180+I1180+J1180</f>
        <v>1386815.8800000001</v>
      </c>
      <c r="L1180" s="12">
        <v>0</v>
      </c>
      <c r="M1180" s="155" t="s">
        <v>308</v>
      </c>
      <c r="N1180" s="12">
        <f>K1180-L1180</f>
        <v>1386815.8800000001</v>
      </c>
    </row>
    <row r="1181" spans="1:14" ht="10.5" customHeight="1" x14ac:dyDescent="0.2">
      <c r="A1181" s="4"/>
      <c r="B1181" s="2">
        <v>343</v>
      </c>
      <c r="C1181" s="4" t="s">
        <v>101</v>
      </c>
      <c r="D1181" s="12">
        <v>17459251.789999999</v>
      </c>
      <c r="E1181" s="12">
        <v>19713511.280000001</v>
      </c>
      <c r="F1181" s="12">
        <v>3670411.23</v>
      </c>
      <c r="G1181" s="12">
        <v>36903.85</v>
      </c>
      <c r="H1181" s="12">
        <v>0</v>
      </c>
      <c r="I1181" s="12">
        <v>901456.22</v>
      </c>
      <c r="J1181" s="12">
        <v>10342.52</v>
      </c>
      <c r="K1181" s="12">
        <f t="shared" ref="K1181:K1185" si="1396">D1181+E1181-F1181-G1181+H1181+I1181+J1181</f>
        <v>34377246.730000004</v>
      </c>
      <c r="L1181" s="12">
        <v>0</v>
      </c>
      <c r="M1181" s="155" t="s">
        <v>308</v>
      </c>
      <c r="N1181" s="12">
        <f t="shared" ref="N1181:N1184" si="1397">K1181-L1181</f>
        <v>34377246.730000004</v>
      </c>
    </row>
    <row r="1182" spans="1:14" ht="10.5" customHeight="1" x14ac:dyDescent="0.2">
      <c r="A1182" s="4"/>
      <c r="B1182" s="2">
        <v>344</v>
      </c>
      <c r="C1182" s="4" t="s">
        <v>102</v>
      </c>
      <c r="D1182" s="12">
        <v>760708.82000000007</v>
      </c>
      <c r="E1182" s="12">
        <v>2555920.7400000002</v>
      </c>
      <c r="F1182" s="12">
        <v>0</v>
      </c>
      <c r="G1182" s="12">
        <v>0</v>
      </c>
      <c r="H1182" s="12">
        <v>0</v>
      </c>
      <c r="I1182" s="12">
        <v>0</v>
      </c>
      <c r="J1182" s="12">
        <v>0</v>
      </c>
      <c r="K1182" s="12">
        <f t="shared" si="1396"/>
        <v>3316629.5600000005</v>
      </c>
      <c r="L1182" s="12">
        <v>0</v>
      </c>
      <c r="M1182" s="155" t="s">
        <v>308</v>
      </c>
      <c r="N1182" s="12">
        <f t="shared" si="1397"/>
        <v>3316629.5600000005</v>
      </c>
    </row>
    <row r="1183" spans="1:14" ht="10.5" customHeight="1" x14ac:dyDescent="0.2">
      <c r="A1183" s="4"/>
      <c r="B1183" s="2">
        <v>345</v>
      </c>
      <c r="C1183" s="4" t="s">
        <v>43</v>
      </c>
      <c r="D1183" s="12">
        <v>1534233.1800000002</v>
      </c>
      <c r="E1183" s="12">
        <v>2573812.2000000002</v>
      </c>
      <c r="F1183" s="12">
        <v>0</v>
      </c>
      <c r="G1183" s="12">
        <v>0</v>
      </c>
      <c r="H1183" s="12">
        <v>0</v>
      </c>
      <c r="I1183" s="12">
        <v>0</v>
      </c>
      <c r="J1183" s="12">
        <v>0</v>
      </c>
      <c r="K1183" s="12">
        <f t="shared" si="1396"/>
        <v>4108045.3800000004</v>
      </c>
      <c r="L1183" s="12">
        <v>0</v>
      </c>
      <c r="M1183" s="155" t="s">
        <v>308</v>
      </c>
      <c r="N1183" s="12">
        <f t="shared" si="1397"/>
        <v>4108045.3800000004</v>
      </c>
    </row>
    <row r="1184" spans="1:14" ht="10.5" customHeight="1" x14ac:dyDescent="0.2">
      <c r="A1184" s="4"/>
      <c r="B1184" s="2">
        <v>346</v>
      </c>
      <c r="C1184" s="4" t="s">
        <v>44</v>
      </c>
      <c r="D1184" s="12">
        <v>904080.37</v>
      </c>
      <c r="E1184" s="12">
        <v>239977.7</v>
      </c>
      <c r="F1184" s="12">
        <v>0</v>
      </c>
      <c r="G1184" s="12">
        <v>0</v>
      </c>
      <c r="H1184" s="12">
        <v>0</v>
      </c>
      <c r="I1184" s="12">
        <v>0</v>
      </c>
      <c r="J1184" s="12">
        <v>0</v>
      </c>
      <c r="K1184" s="12">
        <f t="shared" si="1396"/>
        <v>1144058.07</v>
      </c>
      <c r="L1184" s="12">
        <v>0</v>
      </c>
      <c r="M1184" s="155" t="s">
        <v>308</v>
      </c>
      <c r="N1184" s="12">
        <f t="shared" si="1397"/>
        <v>1144058.07</v>
      </c>
    </row>
    <row r="1185" spans="1:14" s="67" customFormat="1" ht="10.5" customHeight="1" x14ac:dyDescent="0.2">
      <c r="A1185" s="66"/>
      <c r="B1185" s="72"/>
      <c r="C1185" s="73" t="s">
        <v>45</v>
      </c>
      <c r="D1185" s="63">
        <f>SUM(D1179:D1184)</f>
        <v>23132419.609999999</v>
      </c>
      <c r="E1185" s="63">
        <f t="shared" ref="E1185" si="1398">SUM(E1179:E1184)</f>
        <v>26641244.909999996</v>
      </c>
      <c r="F1185" s="63">
        <f t="shared" ref="F1185" si="1399">SUM(F1179:F1184)</f>
        <v>3670411.23</v>
      </c>
      <c r="G1185" s="63">
        <f t="shared" ref="G1185" si="1400">SUM(G1179:G1184)</f>
        <v>36903.85</v>
      </c>
      <c r="H1185" s="63">
        <f t="shared" ref="H1185" si="1401">SUM(H1179:H1184)</f>
        <v>0</v>
      </c>
      <c r="I1185" s="63">
        <f t="shared" ref="I1185" si="1402">SUM(I1179:I1184)</f>
        <v>901456.22</v>
      </c>
      <c r="J1185" s="63">
        <f t="shared" ref="J1185" si="1403">SUM(J1179:J1184)</f>
        <v>10342.52</v>
      </c>
      <c r="K1185" s="63">
        <f t="shared" si="1396"/>
        <v>46978148.18</v>
      </c>
      <c r="L1185" s="63">
        <f>SUM(L1179:L1184)</f>
        <v>0</v>
      </c>
      <c r="M1185" s="155" t="s">
        <v>308</v>
      </c>
      <c r="N1185" s="63">
        <f>K1185-L1185</f>
        <v>46978148.18</v>
      </c>
    </row>
    <row r="1186" spans="1:14" ht="10.5" customHeight="1" x14ac:dyDescent="0.2">
      <c r="A1186" s="4"/>
      <c r="B1186" s="2"/>
      <c r="C1186" s="18"/>
      <c r="D1186" s="12"/>
      <c r="E1186" s="12"/>
      <c r="F1186" s="12"/>
      <c r="G1186" s="12"/>
      <c r="H1186" s="12"/>
      <c r="I1186" s="12"/>
      <c r="J1186" s="12"/>
      <c r="K1186" s="33"/>
      <c r="L1186" s="33"/>
      <c r="M1186" s="155" t="s">
        <v>308</v>
      </c>
      <c r="N1186" s="33"/>
    </row>
    <row r="1187" spans="1:14" s="9" customFormat="1" ht="10.5" customHeight="1" x14ac:dyDescent="0.2">
      <c r="A1187" s="5"/>
      <c r="B1187" s="2">
        <v>346.3</v>
      </c>
      <c r="C1187" s="13" t="s">
        <v>46</v>
      </c>
      <c r="D1187" s="12">
        <v>0</v>
      </c>
      <c r="E1187" s="12">
        <v>0</v>
      </c>
      <c r="F1187" s="12">
        <v>0</v>
      </c>
      <c r="G1187" s="12">
        <v>0</v>
      </c>
      <c r="H1187" s="12">
        <v>0</v>
      </c>
      <c r="I1187" s="12">
        <v>0</v>
      </c>
      <c r="J1187" s="12">
        <v>0</v>
      </c>
      <c r="K1187" s="12">
        <f t="shared" ref="K1187:K1190" si="1404">D1187+E1187-F1187-G1187+H1187+I1187+J1187</f>
        <v>0</v>
      </c>
      <c r="L1187" s="12">
        <v>0</v>
      </c>
      <c r="M1187" s="155" t="s">
        <v>308</v>
      </c>
      <c r="N1187" s="12">
        <f t="shared" ref="N1187:N1189" si="1405">K1187-L1187</f>
        <v>0</v>
      </c>
    </row>
    <row r="1188" spans="1:14" s="9" customFormat="1" ht="10.5" customHeight="1" x14ac:dyDescent="0.2">
      <c r="A1188" s="5"/>
      <c r="B1188" s="2">
        <v>346.5</v>
      </c>
      <c r="C1188" s="5" t="s">
        <v>47</v>
      </c>
      <c r="D1188" s="12">
        <v>0</v>
      </c>
      <c r="E1188" s="12">
        <v>0</v>
      </c>
      <c r="F1188" s="12">
        <v>0</v>
      </c>
      <c r="G1188" s="12">
        <v>0</v>
      </c>
      <c r="H1188" s="12">
        <v>0</v>
      </c>
      <c r="I1188" s="12">
        <v>0</v>
      </c>
      <c r="J1188" s="12">
        <v>0</v>
      </c>
      <c r="K1188" s="12">
        <f t="shared" si="1404"/>
        <v>0</v>
      </c>
      <c r="L1188" s="12">
        <v>0</v>
      </c>
      <c r="M1188" s="155" t="s">
        <v>308</v>
      </c>
      <c r="N1188" s="12">
        <f t="shared" si="1405"/>
        <v>0</v>
      </c>
    </row>
    <row r="1189" spans="1:14" ht="10.5" customHeight="1" x14ac:dyDescent="0.2">
      <c r="A1189" s="4"/>
      <c r="B1189" s="2">
        <v>346.7</v>
      </c>
      <c r="C1189" s="3" t="s">
        <v>48</v>
      </c>
      <c r="D1189" s="12">
        <v>0</v>
      </c>
      <c r="E1189" s="12">
        <v>0</v>
      </c>
      <c r="F1189" s="12">
        <v>0</v>
      </c>
      <c r="G1189" s="12">
        <v>0</v>
      </c>
      <c r="H1189" s="12">
        <v>0</v>
      </c>
      <c r="I1189" s="12">
        <v>0</v>
      </c>
      <c r="J1189" s="12">
        <v>0</v>
      </c>
      <c r="K1189" s="12">
        <f t="shared" si="1404"/>
        <v>0</v>
      </c>
      <c r="L1189" s="12">
        <v>0</v>
      </c>
      <c r="M1189" s="155" t="s">
        <v>308</v>
      </c>
      <c r="N1189" s="12">
        <f t="shared" si="1405"/>
        <v>0</v>
      </c>
    </row>
    <row r="1190" spans="1:14" s="77" customFormat="1" ht="10.5" customHeight="1" x14ac:dyDescent="0.2">
      <c r="A1190" s="24"/>
      <c r="B1190" s="72"/>
      <c r="C1190" s="106" t="s">
        <v>49</v>
      </c>
      <c r="D1190" s="63">
        <f>SUM(D1187:D1189)</f>
        <v>0</v>
      </c>
      <c r="E1190" s="63">
        <f t="shared" ref="E1190" si="1406">SUM(E1187:E1189)</f>
        <v>0</v>
      </c>
      <c r="F1190" s="63">
        <f t="shared" ref="F1190" si="1407">SUM(F1187:F1189)</f>
        <v>0</v>
      </c>
      <c r="G1190" s="63">
        <f t="shared" ref="G1190" si="1408">SUM(G1187:G1189)</f>
        <v>0</v>
      </c>
      <c r="H1190" s="63">
        <f t="shared" ref="H1190" si="1409">SUM(H1187:H1189)</f>
        <v>0</v>
      </c>
      <c r="I1190" s="63">
        <f t="shared" ref="I1190" si="1410">SUM(I1187:I1189)</f>
        <v>0</v>
      </c>
      <c r="J1190" s="63">
        <f t="shared" ref="J1190" si="1411">SUM(J1187:J1189)</f>
        <v>0</v>
      </c>
      <c r="K1190" s="63">
        <f t="shared" si="1404"/>
        <v>0</v>
      </c>
      <c r="L1190" s="63">
        <f>SUM(L1187:L1189)</f>
        <v>0</v>
      </c>
      <c r="M1190" s="155" t="s">
        <v>308</v>
      </c>
      <c r="N1190" s="63">
        <f>K1190-L1190</f>
        <v>0</v>
      </c>
    </row>
    <row r="1191" spans="1:14" ht="10.5" customHeight="1" thickBot="1" x14ac:dyDescent="0.25">
      <c r="A1191" s="4"/>
      <c r="B1191" s="11"/>
      <c r="D1191" s="12"/>
      <c r="E1191" s="12"/>
      <c r="F1191" s="12"/>
      <c r="G1191" s="12"/>
      <c r="H1191" s="12"/>
      <c r="I1191" s="12"/>
      <c r="J1191" s="12"/>
      <c r="K1191" s="33"/>
      <c r="L1191" s="33"/>
      <c r="M1191" s="159" t="s">
        <v>308</v>
      </c>
      <c r="N1191" s="160"/>
    </row>
    <row r="1192" spans="1:14" s="67" customFormat="1" ht="10.5" customHeight="1" thickTop="1" x14ac:dyDescent="0.2">
      <c r="A1192" s="66"/>
      <c r="B1192" s="72"/>
      <c r="C1192" s="85" t="s">
        <v>384</v>
      </c>
      <c r="D1192" s="161">
        <f>D1185+D1190</f>
        <v>23132419.609999999</v>
      </c>
      <c r="E1192" s="161">
        <f>E1185+E1190</f>
        <v>26641244.909999996</v>
      </c>
      <c r="F1192" s="161">
        <f t="shared" ref="F1192:J1192" si="1412">F1185+F1190</f>
        <v>3670411.23</v>
      </c>
      <c r="G1192" s="161">
        <f t="shared" si="1412"/>
        <v>36903.85</v>
      </c>
      <c r="H1192" s="161">
        <f t="shared" si="1412"/>
        <v>0</v>
      </c>
      <c r="I1192" s="161">
        <f t="shared" si="1412"/>
        <v>901456.22</v>
      </c>
      <c r="J1192" s="161">
        <f t="shared" si="1412"/>
        <v>10342.52</v>
      </c>
      <c r="K1192" s="161">
        <f t="shared" ref="K1192" si="1413">D1192+E1192-F1192-G1192+H1192+I1192+J1192</f>
        <v>46978148.18</v>
      </c>
      <c r="L1192" s="161">
        <f>L1185+L1190</f>
        <v>0</v>
      </c>
      <c r="M1192" s="204"/>
      <c r="N1192" s="161">
        <f>K1192-L1192</f>
        <v>46978148.18</v>
      </c>
    </row>
    <row r="1193" spans="1:14" ht="10.5" customHeight="1" x14ac:dyDescent="0.2">
      <c r="A1193" s="135" t="s">
        <v>301</v>
      </c>
      <c r="B1193" s="39"/>
      <c r="C1193" s="29"/>
      <c r="D1193" s="156"/>
      <c r="E1193" s="156"/>
      <c r="F1193" s="156"/>
      <c r="G1193" s="156"/>
      <c r="H1193" s="156"/>
      <c r="I1193" s="156"/>
      <c r="J1193" s="156"/>
      <c r="K1193" s="156"/>
      <c r="L1193" s="156"/>
      <c r="M1193" s="157" t="s">
        <v>308</v>
      </c>
      <c r="N1193" s="158"/>
    </row>
    <row r="1194" spans="1:14" s="9" customFormat="1" ht="10.5" customHeight="1" x14ac:dyDescent="0.2">
      <c r="A1194" s="136"/>
      <c r="B1194" s="31">
        <v>341</v>
      </c>
      <c r="C1194" s="32" t="s">
        <v>40</v>
      </c>
      <c r="D1194" s="33">
        <f>D1164+D1179</f>
        <v>2446783.7400000002</v>
      </c>
      <c r="E1194" s="33">
        <f t="shared" ref="E1194:J1194" si="1414">E1164+E1179</f>
        <v>2537663.04</v>
      </c>
      <c r="F1194" s="33">
        <f t="shared" si="1414"/>
        <v>0</v>
      </c>
      <c r="G1194" s="33">
        <f t="shared" si="1414"/>
        <v>74416.91</v>
      </c>
      <c r="H1194" s="33">
        <f t="shared" si="1414"/>
        <v>0</v>
      </c>
      <c r="I1194" s="33">
        <f t="shared" si="1414"/>
        <v>0</v>
      </c>
      <c r="J1194" s="33">
        <f t="shared" si="1414"/>
        <v>0</v>
      </c>
      <c r="K1194" s="12">
        <f>D1194+E1194-F1194-G1194+H1194+I1194+J1194</f>
        <v>4910029.87</v>
      </c>
      <c r="L1194" s="12">
        <v>0</v>
      </c>
      <c r="M1194" s="155" t="s">
        <v>308</v>
      </c>
      <c r="N1194" s="12">
        <f>K1194-L1194</f>
        <v>4910029.87</v>
      </c>
    </row>
    <row r="1195" spans="1:14" ht="10.5" customHeight="1" x14ac:dyDescent="0.2">
      <c r="A1195" s="49"/>
      <c r="B1195" s="31">
        <v>342</v>
      </c>
      <c r="C1195" s="42" t="s">
        <v>100</v>
      </c>
      <c r="D1195" s="33">
        <f t="shared" ref="D1195:J1199" si="1415">D1165+D1180</f>
        <v>4735534.8699999992</v>
      </c>
      <c r="E1195" s="33">
        <f t="shared" si="1415"/>
        <v>6872716.3700000001</v>
      </c>
      <c r="F1195" s="33">
        <f t="shared" si="1415"/>
        <v>0</v>
      </c>
      <c r="G1195" s="33">
        <f t="shared" si="1415"/>
        <v>0</v>
      </c>
      <c r="H1195" s="33">
        <f t="shared" si="1415"/>
        <v>0</v>
      </c>
      <c r="I1195" s="33">
        <f t="shared" si="1415"/>
        <v>0</v>
      </c>
      <c r="J1195" s="33">
        <f t="shared" si="1415"/>
        <v>0</v>
      </c>
      <c r="K1195" s="12">
        <f>D1195+E1195-F1195-G1195+H1195+I1195+J1195</f>
        <v>11608251.239999998</v>
      </c>
      <c r="L1195" s="12">
        <v>0</v>
      </c>
      <c r="M1195" s="155" t="s">
        <v>308</v>
      </c>
      <c r="N1195" s="12">
        <f>K1195-L1195</f>
        <v>11608251.239999998</v>
      </c>
    </row>
    <row r="1196" spans="1:14" ht="10.5" customHeight="1" x14ac:dyDescent="0.2">
      <c r="A1196" s="34"/>
      <c r="B1196" s="31">
        <v>343</v>
      </c>
      <c r="C1196" s="19" t="s">
        <v>101</v>
      </c>
      <c r="D1196" s="33">
        <f t="shared" si="1415"/>
        <v>17698415.949999999</v>
      </c>
      <c r="E1196" s="33">
        <f t="shared" si="1415"/>
        <v>21186183.359999999</v>
      </c>
      <c r="F1196" s="33">
        <f t="shared" si="1415"/>
        <v>3670411.23</v>
      </c>
      <c r="G1196" s="33">
        <f t="shared" si="1415"/>
        <v>38042.68</v>
      </c>
      <c r="H1196" s="33">
        <f t="shared" si="1415"/>
        <v>0</v>
      </c>
      <c r="I1196" s="33">
        <f t="shared" si="1415"/>
        <v>901456.22</v>
      </c>
      <c r="J1196" s="33">
        <f t="shared" si="1415"/>
        <v>-7078.9300000000112</v>
      </c>
      <c r="K1196" s="12">
        <f t="shared" ref="K1196:K1200" si="1416">D1196+E1196-F1196-G1196+H1196+I1196+J1196</f>
        <v>36070522.690000005</v>
      </c>
      <c r="L1196" s="12">
        <v>0</v>
      </c>
      <c r="M1196" s="155" t="s">
        <v>308</v>
      </c>
      <c r="N1196" s="12">
        <f t="shared" ref="N1196:N1199" si="1417">K1196-L1196</f>
        <v>36070522.690000005</v>
      </c>
    </row>
    <row r="1197" spans="1:14" ht="10.5" customHeight="1" x14ac:dyDescent="0.2">
      <c r="A1197" s="34"/>
      <c r="B1197" s="31">
        <v>344</v>
      </c>
      <c r="C1197" s="19" t="s">
        <v>102</v>
      </c>
      <c r="D1197" s="33">
        <f t="shared" si="1415"/>
        <v>760708.82000000007</v>
      </c>
      <c r="E1197" s="33">
        <f t="shared" si="1415"/>
        <v>2555920.7400000002</v>
      </c>
      <c r="F1197" s="33">
        <f t="shared" si="1415"/>
        <v>0</v>
      </c>
      <c r="G1197" s="33">
        <f t="shared" si="1415"/>
        <v>0</v>
      </c>
      <c r="H1197" s="33">
        <f t="shared" si="1415"/>
        <v>0</v>
      </c>
      <c r="I1197" s="33">
        <f t="shared" si="1415"/>
        <v>0</v>
      </c>
      <c r="J1197" s="33">
        <f t="shared" si="1415"/>
        <v>0</v>
      </c>
      <c r="K1197" s="12">
        <f t="shared" si="1416"/>
        <v>3316629.5600000005</v>
      </c>
      <c r="L1197" s="12">
        <v>0</v>
      </c>
      <c r="M1197" s="155" t="s">
        <v>308</v>
      </c>
      <c r="N1197" s="12">
        <f t="shared" si="1417"/>
        <v>3316629.5600000005</v>
      </c>
    </row>
    <row r="1198" spans="1:14" ht="10.5" customHeight="1" x14ac:dyDescent="0.2">
      <c r="A1198" s="34"/>
      <c r="B1198" s="31">
        <v>345</v>
      </c>
      <c r="C1198" s="19" t="s">
        <v>43</v>
      </c>
      <c r="D1198" s="33">
        <f t="shared" si="1415"/>
        <v>1549401.83</v>
      </c>
      <c r="E1198" s="33">
        <f t="shared" si="1415"/>
        <v>2646770</v>
      </c>
      <c r="F1198" s="33">
        <f t="shared" si="1415"/>
        <v>0</v>
      </c>
      <c r="G1198" s="33">
        <f t="shared" si="1415"/>
        <v>0</v>
      </c>
      <c r="H1198" s="33">
        <f t="shared" si="1415"/>
        <v>0</v>
      </c>
      <c r="I1198" s="33">
        <f t="shared" si="1415"/>
        <v>0</v>
      </c>
      <c r="J1198" s="33">
        <f t="shared" si="1415"/>
        <v>0</v>
      </c>
      <c r="K1198" s="12">
        <f t="shared" si="1416"/>
        <v>4196171.83</v>
      </c>
      <c r="L1198" s="12">
        <v>0</v>
      </c>
      <c r="M1198" s="155" t="s">
        <v>308</v>
      </c>
      <c r="N1198" s="12">
        <f t="shared" si="1417"/>
        <v>4196171.83</v>
      </c>
    </row>
    <row r="1199" spans="1:14" ht="10.5" customHeight="1" x14ac:dyDescent="0.2">
      <c r="A1199" s="34"/>
      <c r="B1199" s="31">
        <v>346</v>
      </c>
      <c r="C1199" s="19" t="s">
        <v>44</v>
      </c>
      <c r="D1199" s="33">
        <f t="shared" si="1415"/>
        <v>933859.18</v>
      </c>
      <c r="E1199" s="33">
        <f t="shared" si="1415"/>
        <v>365909.89</v>
      </c>
      <c r="F1199" s="33">
        <f t="shared" si="1415"/>
        <v>0</v>
      </c>
      <c r="G1199" s="33">
        <f t="shared" si="1415"/>
        <v>0</v>
      </c>
      <c r="H1199" s="33">
        <f t="shared" si="1415"/>
        <v>0</v>
      </c>
      <c r="I1199" s="33">
        <f t="shared" si="1415"/>
        <v>0</v>
      </c>
      <c r="J1199" s="33">
        <f t="shared" si="1415"/>
        <v>-10.42</v>
      </c>
      <c r="K1199" s="12">
        <f t="shared" si="1416"/>
        <v>1299758.6500000001</v>
      </c>
      <c r="L1199" s="12">
        <v>0</v>
      </c>
      <c r="M1199" s="155" t="s">
        <v>308</v>
      </c>
      <c r="N1199" s="12">
        <f t="shared" si="1417"/>
        <v>1299758.6500000001</v>
      </c>
    </row>
    <row r="1200" spans="1:14" s="67" customFormat="1" ht="10.5" customHeight="1" x14ac:dyDescent="0.2">
      <c r="A1200" s="60"/>
      <c r="B1200" s="61"/>
      <c r="C1200" s="62" t="s">
        <v>45</v>
      </c>
      <c r="D1200" s="63">
        <f>SUM(D1194:D1199)</f>
        <v>28124704.390000001</v>
      </c>
      <c r="E1200" s="63">
        <f t="shared" ref="E1200:J1200" si="1418">SUM(E1194:E1199)</f>
        <v>36165163.399999999</v>
      </c>
      <c r="F1200" s="63">
        <f t="shared" si="1418"/>
        <v>3670411.23</v>
      </c>
      <c r="G1200" s="63">
        <f t="shared" si="1418"/>
        <v>112459.59</v>
      </c>
      <c r="H1200" s="63">
        <f t="shared" si="1418"/>
        <v>0</v>
      </c>
      <c r="I1200" s="63">
        <f t="shared" si="1418"/>
        <v>901456.22</v>
      </c>
      <c r="J1200" s="63">
        <f t="shared" si="1418"/>
        <v>-7089.3500000000113</v>
      </c>
      <c r="K1200" s="63">
        <f t="shared" si="1416"/>
        <v>61401363.839999996</v>
      </c>
      <c r="L1200" s="63">
        <f>SUM(L1194:L1199)</f>
        <v>0</v>
      </c>
      <c r="M1200" s="155" t="s">
        <v>308</v>
      </c>
      <c r="N1200" s="63">
        <f>K1200-L1200</f>
        <v>61401363.839999996</v>
      </c>
    </row>
    <row r="1201" spans="1:14" ht="10.5" customHeight="1" x14ac:dyDescent="0.2">
      <c r="A1201" s="34"/>
      <c r="B1201" s="31"/>
      <c r="C1201" s="37"/>
      <c r="D1201" s="33"/>
      <c r="E1201" s="33"/>
      <c r="F1201" s="33"/>
      <c r="G1201" s="33"/>
      <c r="H1201" s="33"/>
      <c r="I1201" s="33"/>
      <c r="J1201" s="33"/>
      <c r="K1201" s="33"/>
      <c r="L1201" s="33"/>
      <c r="M1201" s="155" t="s">
        <v>308</v>
      </c>
      <c r="N1201" s="33"/>
    </row>
    <row r="1202" spans="1:14" s="9" customFormat="1" ht="10.5" customHeight="1" x14ac:dyDescent="0.2">
      <c r="A1202" s="30"/>
      <c r="B1202" s="31">
        <v>346.3</v>
      </c>
      <c r="C1202" s="32" t="s">
        <v>46</v>
      </c>
      <c r="D1202" s="33">
        <f>D1172+D1187</f>
        <v>-441.67</v>
      </c>
      <c r="E1202" s="33">
        <f t="shared" ref="E1202:J1202" si="1419">E1172+E1187</f>
        <v>225.72000000000003</v>
      </c>
      <c r="F1202" s="33">
        <f t="shared" si="1419"/>
        <v>0</v>
      </c>
      <c r="G1202" s="33">
        <f t="shared" si="1419"/>
        <v>0</v>
      </c>
      <c r="H1202" s="33">
        <f t="shared" si="1419"/>
        <v>0</v>
      </c>
      <c r="I1202" s="33">
        <f t="shared" si="1419"/>
        <v>0</v>
      </c>
      <c r="J1202" s="33">
        <f t="shared" si="1419"/>
        <v>0</v>
      </c>
      <c r="K1202" s="12">
        <f t="shared" ref="K1202:K1205" si="1420">D1202+E1202-F1202-G1202+H1202+I1202+J1202</f>
        <v>-215.95</v>
      </c>
      <c r="L1202" s="12">
        <v>0</v>
      </c>
      <c r="M1202" s="155" t="s">
        <v>308</v>
      </c>
      <c r="N1202" s="12">
        <f t="shared" ref="N1202:N1204" si="1421">K1202-L1202</f>
        <v>-215.95</v>
      </c>
    </row>
    <row r="1203" spans="1:14" s="9" customFormat="1" ht="10.5" customHeight="1" x14ac:dyDescent="0.2">
      <c r="A1203" s="30"/>
      <c r="B1203" s="31">
        <v>346.5</v>
      </c>
      <c r="C1203" s="16" t="s">
        <v>47</v>
      </c>
      <c r="D1203" s="33">
        <f t="shared" ref="D1203:J1204" si="1422">D1173+D1188</f>
        <v>28119.760000000002</v>
      </c>
      <c r="E1203" s="33">
        <f t="shared" si="1422"/>
        <v>135262.1</v>
      </c>
      <c r="F1203" s="33">
        <f t="shared" si="1422"/>
        <v>0</v>
      </c>
      <c r="G1203" s="33">
        <f t="shared" si="1422"/>
        <v>0</v>
      </c>
      <c r="H1203" s="33">
        <f t="shared" si="1422"/>
        <v>0</v>
      </c>
      <c r="I1203" s="33">
        <f t="shared" si="1422"/>
        <v>0</v>
      </c>
      <c r="J1203" s="33">
        <f t="shared" si="1422"/>
        <v>10.42</v>
      </c>
      <c r="K1203" s="12">
        <f t="shared" si="1420"/>
        <v>163392.28000000003</v>
      </c>
      <c r="L1203" s="12">
        <v>0</v>
      </c>
      <c r="M1203" s="155" t="s">
        <v>308</v>
      </c>
      <c r="N1203" s="12">
        <f t="shared" si="1421"/>
        <v>163392.28000000003</v>
      </c>
    </row>
    <row r="1204" spans="1:14" ht="10.5" customHeight="1" x14ac:dyDescent="0.2">
      <c r="A1204" s="34"/>
      <c r="B1204" s="31">
        <v>346.7</v>
      </c>
      <c r="C1204" s="38" t="s">
        <v>48</v>
      </c>
      <c r="D1204" s="33">
        <f t="shared" si="1422"/>
        <v>191894.71</v>
      </c>
      <c r="E1204" s="33">
        <f t="shared" si="1422"/>
        <v>375127.39</v>
      </c>
      <c r="F1204" s="33">
        <f t="shared" si="1422"/>
        <v>128136.11</v>
      </c>
      <c r="G1204" s="33">
        <f t="shared" si="1422"/>
        <v>0</v>
      </c>
      <c r="H1204" s="33">
        <f t="shared" si="1422"/>
        <v>0</v>
      </c>
      <c r="I1204" s="33">
        <f t="shared" si="1422"/>
        <v>0</v>
      </c>
      <c r="J1204" s="33">
        <f t="shared" si="1422"/>
        <v>0</v>
      </c>
      <c r="K1204" s="12">
        <f t="shared" si="1420"/>
        <v>438885.99</v>
      </c>
      <c r="L1204" s="12">
        <v>0</v>
      </c>
      <c r="M1204" s="155" t="s">
        <v>308</v>
      </c>
      <c r="N1204" s="12">
        <f t="shared" si="1421"/>
        <v>438885.99</v>
      </c>
    </row>
    <row r="1205" spans="1:14" s="77" customFormat="1" ht="10.5" customHeight="1" x14ac:dyDescent="0.2">
      <c r="A1205" s="75"/>
      <c r="B1205" s="61"/>
      <c r="C1205" s="76" t="s">
        <v>49</v>
      </c>
      <c r="D1205" s="63">
        <f>SUM(D1202:D1204)</f>
        <v>219572.8</v>
      </c>
      <c r="E1205" s="63">
        <f t="shared" ref="E1205" si="1423">SUM(E1202:E1204)</f>
        <v>510615.21</v>
      </c>
      <c r="F1205" s="63">
        <f t="shared" ref="F1205" si="1424">SUM(F1202:F1204)</f>
        <v>128136.11</v>
      </c>
      <c r="G1205" s="63">
        <f t="shared" ref="G1205" si="1425">SUM(G1202:G1204)</f>
        <v>0</v>
      </c>
      <c r="H1205" s="63">
        <f t="shared" ref="H1205" si="1426">SUM(H1202:H1204)</f>
        <v>0</v>
      </c>
      <c r="I1205" s="63">
        <f t="shared" ref="I1205" si="1427">SUM(I1202:I1204)</f>
        <v>0</v>
      </c>
      <c r="J1205" s="63">
        <f t="shared" ref="J1205" si="1428">SUM(J1202:J1204)</f>
        <v>10.42</v>
      </c>
      <c r="K1205" s="63">
        <f t="shared" si="1420"/>
        <v>602062.32000000007</v>
      </c>
      <c r="L1205" s="63">
        <f>SUM(L1202:L1204)</f>
        <v>0</v>
      </c>
      <c r="M1205" s="155" t="s">
        <v>308</v>
      </c>
      <c r="N1205" s="63">
        <f>K1205-L1205</f>
        <v>602062.32000000007</v>
      </c>
    </row>
    <row r="1206" spans="1:14" ht="10.5" customHeight="1" thickBot="1" x14ac:dyDescent="0.25">
      <c r="A1206" s="34"/>
      <c r="B1206" s="35"/>
      <c r="C1206" s="19"/>
      <c r="D1206" s="33"/>
      <c r="E1206" s="33"/>
      <c r="F1206" s="33"/>
      <c r="G1206" s="33"/>
      <c r="H1206" s="33"/>
      <c r="I1206" s="33"/>
      <c r="J1206" s="33"/>
      <c r="K1206" s="33"/>
      <c r="L1206" s="33"/>
      <c r="M1206" s="159" t="s">
        <v>308</v>
      </c>
      <c r="N1206" s="160"/>
    </row>
    <row r="1207" spans="1:14" s="67" customFormat="1" ht="10.5" customHeight="1" thickTop="1" x14ac:dyDescent="0.2">
      <c r="A1207" s="140"/>
      <c r="B1207" s="69"/>
      <c r="C1207" s="84" t="s">
        <v>385</v>
      </c>
      <c r="D1207" s="161">
        <f>D1200+D1205</f>
        <v>28344277.190000001</v>
      </c>
      <c r="E1207" s="161">
        <f>E1200+E1205</f>
        <v>36675778.609999999</v>
      </c>
      <c r="F1207" s="161">
        <f t="shared" ref="F1207:J1207" si="1429">F1200+F1205</f>
        <v>3798547.34</v>
      </c>
      <c r="G1207" s="161">
        <f t="shared" si="1429"/>
        <v>112459.59</v>
      </c>
      <c r="H1207" s="161">
        <f t="shared" si="1429"/>
        <v>0</v>
      </c>
      <c r="I1207" s="161">
        <f t="shared" si="1429"/>
        <v>901456.22</v>
      </c>
      <c r="J1207" s="161">
        <f t="shared" si="1429"/>
        <v>-7078.9300000000112</v>
      </c>
      <c r="K1207" s="161">
        <f t="shared" ref="K1207" si="1430">D1207+E1207-F1207-G1207+H1207+I1207+J1207</f>
        <v>62003426.159999989</v>
      </c>
      <c r="L1207" s="161">
        <f>L1200+L1205</f>
        <v>0</v>
      </c>
      <c r="M1207" s="204"/>
      <c r="N1207" s="161">
        <f>K1207-L1207</f>
        <v>62003426.159999989</v>
      </c>
    </row>
    <row r="1208" spans="1:14" ht="10.5" customHeight="1" x14ac:dyDescent="0.2">
      <c r="A1208" s="4"/>
      <c r="D1208" s="166"/>
      <c r="E1208" s="166"/>
      <c r="F1208" s="166"/>
      <c r="G1208" s="166"/>
      <c r="H1208" s="166"/>
      <c r="I1208" s="166"/>
      <c r="J1208" s="166"/>
      <c r="K1208" s="166"/>
      <c r="L1208" s="166"/>
      <c r="M1208" s="167"/>
      <c r="N1208" s="166"/>
    </row>
    <row r="1209" spans="1:14" ht="10.5" customHeight="1" x14ac:dyDescent="0.2">
      <c r="A1209" s="58" t="s">
        <v>66</v>
      </c>
      <c r="B1209" s="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55" t="s">
        <v>308</v>
      </c>
      <c r="N1209" s="12"/>
    </row>
    <row r="1210" spans="1:14" s="9" customFormat="1" ht="10.5" customHeight="1" x14ac:dyDescent="0.2">
      <c r="A1210" s="5"/>
      <c r="B1210" s="2">
        <v>341</v>
      </c>
      <c r="C1210" s="13" t="s">
        <v>40</v>
      </c>
      <c r="D1210" s="12">
        <v>25542691.359999999</v>
      </c>
      <c r="E1210" s="12">
        <v>2399716.48</v>
      </c>
      <c r="F1210" s="12">
        <v>131082.1</v>
      </c>
      <c r="G1210" s="12">
        <v>7284.43</v>
      </c>
      <c r="H1210" s="12">
        <v>0</v>
      </c>
      <c r="I1210" s="12">
        <v>0</v>
      </c>
      <c r="J1210" s="12">
        <v>0</v>
      </c>
      <c r="K1210" s="12">
        <f>D1210+E1210-F1210-G1210+H1210+I1210+J1210</f>
        <v>27804041.309999999</v>
      </c>
      <c r="L1210" s="12">
        <v>0</v>
      </c>
      <c r="M1210" s="155" t="s">
        <v>308</v>
      </c>
      <c r="N1210" s="12">
        <f>K1210-L1210</f>
        <v>27804041.309999999</v>
      </c>
    </row>
    <row r="1211" spans="1:14" ht="10.5" customHeight="1" x14ac:dyDescent="0.2">
      <c r="A1211" s="4"/>
      <c r="B1211" s="2">
        <v>342</v>
      </c>
      <c r="C1211" s="44" t="s">
        <v>100</v>
      </c>
      <c r="D1211" s="12">
        <v>37026</v>
      </c>
      <c r="E1211" s="12">
        <v>3218.52</v>
      </c>
      <c r="F1211" s="12">
        <v>0</v>
      </c>
      <c r="G1211" s="12">
        <v>0</v>
      </c>
      <c r="H1211" s="12">
        <v>0</v>
      </c>
      <c r="I1211" s="12">
        <v>0</v>
      </c>
      <c r="J1211" s="12">
        <v>0</v>
      </c>
      <c r="K1211" s="12">
        <f>D1211+E1211-F1211-G1211+H1211+I1211+J1211</f>
        <v>40244.519999999997</v>
      </c>
      <c r="L1211" s="12">
        <v>0</v>
      </c>
      <c r="M1211" s="155" t="s">
        <v>308</v>
      </c>
      <c r="N1211" s="12">
        <f>K1211-L1211</f>
        <v>40244.519999999997</v>
      </c>
    </row>
    <row r="1212" spans="1:14" ht="10.5" customHeight="1" x14ac:dyDescent="0.2">
      <c r="A1212" s="4"/>
      <c r="B1212" s="2">
        <v>343</v>
      </c>
      <c r="C1212" s="4" t="s">
        <v>101</v>
      </c>
      <c r="D1212" s="12">
        <v>-5177770.5199999996</v>
      </c>
      <c r="E1212" s="12">
        <v>238261.1</v>
      </c>
      <c r="F1212" s="12">
        <v>0</v>
      </c>
      <c r="G1212" s="12">
        <v>0</v>
      </c>
      <c r="H1212" s="12">
        <v>0</v>
      </c>
      <c r="I1212" s="12">
        <v>0</v>
      </c>
      <c r="J1212" s="12">
        <v>-5040.24</v>
      </c>
      <c r="K1212" s="12">
        <f t="shared" ref="K1212:K1216" si="1431">D1212+E1212-F1212-G1212+H1212+I1212+J1212</f>
        <v>-4944549.66</v>
      </c>
      <c r="L1212" s="12">
        <v>0</v>
      </c>
      <c r="M1212" s="155" t="s">
        <v>308</v>
      </c>
      <c r="N1212" s="12">
        <f t="shared" ref="N1212:N1215" si="1432">K1212-L1212</f>
        <v>-4944549.66</v>
      </c>
    </row>
    <row r="1213" spans="1:14" ht="10.5" customHeight="1" x14ac:dyDescent="0.2">
      <c r="A1213" s="4"/>
      <c r="B1213" s="2">
        <v>344</v>
      </c>
      <c r="C1213" s="4" t="s">
        <v>102</v>
      </c>
      <c r="D1213" s="12">
        <v>25054.27</v>
      </c>
      <c r="E1213" s="12">
        <v>6496.56</v>
      </c>
      <c r="F1213" s="12">
        <v>0</v>
      </c>
      <c r="G1213" s="12">
        <v>0</v>
      </c>
      <c r="H1213" s="12">
        <v>0</v>
      </c>
      <c r="I1213" s="12">
        <v>0</v>
      </c>
      <c r="J1213" s="12">
        <v>0</v>
      </c>
      <c r="K1213" s="12">
        <f t="shared" si="1431"/>
        <v>31550.83</v>
      </c>
      <c r="L1213" s="12">
        <v>0</v>
      </c>
      <c r="M1213" s="155" t="s">
        <v>308</v>
      </c>
      <c r="N1213" s="12">
        <f t="shared" si="1432"/>
        <v>31550.83</v>
      </c>
    </row>
    <row r="1214" spans="1:14" ht="10.5" customHeight="1" x14ac:dyDescent="0.2">
      <c r="A1214" s="4"/>
      <c r="B1214" s="2">
        <v>345</v>
      </c>
      <c r="C1214" s="4" t="s">
        <v>43</v>
      </c>
      <c r="D1214" s="12">
        <v>523428.47000000003</v>
      </c>
      <c r="E1214" s="12">
        <v>67761.960000000006</v>
      </c>
      <c r="F1214" s="12">
        <v>0</v>
      </c>
      <c r="G1214" s="12">
        <v>3432.09</v>
      </c>
      <c r="H1214" s="12">
        <v>0</v>
      </c>
      <c r="I1214" s="12">
        <v>0</v>
      </c>
      <c r="J1214" s="12">
        <v>0</v>
      </c>
      <c r="K1214" s="12">
        <f t="shared" si="1431"/>
        <v>587758.34000000008</v>
      </c>
      <c r="L1214" s="12">
        <v>0</v>
      </c>
      <c r="M1214" s="155" t="s">
        <v>308</v>
      </c>
      <c r="N1214" s="12">
        <f t="shared" si="1432"/>
        <v>587758.34000000008</v>
      </c>
    </row>
    <row r="1215" spans="1:14" ht="10.5" customHeight="1" x14ac:dyDescent="0.2">
      <c r="A1215" s="4"/>
      <c r="B1215" s="2">
        <v>346</v>
      </c>
      <c r="C1215" s="4" t="s">
        <v>44</v>
      </c>
      <c r="D1215" s="12">
        <v>692619.99</v>
      </c>
      <c r="E1215" s="12">
        <v>72367.05</v>
      </c>
      <c r="F1215" s="12">
        <v>22498.5</v>
      </c>
      <c r="G1215" s="12">
        <v>0</v>
      </c>
      <c r="H1215" s="12">
        <v>0</v>
      </c>
      <c r="I1215" s="12">
        <v>0</v>
      </c>
      <c r="J1215" s="12">
        <v>0</v>
      </c>
      <c r="K1215" s="12">
        <f t="shared" si="1431"/>
        <v>742488.54</v>
      </c>
      <c r="L1215" s="12">
        <v>0</v>
      </c>
      <c r="M1215" s="155" t="s">
        <v>308</v>
      </c>
      <c r="N1215" s="12">
        <f t="shared" si="1432"/>
        <v>742488.54</v>
      </c>
    </row>
    <row r="1216" spans="1:14" s="67" customFormat="1" ht="10.5" customHeight="1" x14ac:dyDescent="0.2">
      <c r="A1216" s="66"/>
      <c r="B1216" s="72"/>
      <c r="C1216" s="73" t="s">
        <v>45</v>
      </c>
      <c r="D1216" s="63">
        <f>SUM(D1210:D1215)</f>
        <v>21643049.569999997</v>
      </c>
      <c r="E1216" s="63">
        <f t="shared" ref="E1216" si="1433">SUM(E1210:E1215)</f>
        <v>2787821.67</v>
      </c>
      <c r="F1216" s="63">
        <f t="shared" ref="F1216" si="1434">SUM(F1210:F1215)</f>
        <v>153580.6</v>
      </c>
      <c r="G1216" s="63">
        <f t="shared" ref="G1216" si="1435">SUM(G1210:G1215)</f>
        <v>10716.52</v>
      </c>
      <c r="H1216" s="63">
        <f t="shared" ref="H1216" si="1436">SUM(H1210:H1215)</f>
        <v>0</v>
      </c>
      <c r="I1216" s="63">
        <f t="shared" ref="I1216" si="1437">SUM(I1210:I1215)</f>
        <v>0</v>
      </c>
      <c r="J1216" s="63">
        <f t="shared" ref="J1216" si="1438">SUM(J1210:J1215)</f>
        <v>-5040.24</v>
      </c>
      <c r="K1216" s="63">
        <f t="shared" si="1431"/>
        <v>24261533.879999995</v>
      </c>
      <c r="L1216" s="63">
        <f>SUM(L1210:L1215)</f>
        <v>0</v>
      </c>
      <c r="M1216" s="155" t="s">
        <v>308</v>
      </c>
      <c r="N1216" s="63">
        <f>K1216-L1216</f>
        <v>24261533.879999995</v>
      </c>
    </row>
    <row r="1217" spans="1:14" ht="10.5" customHeight="1" x14ac:dyDescent="0.2">
      <c r="A1217" s="4"/>
      <c r="B1217" s="2"/>
      <c r="C1217" s="18"/>
      <c r="D1217" s="12"/>
      <c r="E1217" s="12"/>
      <c r="F1217" s="12"/>
      <c r="G1217" s="12"/>
      <c r="H1217" s="12"/>
      <c r="I1217" s="12"/>
      <c r="J1217" s="12"/>
      <c r="K1217" s="33"/>
      <c r="L1217" s="33"/>
      <c r="M1217" s="155" t="s">
        <v>308</v>
      </c>
      <c r="N1217" s="33"/>
    </row>
    <row r="1218" spans="1:14" s="9" customFormat="1" ht="10.5" customHeight="1" x14ac:dyDescent="0.2">
      <c r="A1218" s="5"/>
      <c r="B1218" s="2">
        <v>346.3</v>
      </c>
      <c r="C1218" s="13" t="s">
        <v>46</v>
      </c>
      <c r="D1218" s="12">
        <v>81465.64</v>
      </c>
      <c r="E1218" s="12">
        <v>30726.84</v>
      </c>
      <c r="F1218" s="12">
        <v>70911.33</v>
      </c>
      <c r="G1218" s="12">
        <v>0</v>
      </c>
      <c r="H1218" s="12">
        <v>0</v>
      </c>
      <c r="I1218" s="12">
        <v>0</v>
      </c>
      <c r="J1218" s="12">
        <v>0</v>
      </c>
      <c r="K1218" s="12">
        <f t="shared" ref="K1218:K1221" si="1439">D1218+E1218-F1218-G1218+H1218+I1218+J1218</f>
        <v>41281.149999999994</v>
      </c>
      <c r="L1218" s="12">
        <v>0</v>
      </c>
      <c r="M1218" s="155" t="s">
        <v>308</v>
      </c>
      <c r="N1218" s="12">
        <f t="shared" ref="N1218:N1220" si="1440">K1218-L1218</f>
        <v>41281.149999999994</v>
      </c>
    </row>
    <row r="1219" spans="1:14" s="9" customFormat="1" ht="10.5" customHeight="1" x14ac:dyDescent="0.2">
      <c r="A1219" s="5"/>
      <c r="B1219" s="2">
        <v>346.5</v>
      </c>
      <c r="C1219" s="5" t="s">
        <v>47</v>
      </c>
      <c r="D1219" s="12">
        <v>37160.39</v>
      </c>
      <c r="E1219" s="12">
        <v>34758.629999999997</v>
      </c>
      <c r="F1219" s="12">
        <v>11544.43</v>
      </c>
      <c r="G1219" s="12">
        <v>0</v>
      </c>
      <c r="H1219" s="12">
        <v>0</v>
      </c>
      <c r="I1219" s="12">
        <v>0</v>
      </c>
      <c r="J1219" s="12">
        <v>0</v>
      </c>
      <c r="K1219" s="12">
        <f t="shared" si="1439"/>
        <v>60374.589999999989</v>
      </c>
      <c r="L1219" s="12">
        <v>0</v>
      </c>
      <c r="M1219" s="155" t="s">
        <v>308</v>
      </c>
      <c r="N1219" s="12">
        <f t="shared" si="1440"/>
        <v>60374.589999999989</v>
      </c>
    </row>
    <row r="1220" spans="1:14" ht="10.5" customHeight="1" x14ac:dyDescent="0.2">
      <c r="A1220" s="4"/>
      <c r="B1220" s="2">
        <v>346.7</v>
      </c>
      <c r="C1220" s="3" t="s">
        <v>48</v>
      </c>
      <c r="D1220" s="12">
        <v>641414.57000000007</v>
      </c>
      <c r="E1220" s="12">
        <v>148238.39999999999</v>
      </c>
      <c r="F1220" s="12">
        <v>326112.61</v>
      </c>
      <c r="G1220" s="12">
        <v>0</v>
      </c>
      <c r="H1220" s="12">
        <v>0</v>
      </c>
      <c r="I1220" s="12">
        <v>0</v>
      </c>
      <c r="J1220" s="12">
        <v>0</v>
      </c>
      <c r="K1220" s="12">
        <f t="shared" si="1439"/>
        <v>463540.3600000001</v>
      </c>
      <c r="L1220" s="12">
        <v>0</v>
      </c>
      <c r="M1220" s="155" t="s">
        <v>308</v>
      </c>
      <c r="N1220" s="12">
        <f t="shared" si="1440"/>
        <v>463540.3600000001</v>
      </c>
    </row>
    <row r="1221" spans="1:14" s="67" customFormat="1" ht="10.5" customHeight="1" x14ac:dyDescent="0.2">
      <c r="A1221" s="66"/>
      <c r="B1221" s="72"/>
      <c r="C1221" s="73" t="s">
        <v>49</v>
      </c>
      <c r="D1221" s="63">
        <f>SUM(D1218:D1220)</f>
        <v>760040.60000000009</v>
      </c>
      <c r="E1221" s="63">
        <f t="shared" ref="E1221" si="1441">SUM(E1218:E1220)</f>
        <v>213723.87</v>
      </c>
      <c r="F1221" s="63">
        <f t="shared" ref="F1221" si="1442">SUM(F1218:F1220)</f>
        <v>408568.37</v>
      </c>
      <c r="G1221" s="63">
        <f t="shared" ref="G1221" si="1443">SUM(G1218:G1220)</f>
        <v>0</v>
      </c>
      <c r="H1221" s="63">
        <f t="shared" ref="H1221" si="1444">SUM(H1218:H1220)</f>
        <v>0</v>
      </c>
      <c r="I1221" s="63">
        <f t="shared" ref="I1221" si="1445">SUM(I1218:I1220)</f>
        <v>0</v>
      </c>
      <c r="J1221" s="63">
        <f t="shared" ref="J1221" si="1446">SUM(J1218:J1220)</f>
        <v>0</v>
      </c>
      <c r="K1221" s="63">
        <f t="shared" si="1439"/>
        <v>565196.10000000009</v>
      </c>
      <c r="L1221" s="63">
        <f>SUM(L1218:L1220)</f>
        <v>0</v>
      </c>
      <c r="M1221" s="155" t="s">
        <v>308</v>
      </c>
      <c r="N1221" s="63">
        <f>K1221-L1221</f>
        <v>565196.10000000009</v>
      </c>
    </row>
    <row r="1222" spans="1:14" ht="10.5" customHeight="1" thickBot="1" x14ac:dyDescent="0.25">
      <c r="A1222" s="4"/>
      <c r="B1222" s="11"/>
      <c r="D1222" s="12"/>
      <c r="E1222" s="12"/>
      <c r="F1222" s="12"/>
      <c r="G1222" s="12"/>
      <c r="H1222" s="12"/>
      <c r="I1222" s="12"/>
      <c r="J1222" s="12"/>
      <c r="K1222" s="33"/>
      <c r="L1222" s="33"/>
      <c r="M1222" s="159" t="s">
        <v>308</v>
      </c>
      <c r="N1222" s="160"/>
    </row>
    <row r="1223" spans="1:14" s="67" customFormat="1" ht="10.5" customHeight="1" thickTop="1" x14ac:dyDescent="0.2">
      <c r="A1223" s="66"/>
      <c r="B1223" s="72"/>
      <c r="C1223" s="85" t="s">
        <v>328</v>
      </c>
      <c r="D1223" s="161">
        <f>D1216+D1221</f>
        <v>22403090.169999998</v>
      </c>
      <c r="E1223" s="161">
        <f>E1216+E1221</f>
        <v>3001545.54</v>
      </c>
      <c r="F1223" s="161">
        <f t="shared" ref="F1223:J1223" si="1447">F1216+F1221</f>
        <v>562148.97</v>
      </c>
      <c r="G1223" s="161">
        <f t="shared" si="1447"/>
        <v>10716.52</v>
      </c>
      <c r="H1223" s="161">
        <f t="shared" si="1447"/>
        <v>0</v>
      </c>
      <c r="I1223" s="161">
        <f t="shared" si="1447"/>
        <v>0</v>
      </c>
      <c r="J1223" s="161">
        <f t="shared" si="1447"/>
        <v>-5040.24</v>
      </c>
      <c r="K1223" s="161">
        <f t="shared" ref="K1223" si="1448">D1223+E1223-F1223-G1223+H1223+I1223+J1223</f>
        <v>24826729.98</v>
      </c>
      <c r="L1223" s="161">
        <f>L1216+L1221</f>
        <v>0</v>
      </c>
      <c r="M1223" s="204"/>
      <c r="N1223" s="161">
        <f>K1223-L1223</f>
        <v>24826729.98</v>
      </c>
    </row>
    <row r="1224" spans="1:14" ht="10.5" customHeight="1" x14ac:dyDescent="0.2">
      <c r="A1224" s="137" t="s">
        <v>67</v>
      </c>
      <c r="B1224" s="11"/>
      <c r="D1224" s="12"/>
      <c r="E1224" s="12"/>
      <c r="F1224" s="12"/>
      <c r="G1224" s="12"/>
      <c r="H1224" s="12"/>
      <c r="I1224" s="12"/>
      <c r="J1224" s="12"/>
      <c r="K1224" s="12"/>
      <c r="L1224" s="12"/>
      <c r="M1224" s="155" t="s">
        <v>308</v>
      </c>
      <c r="N1224" s="12"/>
    </row>
    <row r="1225" spans="1:14" s="9" customFormat="1" ht="10.5" customHeight="1" x14ac:dyDescent="0.2">
      <c r="A1225" s="5"/>
      <c r="B1225" s="2">
        <v>341</v>
      </c>
      <c r="C1225" s="13" t="s">
        <v>40</v>
      </c>
      <c r="D1225" s="12">
        <v>2699589.46</v>
      </c>
      <c r="E1225" s="12">
        <v>247647.36000000002</v>
      </c>
      <c r="F1225" s="12">
        <v>0</v>
      </c>
      <c r="G1225" s="12">
        <v>0</v>
      </c>
      <c r="H1225" s="12">
        <v>0</v>
      </c>
      <c r="I1225" s="12">
        <v>0</v>
      </c>
      <c r="J1225" s="12">
        <v>0</v>
      </c>
      <c r="K1225" s="12">
        <f>D1225+E1225-F1225-G1225+H1225+I1225+J1225</f>
        <v>2947236.82</v>
      </c>
      <c r="L1225" s="12">
        <v>0</v>
      </c>
      <c r="M1225" s="155" t="s">
        <v>308</v>
      </c>
      <c r="N1225" s="12">
        <f>K1225-L1225</f>
        <v>2947236.82</v>
      </c>
    </row>
    <row r="1226" spans="1:14" ht="10.5" customHeight="1" x14ac:dyDescent="0.2">
      <c r="A1226" s="57"/>
      <c r="B1226" s="2">
        <v>342</v>
      </c>
      <c r="C1226" s="44" t="s">
        <v>100</v>
      </c>
      <c r="D1226" s="12">
        <v>673398.79</v>
      </c>
      <c r="E1226" s="12">
        <v>65319.6</v>
      </c>
      <c r="F1226" s="12">
        <v>0</v>
      </c>
      <c r="G1226" s="12">
        <v>34.32</v>
      </c>
      <c r="H1226" s="12">
        <v>0</v>
      </c>
      <c r="I1226" s="12">
        <v>0</v>
      </c>
      <c r="J1226" s="12">
        <v>0</v>
      </c>
      <c r="K1226" s="12">
        <f>D1226+E1226-F1226-G1226+H1226+I1226+J1226</f>
        <v>738684.07000000007</v>
      </c>
      <c r="L1226" s="12">
        <v>0</v>
      </c>
      <c r="M1226" s="155" t="s">
        <v>308</v>
      </c>
      <c r="N1226" s="12">
        <f>K1226-L1226</f>
        <v>738684.07000000007</v>
      </c>
    </row>
    <row r="1227" spans="1:14" ht="10.5" customHeight="1" x14ac:dyDescent="0.2">
      <c r="A1227" s="57"/>
      <c r="B1227" s="2">
        <v>343</v>
      </c>
      <c r="C1227" s="4" t="s">
        <v>101</v>
      </c>
      <c r="D1227" s="12">
        <v>21547042.789999999</v>
      </c>
      <c r="E1227" s="12">
        <v>14147461.01</v>
      </c>
      <c r="F1227" s="12">
        <v>2828701.23</v>
      </c>
      <c r="G1227" s="12">
        <v>210168.93</v>
      </c>
      <c r="H1227" s="12">
        <v>0</v>
      </c>
      <c r="I1227" s="12">
        <v>2202388.46</v>
      </c>
      <c r="J1227" s="12">
        <v>-25903.11</v>
      </c>
      <c r="K1227" s="12">
        <f t="shared" ref="K1227:K1231" si="1449">D1227+E1227-F1227-G1227+H1227+I1227+J1227</f>
        <v>34832118.989999995</v>
      </c>
      <c r="L1227" s="12">
        <v>0</v>
      </c>
      <c r="M1227" s="155" t="s">
        <v>308</v>
      </c>
      <c r="N1227" s="12">
        <f t="shared" ref="N1227:N1230" si="1450">K1227-L1227</f>
        <v>34832118.989999995</v>
      </c>
    </row>
    <row r="1228" spans="1:14" ht="10.5" customHeight="1" x14ac:dyDescent="0.2">
      <c r="A1228" s="57"/>
      <c r="B1228" s="2">
        <v>344</v>
      </c>
      <c r="C1228" s="4" t="s">
        <v>102</v>
      </c>
      <c r="D1228" s="12">
        <v>8778533.4100000001</v>
      </c>
      <c r="E1228" s="12">
        <v>1070370.17</v>
      </c>
      <c r="F1228" s="12">
        <v>0</v>
      </c>
      <c r="G1228" s="12">
        <v>-12393.58</v>
      </c>
      <c r="H1228" s="12">
        <v>0</v>
      </c>
      <c r="I1228" s="12">
        <v>0</v>
      </c>
      <c r="J1228" s="12">
        <v>-355415.81</v>
      </c>
      <c r="K1228" s="12">
        <f t="shared" si="1449"/>
        <v>9505881.3499999996</v>
      </c>
      <c r="L1228" s="12">
        <v>0</v>
      </c>
      <c r="M1228" s="155" t="s">
        <v>308</v>
      </c>
      <c r="N1228" s="12">
        <f t="shared" si="1450"/>
        <v>9505881.3499999996</v>
      </c>
    </row>
    <row r="1229" spans="1:14" ht="10.5" customHeight="1" x14ac:dyDescent="0.2">
      <c r="A1229" s="57"/>
      <c r="B1229" s="2">
        <v>345</v>
      </c>
      <c r="C1229" s="4" t="s">
        <v>43</v>
      </c>
      <c r="D1229" s="12">
        <v>12886932.359999999</v>
      </c>
      <c r="E1229" s="12">
        <v>1140428.76</v>
      </c>
      <c r="F1229" s="12">
        <v>102076</v>
      </c>
      <c r="G1229" s="12">
        <v>9784.0500000000011</v>
      </c>
      <c r="H1229" s="12">
        <v>0</v>
      </c>
      <c r="I1229" s="12">
        <v>0</v>
      </c>
      <c r="J1229" s="12">
        <v>0</v>
      </c>
      <c r="K1229" s="12">
        <f t="shared" si="1449"/>
        <v>13915501.069999998</v>
      </c>
      <c r="L1229" s="12">
        <v>0</v>
      </c>
      <c r="M1229" s="155" t="s">
        <v>308</v>
      </c>
      <c r="N1229" s="12">
        <f t="shared" si="1450"/>
        <v>13915501.069999998</v>
      </c>
    </row>
    <row r="1230" spans="1:14" ht="10.5" customHeight="1" x14ac:dyDescent="0.2">
      <c r="A1230" s="57"/>
      <c r="B1230" s="2">
        <v>346</v>
      </c>
      <c r="C1230" s="4" t="s">
        <v>44</v>
      </c>
      <c r="D1230" s="12">
        <v>1225448.8400000001</v>
      </c>
      <c r="E1230" s="12">
        <v>107790</v>
      </c>
      <c r="F1230" s="12">
        <v>0</v>
      </c>
      <c r="G1230" s="12">
        <v>0</v>
      </c>
      <c r="H1230" s="12">
        <v>0</v>
      </c>
      <c r="I1230" s="12">
        <v>0</v>
      </c>
      <c r="J1230" s="12">
        <v>0</v>
      </c>
      <c r="K1230" s="12">
        <f t="shared" si="1449"/>
        <v>1333238.8400000001</v>
      </c>
      <c r="L1230" s="12">
        <v>0</v>
      </c>
      <c r="M1230" s="155" t="s">
        <v>308</v>
      </c>
      <c r="N1230" s="12">
        <f t="shared" si="1450"/>
        <v>1333238.8400000001</v>
      </c>
    </row>
    <row r="1231" spans="1:14" s="77" customFormat="1" ht="10.5" customHeight="1" x14ac:dyDescent="0.2">
      <c r="A1231" s="57"/>
      <c r="B1231" s="72"/>
      <c r="C1231" s="106" t="s">
        <v>45</v>
      </c>
      <c r="D1231" s="63">
        <f>SUM(D1225:D1230)</f>
        <v>47810945.650000006</v>
      </c>
      <c r="E1231" s="63">
        <f t="shared" ref="E1231" si="1451">SUM(E1225:E1230)</f>
        <v>16779016.899999999</v>
      </c>
      <c r="F1231" s="63">
        <f t="shared" ref="F1231" si="1452">SUM(F1225:F1230)</f>
        <v>2930777.23</v>
      </c>
      <c r="G1231" s="63">
        <f t="shared" ref="G1231" si="1453">SUM(G1225:G1230)</f>
        <v>207593.72</v>
      </c>
      <c r="H1231" s="63">
        <f t="shared" ref="H1231" si="1454">SUM(H1225:H1230)</f>
        <v>0</v>
      </c>
      <c r="I1231" s="63">
        <f t="shared" ref="I1231" si="1455">SUM(I1225:I1230)</f>
        <v>2202388.46</v>
      </c>
      <c r="J1231" s="63">
        <f t="shared" ref="J1231" si="1456">SUM(J1225:J1230)</f>
        <v>-381318.92</v>
      </c>
      <c r="K1231" s="63">
        <f t="shared" si="1449"/>
        <v>63272661.140000008</v>
      </c>
      <c r="L1231" s="63">
        <f>SUM(L1225:L1230)</f>
        <v>0</v>
      </c>
      <c r="M1231" s="155" t="s">
        <v>308</v>
      </c>
      <c r="N1231" s="63">
        <f>K1231-L1231</f>
        <v>63272661.140000008</v>
      </c>
    </row>
    <row r="1232" spans="1:14" ht="10.5" customHeight="1" x14ac:dyDescent="0.2">
      <c r="A1232" s="57"/>
      <c r="B1232" s="2"/>
      <c r="C1232" s="18"/>
      <c r="D1232" s="12"/>
      <c r="E1232" s="12"/>
      <c r="F1232" s="12"/>
      <c r="G1232" s="12"/>
      <c r="H1232" s="12"/>
      <c r="I1232" s="12"/>
      <c r="J1232" s="12"/>
      <c r="K1232" s="33"/>
      <c r="L1232" s="33"/>
      <c r="M1232" s="155" t="s">
        <v>308</v>
      </c>
      <c r="N1232" s="33"/>
    </row>
    <row r="1233" spans="1:14" s="9" customFormat="1" ht="10.5" customHeight="1" x14ac:dyDescent="0.2">
      <c r="A1233" s="139"/>
      <c r="B1233" s="2">
        <v>346.3</v>
      </c>
      <c r="C1233" s="13" t="s">
        <v>46</v>
      </c>
      <c r="D1233" s="12">
        <v>0</v>
      </c>
      <c r="E1233" s="12">
        <v>0</v>
      </c>
      <c r="F1233" s="12">
        <v>0</v>
      </c>
      <c r="G1233" s="12">
        <v>0</v>
      </c>
      <c r="H1233" s="12">
        <v>0</v>
      </c>
      <c r="I1233" s="12">
        <v>0</v>
      </c>
      <c r="J1233" s="12">
        <v>0</v>
      </c>
      <c r="K1233" s="12">
        <f t="shared" ref="K1233:K1236" si="1457">D1233+E1233-F1233-G1233+H1233+I1233+J1233</f>
        <v>0</v>
      </c>
      <c r="L1233" s="12">
        <v>0</v>
      </c>
      <c r="M1233" s="155" t="s">
        <v>308</v>
      </c>
      <c r="N1233" s="12">
        <f t="shared" ref="N1233:N1235" si="1458">K1233-L1233</f>
        <v>0</v>
      </c>
    </row>
    <row r="1234" spans="1:14" s="9" customFormat="1" ht="10.5" customHeight="1" x14ac:dyDescent="0.2">
      <c r="A1234" s="139"/>
      <c r="B1234" s="2">
        <v>346.5</v>
      </c>
      <c r="C1234" s="5" t="s">
        <v>47</v>
      </c>
      <c r="D1234" s="12">
        <v>7220.34</v>
      </c>
      <c r="E1234" s="12">
        <v>4029.96</v>
      </c>
      <c r="F1234" s="12">
        <v>0</v>
      </c>
      <c r="G1234" s="12">
        <v>0</v>
      </c>
      <c r="H1234" s="12">
        <v>0</v>
      </c>
      <c r="I1234" s="12">
        <v>0</v>
      </c>
      <c r="J1234" s="12">
        <v>0</v>
      </c>
      <c r="K1234" s="12">
        <f t="shared" si="1457"/>
        <v>11250.3</v>
      </c>
      <c r="L1234" s="12">
        <v>0</v>
      </c>
      <c r="M1234" s="155" t="s">
        <v>308</v>
      </c>
      <c r="N1234" s="12">
        <f t="shared" si="1458"/>
        <v>11250.3</v>
      </c>
    </row>
    <row r="1235" spans="1:14" ht="10.5" customHeight="1" x14ac:dyDescent="0.2">
      <c r="A1235" s="57"/>
      <c r="B1235" s="2">
        <v>346.7</v>
      </c>
      <c r="C1235" s="3" t="s">
        <v>48</v>
      </c>
      <c r="D1235" s="12">
        <v>0</v>
      </c>
      <c r="E1235" s="12">
        <v>0</v>
      </c>
      <c r="F1235" s="12">
        <v>0</v>
      </c>
      <c r="G1235" s="12">
        <v>0</v>
      </c>
      <c r="H1235" s="12">
        <v>0</v>
      </c>
      <c r="I1235" s="12">
        <v>0</v>
      </c>
      <c r="J1235" s="12">
        <v>0</v>
      </c>
      <c r="K1235" s="12">
        <f t="shared" si="1457"/>
        <v>0</v>
      </c>
      <c r="L1235" s="12">
        <v>0</v>
      </c>
      <c r="M1235" s="155" t="s">
        <v>308</v>
      </c>
      <c r="N1235" s="12">
        <f t="shared" si="1458"/>
        <v>0</v>
      </c>
    </row>
    <row r="1236" spans="1:14" s="67" customFormat="1" ht="10.5" customHeight="1" x14ac:dyDescent="0.2">
      <c r="A1236" s="139"/>
      <c r="B1236" s="72"/>
      <c r="C1236" s="73" t="s">
        <v>49</v>
      </c>
      <c r="D1236" s="63">
        <f>SUM(D1233:D1235)</f>
        <v>7220.34</v>
      </c>
      <c r="E1236" s="63">
        <f t="shared" ref="E1236" si="1459">SUM(E1233:E1235)</f>
        <v>4029.96</v>
      </c>
      <c r="F1236" s="63">
        <f t="shared" ref="F1236" si="1460">SUM(F1233:F1235)</f>
        <v>0</v>
      </c>
      <c r="G1236" s="63">
        <f t="shared" ref="G1236" si="1461">SUM(G1233:G1235)</f>
        <v>0</v>
      </c>
      <c r="H1236" s="63">
        <f t="shared" ref="H1236" si="1462">SUM(H1233:H1235)</f>
        <v>0</v>
      </c>
      <c r="I1236" s="63">
        <f t="shared" ref="I1236" si="1463">SUM(I1233:I1235)</f>
        <v>0</v>
      </c>
      <c r="J1236" s="63">
        <f t="shared" ref="J1236" si="1464">SUM(J1233:J1235)</f>
        <v>0</v>
      </c>
      <c r="K1236" s="63">
        <f t="shared" si="1457"/>
        <v>11250.3</v>
      </c>
      <c r="L1236" s="63">
        <f>SUM(L1233:L1235)</f>
        <v>0</v>
      </c>
      <c r="M1236" s="155" t="s">
        <v>308</v>
      </c>
      <c r="N1236" s="63">
        <f>K1236-L1236</f>
        <v>11250.3</v>
      </c>
    </row>
    <row r="1237" spans="1:14" ht="10.5" customHeight="1" thickBot="1" x14ac:dyDescent="0.25">
      <c r="A1237" s="57"/>
      <c r="B1237" s="11"/>
      <c r="D1237" s="12"/>
      <c r="E1237" s="12"/>
      <c r="F1237" s="12"/>
      <c r="G1237" s="12"/>
      <c r="H1237" s="12"/>
      <c r="I1237" s="12"/>
      <c r="J1237" s="12"/>
      <c r="K1237" s="33"/>
      <c r="L1237" s="33"/>
      <c r="M1237" s="159" t="s">
        <v>308</v>
      </c>
      <c r="N1237" s="160"/>
    </row>
    <row r="1238" spans="1:14" s="67" customFormat="1" ht="10.5" customHeight="1" thickTop="1" x14ac:dyDescent="0.2">
      <c r="A1238" s="139"/>
      <c r="B1238" s="72"/>
      <c r="C1238" s="85" t="s">
        <v>386</v>
      </c>
      <c r="D1238" s="161">
        <f>D1231+D1236</f>
        <v>47818165.99000001</v>
      </c>
      <c r="E1238" s="161">
        <f>E1231+E1236</f>
        <v>16783046.859999999</v>
      </c>
      <c r="F1238" s="161">
        <f t="shared" ref="F1238:J1238" si="1465">F1231+F1236</f>
        <v>2930777.23</v>
      </c>
      <c r="G1238" s="161">
        <f t="shared" si="1465"/>
        <v>207593.72</v>
      </c>
      <c r="H1238" s="161">
        <f t="shared" si="1465"/>
        <v>0</v>
      </c>
      <c r="I1238" s="161">
        <f t="shared" si="1465"/>
        <v>2202388.46</v>
      </c>
      <c r="J1238" s="161">
        <f t="shared" si="1465"/>
        <v>-381318.92</v>
      </c>
      <c r="K1238" s="161">
        <f t="shared" ref="K1238" si="1466">D1238+E1238-F1238-G1238+H1238+I1238+J1238</f>
        <v>63283911.440000013</v>
      </c>
      <c r="L1238" s="161">
        <f>L1231+L1236</f>
        <v>0</v>
      </c>
      <c r="M1238" s="204"/>
      <c r="N1238" s="161">
        <f>K1238-L1238</f>
        <v>63283911.440000013</v>
      </c>
    </row>
    <row r="1239" spans="1:14" ht="10.5" customHeight="1" x14ac:dyDescent="0.2">
      <c r="A1239" s="137" t="s">
        <v>76</v>
      </c>
      <c r="B1239" s="11"/>
      <c r="D1239" s="12"/>
      <c r="E1239" s="12"/>
      <c r="F1239" s="12"/>
      <c r="G1239" s="12"/>
      <c r="H1239" s="12"/>
      <c r="I1239" s="12"/>
      <c r="J1239" s="12"/>
      <c r="K1239" s="12"/>
      <c r="L1239" s="12"/>
      <c r="M1239" s="155" t="s">
        <v>308</v>
      </c>
      <c r="N1239" s="12"/>
    </row>
    <row r="1240" spans="1:14" s="9" customFormat="1" ht="10.5" customHeight="1" x14ac:dyDescent="0.2">
      <c r="A1240" s="5"/>
      <c r="B1240" s="2">
        <v>341</v>
      </c>
      <c r="C1240" s="13" t="s">
        <v>40</v>
      </c>
      <c r="D1240" s="12">
        <v>2772831.85</v>
      </c>
      <c r="E1240" s="12">
        <v>241018.45</v>
      </c>
      <c r="F1240" s="12">
        <v>33800.129999999997</v>
      </c>
      <c r="G1240" s="12">
        <v>4551.7700000000004</v>
      </c>
      <c r="H1240" s="12">
        <v>0</v>
      </c>
      <c r="I1240" s="12">
        <v>0</v>
      </c>
      <c r="J1240" s="12">
        <v>0</v>
      </c>
      <c r="K1240" s="12">
        <f>D1240+E1240-F1240-G1240+H1240+I1240+J1240</f>
        <v>2975498.4000000004</v>
      </c>
      <c r="L1240" s="12">
        <v>0</v>
      </c>
      <c r="M1240" s="155" t="s">
        <v>308</v>
      </c>
      <c r="N1240" s="12">
        <f>K1240-L1240</f>
        <v>2975498.4000000004</v>
      </c>
    </row>
    <row r="1241" spans="1:14" ht="10.5" customHeight="1" x14ac:dyDescent="0.2">
      <c r="A1241" s="4"/>
      <c r="B1241" s="2">
        <v>342</v>
      </c>
      <c r="C1241" s="44" t="s">
        <v>100</v>
      </c>
      <c r="D1241" s="12">
        <v>743135.92</v>
      </c>
      <c r="E1241" s="12">
        <v>65720.160000000003</v>
      </c>
      <c r="F1241" s="12">
        <v>0</v>
      </c>
      <c r="G1241" s="12">
        <v>504.71000000000004</v>
      </c>
      <c r="H1241" s="12">
        <v>0</v>
      </c>
      <c r="I1241" s="12">
        <v>0</v>
      </c>
      <c r="J1241" s="12">
        <v>0</v>
      </c>
      <c r="K1241" s="12">
        <f>D1241+E1241-F1241-G1241+H1241+I1241+J1241</f>
        <v>808351.37000000011</v>
      </c>
      <c r="L1241" s="12">
        <v>0</v>
      </c>
      <c r="M1241" s="155" t="s">
        <v>308</v>
      </c>
      <c r="N1241" s="12">
        <f>K1241-L1241</f>
        <v>808351.37000000011</v>
      </c>
    </row>
    <row r="1242" spans="1:14" ht="10.5" customHeight="1" x14ac:dyDescent="0.2">
      <c r="A1242" s="4"/>
      <c r="B1242" s="2">
        <v>343</v>
      </c>
      <c r="C1242" s="4" t="s">
        <v>101</v>
      </c>
      <c r="D1242" s="12">
        <v>35193002.82</v>
      </c>
      <c r="E1242" s="12">
        <v>12522218.539999999</v>
      </c>
      <c r="F1242" s="12">
        <v>7397949.8399999999</v>
      </c>
      <c r="G1242" s="12">
        <v>2507254.11</v>
      </c>
      <c r="H1242" s="12">
        <v>0</v>
      </c>
      <c r="I1242" s="12">
        <v>88637.77</v>
      </c>
      <c r="J1242" s="12">
        <v>399508.31</v>
      </c>
      <c r="K1242" s="12">
        <f t="shared" ref="K1242:K1246" si="1467">D1242+E1242-F1242-G1242+H1242+I1242+J1242</f>
        <v>38298163.490000002</v>
      </c>
      <c r="L1242" s="12">
        <v>0</v>
      </c>
      <c r="M1242" s="155" t="s">
        <v>308</v>
      </c>
      <c r="N1242" s="12">
        <f t="shared" ref="N1242:N1245" si="1468">K1242-L1242</f>
        <v>38298163.490000002</v>
      </c>
    </row>
    <row r="1243" spans="1:14" ht="10.5" customHeight="1" x14ac:dyDescent="0.2">
      <c r="A1243" s="4"/>
      <c r="B1243" s="2">
        <v>344</v>
      </c>
      <c r="C1243" s="4" t="s">
        <v>102</v>
      </c>
      <c r="D1243" s="12">
        <v>11019112.720000001</v>
      </c>
      <c r="E1243" s="12">
        <v>1043632.77</v>
      </c>
      <c r="F1243" s="12">
        <v>569246.56000000006</v>
      </c>
      <c r="G1243" s="12">
        <v>182772.83000000002</v>
      </c>
      <c r="H1243" s="12">
        <v>0</v>
      </c>
      <c r="I1243" s="12">
        <v>0</v>
      </c>
      <c r="J1243" s="12">
        <v>-394894.67</v>
      </c>
      <c r="K1243" s="12">
        <f t="shared" si="1467"/>
        <v>10915831.43</v>
      </c>
      <c r="L1243" s="12">
        <v>0</v>
      </c>
      <c r="M1243" s="155" t="s">
        <v>308</v>
      </c>
      <c r="N1243" s="12">
        <f t="shared" si="1468"/>
        <v>10915831.43</v>
      </c>
    </row>
    <row r="1244" spans="1:14" ht="10.5" customHeight="1" x14ac:dyDescent="0.2">
      <c r="A1244" s="4"/>
      <c r="B1244" s="2">
        <v>345</v>
      </c>
      <c r="C1244" s="4" t="s">
        <v>43</v>
      </c>
      <c r="D1244" s="12">
        <v>14219394.220000001</v>
      </c>
      <c r="E1244" s="12">
        <v>1122857.3899999999</v>
      </c>
      <c r="F1244" s="12">
        <v>1208949.47</v>
      </c>
      <c r="G1244" s="12">
        <v>190414.08000000002</v>
      </c>
      <c r="H1244" s="12">
        <v>0</v>
      </c>
      <c r="I1244" s="12">
        <v>0</v>
      </c>
      <c r="J1244" s="12">
        <v>0</v>
      </c>
      <c r="K1244" s="12">
        <f t="shared" si="1467"/>
        <v>13942888.060000001</v>
      </c>
      <c r="L1244" s="12">
        <v>0</v>
      </c>
      <c r="M1244" s="155" t="s">
        <v>308</v>
      </c>
      <c r="N1244" s="12">
        <f t="shared" si="1468"/>
        <v>13942888.060000001</v>
      </c>
    </row>
    <row r="1245" spans="1:14" ht="10.5" customHeight="1" x14ac:dyDescent="0.2">
      <c r="A1245" s="4"/>
      <c r="B1245" s="2">
        <v>346</v>
      </c>
      <c r="C1245" s="4" t="s">
        <v>44</v>
      </c>
      <c r="D1245" s="12">
        <v>1078108.44</v>
      </c>
      <c r="E1245" s="12">
        <v>93962.16</v>
      </c>
      <c r="F1245" s="12">
        <v>0</v>
      </c>
      <c r="G1245" s="12">
        <v>0</v>
      </c>
      <c r="H1245" s="12">
        <v>0</v>
      </c>
      <c r="I1245" s="12">
        <v>0</v>
      </c>
      <c r="J1245" s="12">
        <v>0</v>
      </c>
      <c r="K1245" s="12">
        <f t="shared" si="1467"/>
        <v>1172070.5999999999</v>
      </c>
      <c r="L1245" s="12">
        <v>0</v>
      </c>
      <c r="M1245" s="155" t="s">
        <v>308</v>
      </c>
      <c r="N1245" s="12">
        <f t="shared" si="1468"/>
        <v>1172070.5999999999</v>
      </c>
    </row>
    <row r="1246" spans="1:14" s="67" customFormat="1" ht="10.5" customHeight="1" x14ac:dyDescent="0.2">
      <c r="A1246" s="66"/>
      <c r="B1246" s="72"/>
      <c r="C1246" s="73" t="s">
        <v>45</v>
      </c>
      <c r="D1246" s="63">
        <f>SUM(D1240:D1245)</f>
        <v>65025585.969999999</v>
      </c>
      <c r="E1246" s="63">
        <f t="shared" ref="E1246" si="1469">SUM(E1240:E1245)</f>
        <v>15089409.469999999</v>
      </c>
      <c r="F1246" s="63">
        <f t="shared" ref="F1246" si="1470">SUM(F1240:F1245)</f>
        <v>9209946</v>
      </c>
      <c r="G1246" s="63">
        <f t="shared" ref="G1246" si="1471">SUM(G1240:G1245)</f>
        <v>2885497.5</v>
      </c>
      <c r="H1246" s="63">
        <f t="shared" ref="H1246" si="1472">SUM(H1240:H1245)</f>
        <v>0</v>
      </c>
      <c r="I1246" s="63">
        <f t="shared" ref="I1246" si="1473">SUM(I1240:I1245)</f>
        <v>88637.77</v>
      </c>
      <c r="J1246" s="63">
        <f t="shared" ref="J1246" si="1474">SUM(J1240:J1245)</f>
        <v>4613.640000000014</v>
      </c>
      <c r="K1246" s="63">
        <f t="shared" si="1467"/>
        <v>68112803.349999994</v>
      </c>
      <c r="L1246" s="63">
        <f>SUM(L1240:L1245)</f>
        <v>0</v>
      </c>
      <c r="M1246" s="155" t="s">
        <v>308</v>
      </c>
      <c r="N1246" s="63">
        <f>K1246-L1246</f>
        <v>68112803.349999994</v>
      </c>
    </row>
    <row r="1247" spans="1:14" ht="10.5" customHeight="1" x14ac:dyDescent="0.2">
      <c r="A1247" s="4"/>
      <c r="B1247" s="2"/>
      <c r="C1247" s="18"/>
      <c r="D1247" s="12"/>
      <c r="E1247" s="12"/>
      <c r="F1247" s="12"/>
      <c r="G1247" s="12"/>
      <c r="H1247" s="12"/>
      <c r="I1247" s="12"/>
      <c r="J1247" s="12"/>
      <c r="K1247" s="33"/>
      <c r="L1247" s="33"/>
      <c r="M1247" s="155" t="s">
        <v>308</v>
      </c>
      <c r="N1247" s="33"/>
    </row>
    <row r="1248" spans="1:14" s="9" customFormat="1" ht="10.5" customHeight="1" x14ac:dyDescent="0.2">
      <c r="A1248" s="5"/>
      <c r="B1248" s="2">
        <v>346.3</v>
      </c>
      <c r="C1248" s="13" t="s">
        <v>46</v>
      </c>
      <c r="D1248" s="12">
        <v>0</v>
      </c>
      <c r="E1248" s="12">
        <v>0</v>
      </c>
      <c r="F1248" s="12">
        <v>0</v>
      </c>
      <c r="G1248" s="12">
        <v>0</v>
      </c>
      <c r="H1248" s="12">
        <v>0</v>
      </c>
      <c r="I1248" s="12">
        <v>0</v>
      </c>
      <c r="J1248" s="12">
        <v>0</v>
      </c>
      <c r="K1248" s="12">
        <f t="shared" ref="K1248:K1251" si="1475">D1248+E1248-F1248-G1248+H1248+I1248+J1248</f>
        <v>0</v>
      </c>
      <c r="L1248" s="12">
        <v>0</v>
      </c>
      <c r="M1248" s="155" t="s">
        <v>308</v>
      </c>
      <c r="N1248" s="12">
        <f t="shared" ref="N1248:N1250" si="1476">K1248-L1248</f>
        <v>0</v>
      </c>
    </row>
    <row r="1249" spans="1:14" s="9" customFormat="1" ht="10.5" customHeight="1" x14ac:dyDescent="0.2">
      <c r="A1249" s="5"/>
      <c r="B1249" s="2">
        <v>346.5</v>
      </c>
      <c r="C1249" s="5" t="s">
        <v>47</v>
      </c>
      <c r="D1249" s="12">
        <v>7660.02</v>
      </c>
      <c r="E1249" s="12">
        <v>4275.3599999999997</v>
      </c>
      <c r="F1249" s="12">
        <v>0</v>
      </c>
      <c r="G1249" s="12">
        <v>0</v>
      </c>
      <c r="H1249" s="12">
        <v>0</v>
      </c>
      <c r="I1249" s="12">
        <v>0</v>
      </c>
      <c r="J1249" s="12">
        <v>0</v>
      </c>
      <c r="K1249" s="12">
        <f t="shared" si="1475"/>
        <v>11935.380000000001</v>
      </c>
      <c r="L1249" s="12">
        <v>0</v>
      </c>
      <c r="M1249" s="155" t="s">
        <v>308</v>
      </c>
      <c r="N1249" s="12">
        <f t="shared" si="1476"/>
        <v>11935.380000000001</v>
      </c>
    </row>
    <row r="1250" spans="1:14" ht="10.5" customHeight="1" x14ac:dyDescent="0.2">
      <c r="A1250" s="4"/>
      <c r="B1250" s="2">
        <v>346.7</v>
      </c>
      <c r="C1250" s="3" t="s">
        <v>48</v>
      </c>
      <c r="D1250" s="12">
        <v>0</v>
      </c>
      <c r="E1250" s="12">
        <v>0</v>
      </c>
      <c r="F1250" s="12">
        <v>0</v>
      </c>
      <c r="G1250" s="12">
        <v>0</v>
      </c>
      <c r="H1250" s="12">
        <v>0</v>
      </c>
      <c r="I1250" s="12">
        <v>0</v>
      </c>
      <c r="J1250" s="12">
        <v>0</v>
      </c>
      <c r="K1250" s="12">
        <f t="shared" si="1475"/>
        <v>0</v>
      </c>
      <c r="L1250" s="12">
        <v>0</v>
      </c>
      <c r="M1250" s="155" t="s">
        <v>308</v>
      </c>
      <c r="N1250" s="12">
        <f t="shared" si="1476"/>
        <v>0</v>
      </c>
    </row>
    <row r="1251" spans="1:14" s="77" customFormat="1" ht="10.5" customHeight="1" x14ac:dyDescent="0.2">
      <c r="A1251" s="24"/>
      <c r="B1251" s="72"/>
      <c r="C1251" s="106" t="s">
        <v>49</v>
      </c>
      <c r="D1251" s="63">
        <f>SUM(D1248:D1250)</f>
        <v>7660.02</v>
      </c>
      <c r="E1251" s="63">
        <f t="shared" ref="E1251" si="1477">SUM(E1248:E1250)</f>
        <v>4275.3599999999997</v>
      </c>
      <c r="F1251" s="63">
        <f t="shared" ref="F1251" si="1478">SUM(F1248:F1250)</f>
        <v>0</v>
      </c>
      <c r="G1251" s="63">
        <f t="shared" ref="G1251" si="1479">SUM(G1248:G1250)</f>
        <v>0</v>
      </c>
      <c r="H1251" s="63">
        <f t="shared" ref="H1251" si="1480">SUM(H1248:H1250)</f>
        <v>0</v>
      </c>
      <c r="I1251" s="63">
        <f t="shared" ref="I1251" si="1481">SUM(I1248:I1250)</f>
        <v>0</v>
      </c>
      <c r="J1251" s="63">
        <f t="shared" ref="J1251" si="1482">SUM(J1248:J1250)</f>
        <v>0</v>
      </c>
      <c r="K1251" s="63">
        <f t="shared" si="1475"/>
        <v>11935.380000000001</v>
      </c>
      <c r="L1251" s="63">
        <f>SUM(L1248:L1250)</f>
        <v>0</v>
      </c>
      <c r="M1251" s="155" t="s">
        <v>308</v>
      </c>
      <c r="N1251" s="63">
        <f>K1251-L1251</f>
        <v>11935.380000000001</v>
      </c>
    </row>
    <row r="1252" spans="1:14" ht="10.5" customHeight="1" thickBot="1" x14ac:dyDescent="0.25">
      <c r="A1252" s="4"/>
      <c r="B1252" s="11"/>
      <c r="D1252" s="12"/>
      <c r="E1252" s="12"/>
      <c r="F1252" s="12"/>
      <c r="G1252" s="12"/>
      <c r="H1252" s="12"/>
      <c r="I1252" s="12"/>
      <c r="J1252" s="12"/>
      <c r="K1252" s="33"/>
      <c r="L1252" s="33"/>
      <c r="M1252" s="159" t="s">
        <v>308</v>
      </c>
      <c r="N1252" s="160"/>
    </row>
    <row r="1253" spans="1:14" s="67" customFormat="1" ht="10.5" customHeight="1" thickTop="1" x14ac:dyDescent="0.2">
      <c r="A1253" s="66"/>
      <c r="B1253" s="72"/>
      <c r="C1253" s="85" t="s">
        <v>387</v>
      </c>
      <c r="D1253" s="74">
        <v>65033245.990000002</v>
      </c>
      <c r="E1253" s="74">
        <v>15093684.829999998</v>
      </c>
      <c r="F1253" s="74">
        <v>9209946</v>
      </c>
      <c r="G1253" s="74">
        <v>2885497.5</v>
      </c>
      <c r="H1253" s="74">
        <v>0</v>
      </c>
      <c r="I1253" s="74">
        <v>88637.77</v>
      </c>
      <c r="J1253" s="74">
        <v>4613.640000000014</v>
      </c>
      <c r="K1253" s="161">
        <f t="shared" ref="K1253" si="1483">D1253+E1253-F1253-G1253+H1253+I1253+J1253</f>
        <v>68124738.729999989</v>
      </c>
      <c r="L1253" s="161">
        <f>L1246+L1251</f>
        <v>0</v>
      </c>
      <c r="M1253" s="204"/>
      <c r="N1253" s="161">
        <f>K1253-L1253</f>
        <v>68124738.729999989</v>
      </c>
    </row>
    <row r="1254" spans="1:14" ht="10.5" customHeight="1" x14ac:dyDescent="0.2">
      <c r="A1254" s="135" t="s">
        <v>68</v>
      </c>
      <c r="B1254" s="39"/>
      <c r="C1254" s="29"/>
      <c r="D1254" s="156"/>
      <c r="E1254" s="156"/>
      <c r="F1254" s="156"/>
      <c r="G1254" s="156"/>
      <c r="H1254" s="156"/>
      <c r="I1254" s="156"/>
      <c r="J1254" s="156"/>
      <c r="K1254" s="156"/>
      <c r="L1254" s="156"/>
      <c r="M1254" s="157" t="s">
        <v>308</v>
      </c>
      <c r="N1254" s="158"/>
    </row>
    <row r="1255" spans="1:14" s="9" customFormat="1" ht="10.5" customHeight="1" x14ac:dyDescent="0.2">
      <c r="A1255" s="136"/>
      <c r="B1255" s="31">
        <v>341</v>
      </c>
      <c r="C1255" s="32" t="s">
        <v>40</v>
      </c>
      <c r="D1255" s="33">
        <f>D1225+D1240+D1210</f>
        <v>31015112.670000002</v>
      </c>
      <c r="E1255" s="33">
        <f t="shared" ref="E1255:J1255" si="1484">E1225+E1240+E1210</f>
        <v>2888382.29</v>
      </c>
      <c r="F1255" s="33">
        <f t="shared" si="1484"/>
        <v>164882.23000000001</v>
      </c>
      <c r="G1255" s="33">
        <f t="shared" si="1484"/>
        <v>11836.2</v>
      </c>
      <c r="H1255" s="33">
        <f t="shared" si="1484"/>
        <v>0</v>
      </c>
      <c r="I1255" s="33">
        <f t="shared" si="1484"/>
        <v>0</v>
      </c>
      <c r="J1255" s="33">
        <f t="shared" si="1484"/>
        <v>0</v>
      </c>
      <c r="K1255" s="12">
        <f>D1255+E1255-F1255-G1255+H1255+I1255+J1255</f>
        <v>33726776.530000001</v>
      </c>
      <c r="L1255" s="12">
        <v>0</v>
      </c>
      <c r="M1255" s="155" t="s">
        <v>308</v>
      </c>
      <c r="N1255" s="12">
        <f>K1255-L1255</f>
        <v>33726776.530000001</v>
      </c>
    </row>
    <row r="1256" spans="1:14" ht="10.5" customHeight="1" x14ac:dyDescent="0.2">
      <c r="A1256" s="49"/>
      <c r="B1256" s="31">
        <v>342</v>
      </c>
      <c r="C1256" s="42" t="s">
        <v>100</v>
      </c>
      <c r="D1256" s="33">
        <f t="shared" ref="D1256:J1256" si="1485">D1226+D1241+D1211</f>
        <v>1453560.71</v>
      </c>
      <c r="E1256" s="33">
        <f t="shared" si="1485"/>
        <v>134258.28</v>
      </c>
      <c r="F1256" s="33">
        <f t="shared" si="1485"/>
        <v>0</v>
      </c>
      <c r="G1256" s="33">
        <f t="shared" si="1485"/>
        <v>539.03000000000009</v>
      </c>
      <c r="H1256" s="33">
        <f t="shared" si="1485"/>
        <v>0</v>
      </c>
      <c r="I1256" s="33">
        <f t="shared" si="1485"/>
        <v>0</v>
      </c>
      <c r="J1256" s="33">
        <f t="shared" si="1485"/>
        <v>0</v>
      </c>
      <c r="K1256" s="12">
        <f>D1256+E1256-F1256-G1256+H1256+I1256+J1256</f>
        <v>1587279.96</v>
      </c>
      <c r="L1256" s="12">
        <v>0</v>
      </c>
      <c r="M1256" s="155" t="s">
        <v>308</v>
      </c>
      <c r="N1256" s="12">
        <f>K1256-L1256</f>
        <v>1587279.96</v>
      </c>
    </row>
    <row r="1257" spans="1:14" ht="10.5" customHeight="1" x14ac:dyDescent="0.2">
      <c r="A1257" s="49"/>
      <c r="B1257" s="31">
        <v>343</v>
      </c>
      <c r="C1257" s="19" t="s">
        <v>101</v>
      </c>
      <c r="D1257" s="33">
        <f t="shared" ref="D1257:J1257" si="1486">D1227+D1242+D1212</f>
        <v>51562275.090000004</v>
      </c>
      <c r="E1257" s="33">
        <f t="shared" si="1486"/>
        <v>26907940.649999999</v>
      </c>
      <c r="F1257" s="33">
        <f t="shared" si="1486"/>
        <v>10226651.07</v>
      </c>
      <c r="G1257" s="33">
        <f t="shared" si="1486"/>
        <v>2717423.04</v>
      </c>
      <c r="H1257" s="33">
        <f t="shared" si="1486"/>
        <v>0</v>
      </c>
      <c r="I1257" s="33">
        <f t="shared" si="1486"/>
        <v>2291026.23</v>
      </c>
      <c r="J1257" s="33">
        <f t="shared" si="1486"/>
        <v>368564.96</v>
      </c>
      <c r="K1257" s="12">
        <f t="shared" ref="K1257:K1261" si="1487">D1257+E1257-F1257-G1257+H1257+I1257+J1257</f>
        <v>68185732.820000008</v>
      </c>
      <c r="L1257" s="12">
        <v>0</v>
      </c>
      <c r="M1257" s="155" t="s">
        <v>308</v>
      </c>
      <c r="N1257" s="12">
        <f t="shared" ref="N1257:N1260" si="1488">K1257-L1257</f>
        <v>68185732.820000008</v>
      </c>
    </row>
    <row r="1258" spans="1:14" ht="10.5" customHeight="1" x14ac:dyDescent="0.2">
      <c r="A1258" s="49"/>
      <c r="B1258" s="31">
        <v>344</v>
      </c>
      <c r="C1258" s="19" t="s">
        <v>102</v>
      </c>
      <c r="D1258" s="33">
        <f t="shared" ref="D1258:J1258" si="1489">D1228+D1243+D1213</f>
        <v>19822700.400000002</v>
      </c>
      <c r="E1258" s="33">
        <f t="shared" si="1489"/>
        <v>2120499.5</v>
      </c>
      <c r="F1258" s="33">
        <f t="shared" si="1489"/>
        <v>569246.56000000006</v>
      </c>
      <c r="G1258" s="33">
        <f t="shared" si="1489"/>
        <v>170379.25000000003</v>
      </c>
      <c r="H1258" s="33">
        <f t="shared" si="1489"/>
        <v>0</v>
      </c>
      <c r="I1258" s="33">
        <f t="shared" si="1489"/>
        <v>0</v>
      </c>
      <c r="J1258" s="33">
        <f t="shared" si="1489"/>
        <v>-750310.48</v>
      </c>
      <c r="K1258" s="12">
        <f t="shared" si="1487"/>
        <v>20453263.610000003</v>
      </c>
      <c r="L1258" s="12">
        <v>0</v>
      </c>
      <c r="M1258" s="155" t="s">
        <v>308</v>
      </c>
      <c r="N1258" s="12">
        <f t="shared" si="1488"/>
        <v>20453263.610000003</v>
      </c>
    </row>
    <row r="1259" spans="1:14" ht="10.5" customHeight="1" x14ac:dyDescent="0.2">
      <c r="A1259" s="49"/>
      <c r="B1259" s="31">
        <v>345</v>
      </c>
      <c r="C1259" s="19" t="s">
        <v>43</v>
      </c>
      <c r="D1259" s="33">
        <f t="shared" ref="D1259:J1259" si="1490">D1229+D1244+D1214</f>
        <v>27629755.049999997</v>
      </c>
      <c r="E1259" s="33">
        <f t="shared" si="1490"/>
        <v>2331048.11</v>
      </c>
      <c r="F1259" s="33">
        <f t="shared" si="1490"/>
        <v>1311025.47</v>
      </c>
      <c r="G1259" s="33">
        <f t="shared" si="1490"/>
        <v>203630.22</v>
      </c>
      <c r="H1259" s="33">
        <f t="shared" si="1490"/>
        <v>0</v>
      </c>
      <c r="I1259" s="33">
        <f t="shared" si="1490"/>
        <v>0</v>
      </c>
      <c r="J1259" s="33">
        <f t="shared" si="1490"/>
        <v>0</v>
      </c>
      <c r="K1259" s="12">
        <f t="shared" si="1487"/>
        <v>28446147.469999999</v>
      </c>
      <c r="L1259" s="12">
        <v>0</v>
      </c>
      <c r="M1259" s="155" t="s">
        <v>308</v>
      </c>
      <c r="N1259" s="12">
        <f t="shared" si="1488"/>
        <v>28446147.469999999</v>
      </c>
    </row>
    <row r="1260" spans="1:14" ht="10.5" customHeight="1" x14ac:dyDescent="0.2">
      <c r="A1260" s="49"/>
      <c r="B1260" s="31">
        <v>346</v>
      </c>
      <c r="C1260" s="19" t="s">
        <v>44</v>
      </c>
      <c r="D1260" s="33">
        <f t="shared" ref="D1260:J1260" si="1491">D1230+D1245+D1215</f>
        <v>2996177.2700000005</v>
      </c>
      <c r="E1260" s="33">
        <f t="shared" si="1491"/>
        <v>274119.21000000002</v>
      </c>
      <c r="F1260" s="33">
        <f t="shared" si="1491"/>
        <v>22498.5</v>
      </c>
      <c r="G1260" s="33">
        <f t="shared" si="1491"/>
        <v>0</v>
      </c>
      <c r="H1260" s="33">
        <f t="shared" si="1491"/>
        <v>0</v>
      </c>
      <c r="I1260" s="33">
        <f t="shared" si="1491"/>
        <v>0</v>
      </c>
      <c r="J1260" s="33">
        <f t="shared" si="1491"/>
        <v>0</v>
      </c>
      <c r="K1260" s="12">
        <f t="shared" si="1487"/>
        <v>3247797.9800000004</v>
      </c>
      <c r="L1260" s="12">
        <v>0</v>
      </c>
      <c r="M1260" s="155" t="s">
        <v>308</v>
      </c>
      <c r="N1260" s="12">
        <f t="shared" si="1488"/>
        <v>3247797.9800000004</v>
      </c>
    </row>
    <row r="1261" spans="1:14" s="67" customFormat="1" ht="10.5" customHeight="1" x14ac:dyDescent="0.2">
      <c r="A1261" s="60"/>
      <c r="B1261" s="61"/>
      <c r="C1261" s="62" t="s">
        <v>45</v>
      </c>
      <c r="D1261" s="63">
        <f>SUM(D1255:D1260)</f>
        <v>134479581.19</v>
      </c>
      <c r="E1261" s="63">
        <f t="shared" ref="E1261" si="1492">SUM(E1255:E1260)</f>
        <v>34656248.039999999</v>
      </c>
      <c r="F1261" s="63">
        <f t="shared" ref="F1261" si="1493">SUM(F1255:F1260)</f>
        <v>12294303.830000002</v>
      </c>
      <c r="G1261" s="63">
        <f t="shared" ref="G1261" si="1494">SUM(G1255:G1260)</f>
        <v>3103807.74</v>
      </c>
      <c r="H1261" s="63">
        <f t="shared" ref="H1261" si="1495">SUM(H1255:H1260)</f>
        <v>0</v>
      </c>
      <c r="I1261" s="63">
        <f t="shared" ref="I1261" si="1496">SUM(I1255:I1260)</f>
        <v>2291026.23</v>
      </c>
      <c r="J1261" s="63">
        <f t="shared" ref="J1261" si="1497">SUM(J1255:J1260)</f>
        <v>-381745.51999999996</v>
      </c>
      <c r="K1261" s="63">
        <f t="shared" si="1487"/>
        <v>155646998.36999995</v>
      </c>
      <c r="L1261" s="63">
        <f>SUM(L1255:L1260)</f>
        <v>0</v>
      </c>
      <c r="M1261" s="155" t="s">
        <v>308</v>
      </c>
      <c r="N1261" s="63">
        <f>K1261-L1261</f>
        <v>155646998.36999995</v>
      </c>
    </row>
    <row r="1262" spans="1:14" ht="10.5" customHeight="1" x14ac:dyDescent="0.2">
      <c r="A1262" s="34"/>
      <c r="B1262" s="31"/>
      <c r="C1262" s="37"/>
      <c r="D1262" s="33"/>
      <c r="E1262" s="33"/>
      <c r="F1262" s="33"/>
      <c r="G1262" s="33"/>
      <c r="H1262" s="33"/>
      <c r="I1262" s="33"/>
      <c r="J1262" s="33"/>
      <c r="K1262" s="33"/>
      <c r="L1262" s="33"/>
      <c r="M1262" s="155" t="s">
        <v>308</v>
      </c>
      <c r="N1262" s="33"/>
    </row>
    <row r="1263" spans="1:14" ht="10.5" customHeight="1" x14ac:dyDescent="0.2">
      <c r="A1263" s="34"/>
      <c r="B1263" s="31">
        <v>346.3</v>
      </c>
      <c r="C1263" s="32" t="s">
        <v>46</v>
      </c>
      <c r="D1263" s="33">
        <f>D1233+D1248+D1218</f>
        <v>81465.64</v>
      </c>
      <c r="E1263" s="33">
        <f t="shared" ref="E1263:J1263" si="1498">E1233+E1248+E1218</f>
        <v>30726.84</v>
      </c>
      <c r="F1263" s="33">
        <f t="shared" si="1498"/>
        <v>70911.33</v>
      </c>
      <c r="G1263" s="33">
        <f t="shared" si="1498"/>
        <v>0</v>
      </c>
      <c r="H1263" s="33">
        <f t="shared" si="1498"/>
        <v>0</v>
      </c>
      <c r="I1263" s="33">
        <f t="shared" si="1498"/>
        <v>0</v>
      </c>
      <c r="J1263" s="33">
        <f t="shared" si="1498"/>
        <v>0</v>
      </c>
      <c r="K1263" s="12">
        <f t="shared" ref="K1263:K1266" si="1499">D1263+E1263-F1263-G1263+H1263+I1263+J1263</f>
        <v>41281.149999999994</v>
      </c>
      <c r="L1263" s="12">
        <v>0</v>
      </c>
      <c r="M1263" s="155" t="s">
        <v>308</v>
      </c>
      <c r="N1263" s="12">
        <f t="shared" ref="N1263:N1265" si="1500">K1263-L1263</f>
        <v>41281.149999999994</v>
      </c>
    </row>
    <row r="1264" spans="1:14" ht="10.5" customHeight="1" x14ac:dyDescent="0.2">
      <c r="A1264" s="34"/>
      <c r="B1264" s="31">
        <v>346.5</v>
      </c>
      <c r="C1264" s="16" t="s">
        <v>47</v>
      </c>
      <c r="D1264" s="33">
        <f t="shared" ref="D1264:J1264" si="1501">D1234+D1249+D1219</f>
        <v>52040.75</v>
      </c>
      <c r="E1264" s="33">
        <f t="shared" si="1501"/>
        <v>43063.95</v>
      </c>
      <c r="F1264" s="33">
        <f t="shared" si="1501"/>
        <v>11544.43</v>
      </c>
      <c r="G1264" s="33">
        <f t="shared" si="1501"/>
        <v>0</v>
      </c>
      <c r="H1264" s="33">
        <f t="shared" si="1501"/>
        <v>0</v>
      </c>
      <c r="I1264" s="33">
        <f t="shared" si="1501"/>
        <v>0</v>
      </c>
      <c r="J1264" s="33">
        <f t="shared" si="1501"/>
        <v>0</v>
      </c>
      <c r="K1264" s="12">
        <f t="shared" si="1499"/>
        <v>83560.26999999999</v>
      </c>
      <c r="L1264" s="12">
        <v>0</v>
      </c>
      <c r="M1264" s="155" t="s">
        <v>308</v>
      </c>
      <c r="N1264" s="12">
        <f t="shared" si="1500"/>
        <v>83560.26999999999</v>
      </c>
    </row>
    <row r="1265" spans="1:14" ht="10.5" customHeight="1" x14ac:dyDescent="0.2">
      <c r="A1265" s="34"/>
      <c r="B1265" s="31">
        <v>346.7</v>
      </c>
      <c r="C1265" s="38" t="s">
        <v>48</v>
      </c>
      <c r="D1265" s="33">
        <f t="shared" ref="D1265:J1265" si="1502">D1235+D1250+D1220</f>
        <v>641414.57000000007</v>
      </c>
      <c r="E1265" s="33">
        <f t="shared" si="1502"/>
        <v>148238.39999999999</v>
      </c>
      <c r="F1265" s="33">
        <f t="shared" si="1502"/>
        <v>326112.61</v>
      </c>
      <c r="G1265" s="33">
        <f t="shared" si="1502"/>
        <v>0</v>
      </c>
      <c r="H1265" s="33">
        <f t="shared" si="1502"/>
        <v>0</v>
      </c>
      <c r="I1265" s="33">
        <f t="shared" si="1502"/>
        <v>0</v>
      </c>
      <c r="J1265" s="33">
        <f t="shared" si="1502"/>
        <v>0</v>
      </c>
      <c r="K1265" s="12">
        <f t="shared" si="1499"/>
        <v>463540.3600000001</v>
      </c>
      <c r="L1265" s="12">
        <v>0</v>
      </c>
      <c r="M1265" s="155" t="s">
        <v>308</v>
      </c>
      <c r="N1265" s="12">
        <f t="shared" si="1500"/>
        <v>463540.3600000001</v>
      </c>
    </row>
    <row r="1266" spans="1:14" s="77" customFormat="1" ht="10.5" customHeight="1" x14ac:dyDescent="0.2">
      <c r="A1266" s="75"/>
      <c r="B1266" s="61"/>
      <c r="C1266" s="76" t="s">
        <v>49</v>
      </c>
      <c r="D1266" s="63">
        <f>SUM(D1263:D1265)</f>
        <v>774920.96000000008</v>
      </c>
      <c r="E1266" s="63">
        <f t="shared" ref="E1266" si="1503">SUM(E1263:E1265)</f>
        <v>222029.19</v>
      </c>
      <c r="F1266" s="63">
        <f t="shared" ref="F1266" si="1504">SUM(F1263:F1265)</f>
        <v>408568.37</v>
      </c>
      <c r="G1266" s="63">
        <f t="shared" ref="G1266" si="1505">SUM(G1263:G1265)</f>
        <v>0</v>
      </c>
      <c r="H1266" s="63">
        <f t="shared" ref="H1266" si="1506">SUM(H1263:H1265)</f>
        <v>0</v>
      </c>
      <c r="I1266" s="63">
        <f t="shared" ref="I1266" si="1507">SUM(I1263:I1265)</f>
        <v>0</v>
      </c>
      <c r="J1266" s="63">
        <f t="shared" ref="J1266" si="1508">SUM(J1263:J1265)</f>
        <v>0</v>
      </c>
      <c r="K1266" s="63">
        <f t="shared" si="1499"/>
        <v>588381.78000000014</v>
      </c>
      <c r="L1266" s="63">
        <f>SUM(L1263:L1265)</f>
        <v>0</v>
      </c>
      <c r="M1266" s="155" t="s">
        <v>308</v>
      </c>
      <c r="N1266" s="63">
        <f>K1266-L1266</f>
        <v>588381.78000000014</v>
      </c>
    </row>
    <row r="1267" spans="1:14" ht="10.5" customHeight="1" thickBot="1" x14ac:dyDescent="0.25">
      <c r="A1267" s="34"/>
      <c r="B1267" s="35"/>
      <c r="C1267" s="19"/>
      <c r="D1267" s="33"/>
      <c r="E1267" s="33"/>
      <c r="F1267" s="33"/>
      <c r="G1267" s="33"/>
      <c r="H1267" s="33"/>
      <c r="I1267" s="33"/>
      <c r="J1267" s="33"/>
      <c r="K1267" s="33"/>
      <c r="L1267" s="33"/>
      <c r="M1267" s="159" t="s">
        <v>308</v>
      </c>
      <c r="N1267" s="160"/>
    </row>
    <row r="1268" spans="1:14" s="67" customFormat="1" ht="10.5" customHeight="1" thickTop="1" x14ac:dyDescent="0.2">
      <c r="A1268" s="140"/>
      <c r="B1268" s="69"/>
      <c r="C1268" s="84" t="s">
        <v>330</v>
      </c>
      <c r="D1268" s="161">
        <f>D1261+D1266</f>
        <v>135254502.15000001</v>
      </c>
      <c r="E1268" s="161">
        <f>E1261+E1266</f>
        <v>34878277.229999997</v>
      </c>
      <c r="F1268" s="161">
        <f t="shared" ref="F1268:J1268" si="1509">F1261+F1266</f>
        <v>12702872.200000001</v>
      </c>
      <c r="G1268" s="161">
        <f t="shared" si="1509"/>
        <v>3103807.74</v>
      </c>
      <c r="H1268" s="161">
        <f t="shared" si="1509"/>
        <v>0</v>
      </c>
      <c r="I1268" s="161">
        <f t="shared" si="1509"/>
        <v>2291026.23</v>
      </c>
      <c r="J1268" s="161">
        <f t="shared" si="1509"/>
        <v>-381745.51999999996</v>
      </c>
      <c r="K1268" s="161">
        <f t="shared" ref="K1268" si="1510">D1268+E1268-F1268-G1268+H1268+I1268+J1268</f>
        <v>156235380.14999998</v>
      </c>
      <c r="L1268" s="161">
        <f>L1261+L1266</f>
        <v>0</v>
      </c>
      <c r="M1268" s="204"/>
      <c r="N1268" s="161">
        <f>K1268-L1268</f>
        <v>156235380.14999998</v>
      </c>
    </row>
    <row r="1269" spans="1:14" s="9" customFormat="1" ht="10.5" customHeight="1" x14ac:dyDescent="0.2">
      <c r="A1269" s="5"/>
      <c r="B1269" s="11"/>
      <c r="C1269" s="15"/>
      <c r="D1269" s="33"/>
      <c r="E1269" s="33"/>
      <c r="F1269" s="33"/>
      <c r="G1269" s="33"/>
      <c r="H1269" s="33"/>
      <c r="I1269" s="33"/>
      <c r="J1269" s="33"/>
      <c r="K1269" s="33"/>
      <c r="L1269" s="33"/>
      <c r="M1269" s="155"/>
      <c r="N1269" s="33"/>
    </row>
    <row r="1270" spans="1:14" ht="10.5" customHeight="1" x14ac:dyDescent="0.2">
      <c r="A1270" s="137" t="s">
        <v>285</v>
      </c>
      <c r="B1270" s="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55" t="s">
        <v>308</v>
      </c>
      <c r="N1270" s="12"/>
    </row>
    <row r="1271" spans="1:14" s="9" customFormat="1" ht="10.5" customHeight="1" x14ac:dyDescent="0.2">
      <c r="A1271" s="5"/>
      <c r="B1271" s="2">
        <v>341</v>
      </c>
      <c r="C1271" s="13" t="s">
        <v>40</v>
      </c>
      <c r="D1271" s="12">
        <v>8561258.5</v>
      </c>
      <c r="E1271" s="12">
        <v>1105599.72</v>
      </c>
      <c r="F1271" s="12">
        <v>0</v>
      </c>
      <c r="G1271" s="12">
        <v>0</v>
      </c>
      <c r="H1271" s="12">
        <v>0</v>
      </c>
      <c r="I1271" s="12">
        <v>0</v>
      </c>
      <c r="J1271" s="12">
        <v>0</v>
      </c>
      <c r="K1271" s="12">
        <f>D1271+E1271-F1271-G1271+H1271+I1271+J1271</f>
        <v>9666858.2200000007</v>
      </c>
      <c r="L1271" s="12">
        <v>0</v>
      </c>
      <c r="M1271" s="155" t="s">
        <v>308</v>
      </c>
      <c r="N1271" s="12">
        <f>K1271-L1271</f>
        <v>9666858.2200000007</v>
      </c>
    </row>
    <row r="1272" spans="1:14" ht="10.5" customHeight="1" x14ac:dyDescent="0.2">
      <c r="A1272" s="4"/>
      <c r="B1272" s="2">
        <v>342</v>
      </c>
      <c r="C1272" s="44" t="s">
        <v>100</v>
      </c>
      <c r="D1272" s="12">
        <v>3228947.09</v>
      </c>
      <c r="E1272" s="12">
        <v>466379.07</v>
      </c>
      <c r="F1272" s="12">
        <v>0</v>
      </c>
      <c r="G1272" s="12">
        <v>0</v>
      </c>
      <c r="H1272" s="12">
        <v>0</v>
      </c>
      <c r="I1272" s="12">
        <v>0</v>
      </c>
      <c r="J1272" s="12">
        <v>0</v>
      </c>
      <c r="K1272" s="12">
        <f>D1272+E1272-F1272-G1272+H1272+I1272+J1272</f>
        <v>3695326.1599999997</v>
      </c>
      <c r="L1272" s="12">
        <v>0</v>
      </c>
      <c r="M1272" s="155" t="s">
        <v>308</v>
      </c>
      <c r="N1272" s="12">
        <f>K1272-L1272</f>
        <v>3695326.1599999997</v>
      </c>
    </row>
    <row r="1273" spans="1:14" ht="10.5" customHeight="1" x14ac:dyDescent="0.2">
      <c r="A1273" s="4"/>
      <c r="B1273" s="2">
        <v>343</v>
      </c>
      <c r="C1273" s="4" t="s">
        <v>101</v>
      </c>
      <c r="D1273" s="12">
        <v>12512551.4</v>
      </c>
      <c r="E1273" s="12">
        <v>21264940.050000001</v>
      </c>
      <c r="F1273" s="12">
        <v>1064985.3500000001</v>
      </c>
      <c r="G1273" s="12">
        <v>32809.96</v>
      </c>
      <c r="H1273" s="12">
        <v>0</v>
      </c>
      <c r="I1273" s="12">
        <v>188158.62</v>
      </c>
      <c r="J1273" s="12">
        <v>-394789.01</v>
      </c>
      <c r="K1273" s="12">
        <f t="shared" ref="K1273:K1277" si="1511">D1273+E1273-F1273-G1273+H1273+I1273+J1273</f>
        <v>32473065.75</v>
      </c>
      <c r="L1273" s="12">
        <v>0</v>
      </c>
      <c r="M1273" s="155" t="s">
        <v>308</v>
      </c>
      <c r="N1273" s="12">
        <f t="shared" ref="N1273:N1276" si="1512">K1273-L1273</f>
        <v>32473065.75</v>
      </c>
    </row>
    <row r="1274" spans="1:14" ht="10.5" customHeight="1" x14ac:dyDescent="0.2">
      <c r="A1274" s="4"/>
      <c r="B1274" s="2">
        <v>344</v>
      </c>
      <c r="C1274" s="4" t="s">
        <v>102</v>
      </c>
      <c r="D1274" s="12">
        <v>8558285.3699999992</v>
      </c>
      <c r="E1274" s="12">
        <v>1401953.28</v>
      </c>
      <c r="F1274" s="12">
        <v>0</v>
      </c>
      <c r="G1274" s="12">
        <v>0</v>
      </c>
      <c r="H1274" s="12">
        <v>0</v>
      </c>
      <c r="I1274" s="12">
        <v>0</v>
      </c>
      <c r="J1274" s="12">
        <v>0</v>
      </c>
      <c r="K1274" s="12">
        <f t="shared" si="1511"/>
        <v>9960238.6499999985</v>
      </c>
      <c r="L1274" s="12">
        <v>0</v>
      </c>
      <c r="M1274" s="155" t="s">
        <v>308</v>
      </c>
      <c r="N1274" s="12">
        <f t="shared" si="1512"/>
        <v>9960238.6499999985</v>
      </c>
    </row>
    <row r="1275" spans="1:14" ht="10.5" customHeight="1" x14ac:dyDescent="0.2">
      <c r="A1275" s="4"/>
      <c r="B1275" s="2">
        <v>345</v>
      </c>
      <c r="C1275" s="4" t="s">
        <v>43</v>
      </c>
      <c r="D1275" s="12">
        <v>12628311.84</v>
      </c>
      <c r="E1275" s="12">
        <v>1735867.22</v>
      </c>
      <c r="F1275" s="12">
        <v>-625734.82000000007</v>
      </c>
      <c r="G1275" s="12">
        <v>-4.1900000000000004</v>
      </c>
      <c r="H1275" s="12">
        <v>0</v>
      </c>
      <c r="I1275" s="12">
        <v>0</v>
      </c>
      <c r="J1275" s="12">
        <v>0</v>
      </c>
      <c r="K1275" s="12">
        <f t="shared" si="1511"/>
        <v>14989918.07</v>
      </c>
      <c r="L1275" s="12">
        <v>0</v>
      </c>
      <c r="M1275" s="155" t="s">
        <v>308</v>
      </c>
      <c r="N1275" s="12">
        <f t="shared" si="1512"/>
        <v>14989918.07</v>
      </c>
    </row>
    <row r="1276" spans="1:14" ht="10.5" customHeight="1" x14ac:dyDescent="0.2">
      <c r="A1276" s="4"/>
      <c r="B1276" s="2">
        <v>346</v>
      </c>
      <c r="C1276" s="4" t="s">
        <v>44</v>
      </c>
      <c r="D1276" s="12">
        <v>2825988.51</v>
      </c>
      <c r="E1276" s="12">
        <v>418329.84</v>
      </c>
      <c r="F1276" s="12">
        <v>0</v>
      </c>
      <c r="G1276" s="12">
        <v>0</v>
      </c>
      <c r="H1276" s="12">
        <v>0</v>
      </c>
      <c r="I1276" s="12">
        <v>0</v>
      </c>
      <c r="J1276" s="12">
        <v>0</v>
      </c>
      <c r="K1276" s="12">
        <f t="shared" si="1511"/>
        <v>3244318.3499999996</v>
      </c>
      <c r="L1276" s="12">
        <v>0</v>
      </c>
      <c r="M1276" s="155" t="s">
        <v>308</v>
      </c>
      <c r="N1276" s="12">
        <f t="shared" si="1512"/>
        <v>3244318.3499999996</v>
      </c>
    </row>
    <row r="1277" spans="1:14" s="67" customFormat="1" ht="10.5" customHeight="1" x14ac:dyDescent="0.2">
      <c r="A1277" s="66"/>
      <c r="B1277" s="72"/>
      <c r="C1277" s="73" t="s">
        <v>45</v>
      </c>
      <c r="D1277" s="63">
        <f>SUM(D1271:D1276)</f>
        <v>48315342.710000001</v>
      </c>
      <c r="E1277" s="63">
        <f t="shared" ref="E1277" si="1513">SUM(E1271:E1276)</f>
        <v>26393069.18</v>
      </c>
      <c r="F1277" s="63">
        <f t="shared" ref="F1277" si="1514">SUM(F1271:F1276)</f>
        <v>439250.53</v>
      </c>
      <c r="G1277" s="63">
        <f t="shared" ref="G1277" si="1515">SUM(G1271:G1276)</f>
        <v>32805.769999999997</v>
      </c>
      <c r="H1277" s="63">
        <f t="shared" ref="H1277" si="1516">SUM(H1271:H1276)</f>
        <v>0</v>
      </c>
      <c r="I1277" s="63">
        <f t="shared" ref="I1277" si="1517">SUM(I1271:I1276)</f>
        <v>188158.62</v>
      </c>
      <c r="J1277" s="63">
        <f t="shared" ref="J1277" si="1518">SUM(J1271:J1276)</f>
        <v>-394789.01</v>
      </c>
      <c r="K1277" s="63">
        <f t="shared" si="1511"/>
        <v>74029725.200000003</v>
      </c>
      <c r="L1277" s="63">
        <f>SUM(L1271:L1276)</f>
        <v>0</v>
      </c>
      <c r="M1277" s="155" t="s">
        <v>308</v>
      </c>
      <c r="N1277" s="63">
        <f>K1277-L1277</f>
        <v>74029725.200000003</v>
      </c>
    </row>
    <row r="1278" spans="1:14" ht="10.5" customHeight="1" x14ac:dyDescent="0.2">
      <c r="A1278" s="4"/>
      <c r="B1278" s="2"/>
      <c r="C1278" s="18"/>
      <c r="D1278" s="12"/>
      <c r="E1278" s="12"/>
      <c r="F1278" s="12"/>
      <c r="G1278" s="12"/>
      <c r="H1278" s="12"/>
      <c r="I1278" s="12"/>
      <c r="J1278" s="12"/>
      <c r="K1278" s="33"/>
      <c r="L1278" s="33"/>
      <c r="M1278" s="155" t="s">
        <v>308</v>
      </c>
      <c r="N1278" s="33"/>
    </row>
    <row r="1279" spans="1:14" s="9" customFormat="1" ht="10.5" customHeight="1" x14ac:dyDescent="0.2">
      <c r="A1279" s="5"/>
      <c r="B1279" s="2">
        <v>346.3</v>
      </c>
      <c r="C1279" s="13" t="s">
        <v>46</v>
      </c>
      <c r="D1279" s="12">
        <v>0</v>
      </c>
      <c r="E1279" s="12">
        <v>0</v>
      </c>
      <c r="F1279" s="12">
        <v>0</v>
      </c>
      <c r="G1279" s="12">
        <v>0</v>
      </c>
      <c r="H1279" s="12">
        <v>0</v>
      </c>
      <c r="I1279" s="12">
        <v>0</v>
      </c>
      <c r="J1279" s="12">
        <v>0</v>
      </c>
      <c r="K1279" s="12">
        <f t="shared" ref="K1279:K1282" si="1519">D1279+E1279-F1279-G1279+H1279+I1279+J1279</f>
        <v>0</v>
      </c>
      <c r="L1279" s="12">
        <v>0</v>
      </c>
      <c r="M1279" s="155" t="s">
        <v>308</v>
      </c>
      <c r="N1279" s="12">
        <f t="shared" ref="N1279:N1281" si="1520">K1279-L1279</f>
        <v>0</v>
      </c>
    </row>
    <row r="1280" spans="1:14" s="9" customFormat="1" ht="10.5" customHeight="1" x14ac:dyDescent="0.2">
      <c r="A1280" s="5"/>
      <c r="B1280" s="2">
        <v>346.5</v>
      </c>
      <c r="C1280" s="5" t="s">
        <v>47</v>
      </c>
      <c r="D1280" s="12">
        <v>570.09</v>
      </c>
      <c r="E1280" s="12">
        <v>45.480000000000004</v>
      </c>
      <c r="F1280" s="12">
        <v>0</v>
      </c>
      <c r="G1280" s="12">
        <v>0</v>
      </c>
      <c r="H1280" s="12">
        <v>0</v>
      </c>
      <c r="I1280" s="12">
        <v>0</v>
      </c>
      <c r="J1280" s="12">
        <v>0</v>
      </c>
      <c r="K1280" s="12">
        <f t="shared" si="1519"/>
        <v>615.57000000000005</v>
      </c>
      <c r="L1280" s="12">
        <v>0</v>
      </c>
      <c r="M1280" s="155" t="s">
        <v>308</v>
      </c>
      <c r="N1280" s="12">
        <f t="shared" si="1520"/>
        <v>615.57000000000005</v>
      </c>
    </row>
    <row r="1281" spans="1:14" ht="10.5" customHeight="1" x14ac:dyDescent="0.2">
      <c r="A1281" s="4"/>
      <c r="B1281" s="2">
        <v>346.7</v>
      </c>
      <c r="C1281" s="3" t="s">
        <v>48</v>
      </c>
      <c r="D1281" s="12">
        <v>220962.28</v>
      </c>
      <c r="E1281" s="12">
        <v>56463.3</v>
      </c>
      <c r="F1281" s="12">
        <v>31206.3</v>
      </c>
      <c r="G1281" s="12">
        <v>0</v>
      </c>
      <c r="H1281" s="12">
        <v>0</v>
      </c>
      <c r="I1281" s="12">
        <v>0</v>
      </c>
      <c r="J1281" s="12">
        <v>0</v>
      </c>
      <c r="K1281" s="12">
        <f t="shared" si="1519"/>
        <v>246219.28000000003</v>
      </c>
      <c r="L1281" s="12">
        <v>0</v>
      </c>
      <c r="M1281" s="155" t="s">
        <v>308</v>
      </c>
      <c r="N1281" s="12">
        <f t="shared" si="1520"/>
        <v>246219.28000000003</v>
      </c>
    </row>
    <row r="1282" spans="1:14" s="67" customFormat="1" ht="10.5" customHeight="1" x14ac:dyDescent="0.2">
      <c r="A1282" s="66"/>
      <c r="B1282" s="72"/>
      <c r="C1282" s="73" t="s">
        <v>49</v>
      </c>
      <c r="D1282" s="63">
        <f>SUM(D1279:D1281)</f>
        <v>221532.37</v>
      </c>
      <c r="E1282" s="63">
        <f t="shared" ref="E1282" si="1521">SUM(E1279:E1281)</f>
        <v>56508.780000000006</v>
      </c>
      <c r="F1282" s="63">
        <f t="shared" ref="F1282" si="1522">SUM(F1279:F1281)</f>
        <v>31206.3</v>
      </c>
      <c r="G1282" s="63">
        <f t="shared" ref="G1282" si="1523">SUM(G1279:G1281)</f>
        <v>0</v>
      </c>
      <c r="H1282" s="63">
        <f t="shared" ref="H1282" si="1524">SUM(H1279:H1281)</f>
        <v>0</v>
      </c>
      <c r="I1282" s="63">
        <f t="shared" ref="I1282" si="1525">SUM(I1279:I1281)</f>
        <v>0</v>
      </c>
      <c r="J1282" s="63">
        <f t="shared" ref="J1282" si="1526">SUM(J1279:J1281)</f>
        <v>0</v>
      </c>
      <c r="K1282" s="63">
        <f t="shared" si="1519"/>
        <v>246834.85000000003</v>
      </c>
      <c r="L1282" s="63">
        <f>SUM(L1279:L1281)</f>
        <v>0</v>
      </c>
      <c r="M1282" s="155" t="s">
        <v>308</v>
      </c>
      <c r="N1282" s="63">
        <f>K1282-L1282</f>
        <v>246834.85000000003</v>
      </c>
    </row>
    <row r="1283" spans="1:14" ht="10.5" customHeight="1" thickBot="1" x14ac:dyDescent="0.25">
      <c r="A1283" s="4"/>
      <c r="B1283" s="11"/>
      <c r="D1283" s="12"/>
      <c r="E1283" s="12"/>
      <c r="F1283" s="12"/>
      <c r="G1283" s="12"/>
      <c r="H1283" s="12"/>
      <c r="I1283" s="12"/>
      <c r="J1283" s="12"/>
      <c r="K1283" s="33"/>
      <c r="L1283" s="33"/>
      <c r="M1283" s="159" t="s">
        <v>308</v>
      </c>
      <c r="N1283" s="160"/>
    </row>
    <row r="1284" spans="1:14" s="67" customFormat="1" ht="10.5" customHeight="1" thickTop="1" x14ac:dyDescent="0.2">
      <c r="A1284" s="66"/>
      <c r="B1284" s="72"/>
      <c r="C1284" s="85" t="s">
        <v>388</v>
      </c>
      <c r="D1284" s="161">
        <f>D1277+D1282</f>
        <v>48536875.079999998</v>
      </c>
      <c r="E1284" s="161">
        <f>E1277+E1282</f>
        <v>26449577.960000001</v>
      </c>
      <c r="F1284" s="161">
        <f t="shared" ref="F1284:J1284" si="1527">F1277+F1282</f>
        <v>470456.83</v>
      </c>
      <c r="G1284" s="161">
        <f t="shared" si="1527"/>
        <v>32805.769999999997</v>
      </c>
      <c r="H1284" s="161">
        <f t="shared" si="1527"/>
        <v>0</v>
      </c>
      <c r="I1284" s="161">
        <f t="shared" si="1527"/>
        <v>188158.62</v>
      </c>
      <c r="J1284" s="161">
        <f t="shared" si="1527"/>
        <v>-394789.01</v>
      </c>
      <c r="K1284" s="161">
        <f t="shared" ref="K1284" si="1528">D1284+E1284-F1284-G1284+H1284+I1284+J1284</f>
        <v>74276560.049999997</v>
      </c>
      <c r="L1284" s="161">
        <f>L1277+L1282</f>
        <v>0</v>
      </c>
      <c r="M1284" s="204"/>
      <c r="N1284" s="161">
        <f>K1284-L1284</f>
        <v>74276560.049999997</v>
      </c>
    </row>
    <row r="1285" spans="1:14" ht="10.5" customHeight="1" x14ac:dyDescent="0.2">
      <c r="A1285" s="135" t="s">
        <v>90</v>
      </c>
      <c r="B1285" s="39"/>
      <c r="C1285" s="29"/>
      <c r="D1285" s="156"/>
      <c r="E1285" s="156"/>
      <c r="F1285" s="156"/>
      <c r="G1285" s="156"/>
      <c r="H1285" s="156"/>
      <c r="I1285" s="156"/>
      <c r="J1285" s="156"/>
      <c r="K1285" s="156"/>
      <c r="L1285" s="156"/>
      <c r="M1285" s="157" t="s">
        <v>308</v>
      </c>
      <c r="N1285" s="158"/>
    </row>
    <row r="1286" spans="1:14" s="9" customFormat="1" ht="10.5" customHeight="1" x14ac:dyDescent="0.2">
      <c r="A1286" s="136"/>
      <c r="B1286" s="31">
        <v>341</v>
      </c>
      <c r="C1286" s="32" t="s">
        <v>40</v>
      </c>
      <c r="D1286" s="33">
        <f>D1271</f>
        <v>8561258.5</v>
      </c>
      <c r="E1286" s="33">
        <f t="shared" ref="E1286:J1286" si="1529">E1271</f>
        <v>1105599.72</v>
      </c>
      <c r="F1286" s="33">
        <f t="shared" si="1529"/>
        <v>0</v>
      </c>
      <c r="G1286" s="33">
        <f t="shared" si="1529"/>
        <v>0</v>
      </c>
      <c r="H1286" s="33">
        <f t="shared" si="1529"/>
        <v>0</v>
      </c>
      <c r="I1286" s="33">
        <f t="shared" si="1529"/>
        <v>0</v>
      </c>
      <c r="J1286" s="33">
        <f t="shared" si="1529"/>
        <v>0</v>
      </c>
      <c r="K1286" s="12">
        <f>D1286+E1286-F1286-G1286+H1286+I1286+J1286</f>
        <v>9666858.2200000007</v>
      </c>
      <c r="L1286" s="12">
        <v>0</v>
      </c>
      <c r="M1286" s="155" t="s">
        <v>308</v>
      </c>
      <c r="N1286" s="12">
        <f>K1286-L1286</f>
        <v>9666858.2200000007</v>
      </c>
    </row>
    <row r="1287" spans="1:14" ht="10.5" customHeight="1" x14ac:dyDescent="0.2">
      <c r="A1287" s="49"/>
      <c r="B1287" s="31">
        <v>342</v>
      </c>
      <c r="C1287" s="42" t="s">
        <v>100</v>
      </c>
      <c r="D1287" s="33">
        <f t="shared" ref="D1287:J1291" si="1530">D1272</f>
        <v>3228947.09</v>
      </c>
      <c r="E1287" s="33">
        <f t="shared" si="1530"/>
        <v>466379.07</v>
      </c>
      <c r="F1287" s="33">
        <f t="shared" si="1530"/>
        <v>0</v>
      </c>
      <c r="G1287" s="33">
        <f t="shared" si="1530"/>
        <v>0</v>
      </c>
      <c r="H1287" s="33">
        <f t="shared" si="1530"/>
        <v>0</v>
      </c>
      <c r="I1287" s="33">
        <f t="shared" si="1530"/>
        <v>0</v>
      </c>
      <c r="J1287" s="33">
        <f t="shared" si="1530"/>
        <v>0</v>
      </c>
      <c r="K1287" s="12">
        <f>D1287+E1287-F1287-G1287+H1287+I1287+J1287</f>
        <v>3695326.1599999997</v>
      </c>
      <c r="L1287" s="12">
        <v>0</v>
      </c>
      <c r="M1287" s="155" t="s">
        <v>308</v>
      </c>
      <c r="N1287" s="12">
        <f>K1287-L1287</f>
        <v>3695326.1599999997</v>
      </c>
    </row>
    <row r="1288" spans="1:14" ht="10.5" customHeight="1" x14ac:dyDescent="0.2">
      <c r="A1288" s="49"/>
      <c r="B1288" s="31">
        <v>343</v>
      </c>
      <c r="C1288" s="19" t="s">
        <v>101</v>
      </c>
      <c r="D1288" s="33">
        <f t="shared" si="1530"/>
        <v>12512551.4</v>
      </c>
      <c r="E1288" s="33">
        <f t="shared" si="1530"/>
        <v>21264940.050000001</v>
      </c>
      <c r="F1288" s="33">
        <f t="shared" si="1530"/>
        <v>1064985.3500000001</v>
      </c>
      <c r="G1288" s="33">
        <f t="shared" si="1530"/>
        <v>32809.96</v>
      </c>
      <c r="H1288" s="33">
        <f t="shared" si="1530"/>
        <v>0</v>
      </c>
      <c r="I1288" s="33">
        <f t="shared" si="1530"/>
        <v>188158.62</v>
      </c>
      <c r="J1288" s="33">
        <f t="shared" si="1530"/>
        <v>-394789.01</v>
      </c>
      <c r="K1288" s="12">
        <f t="shared" ref="K1288:K1292" si="1531">D1288+E1288-F1288-G1288+H1288+I1288+J1288</f>
        <v>32473065.75</v>
      </c>
      <c r="L1288" s="12">
        <v>0</v>
      </c>
      <c r="M1288" s="155" t="s">
        <v>308</v>
      </c>
      <c r="N1288" s="12">
        <f t="shared" ref="N1288:N1291" si="1532">K1288-L1288</f>
        <v>32473065.75</v>
      </c>
    </row>
    <row r="1289" spans="1:14" ht="10.5" customHeight="1" x14ac:dyDescent="0.2">
      <c r="A1289" s="49"/>
      <c r="B1289" s="31">
        <v>344</v>
      </c>
      <c r="C1289" s="19" t="s">
        <v>102</v>
      </c>
      <c r="D1289" s="33">
        <f t="shared" si="1530"/>
        <v>8558285.3699999992</v>
      </c>
      <c r="E1289" s="33">
        <f t="shared" si="1530"/>
        <v>1401953.28</v>
      </c>
      <c r="F1289" s="33">
        <f t="shared" si="1530"/>
        <v>0</v>
      </c>
      <c r="G1289" s="33">
        <f t="shared" si="1530"/>
        <v>0</v>
      </c>
      <c r="H1289" s="33">
        <f t="shared" si="1530"/>
        <v>0</v>
      </c>
      <c r="I1289" s="33">
        <f t="shared" si="1530"/>
        <v>0</v>
      </c>
      <c r="J1289" s="33">
        <f t="shared" si="1530"/>
        <v>0</v>
      </c>
      <c r="K1289" s="12">
        <f t="shared" si="1531"/>
        <v>9960238.6499999985</v>
      </c>
      <c r="L1289" s="12">
        <v>0</v>
      </c>
      <c r="M1289" s="155" t="s">
        <v>308</v>
      </c>
      <c r="N1289" s="12">
        <f t="shared" si="1532"/>
        <v>9960238.6499999985</v>
      </c>
    </row>
    <row r="1290" spans="1:14" ht="10.5" customHeight="1" x14ac:dyDescent="0.2">
      <c r="A1290" s="49"/>
      <c r="B1290" s="31">
        <v>345</v>
      </c>
      <c r="C1290" s="19" t="s">
        <v>43</v>
      </c>
      <c r="D1290" s="33">
        <f t="shared" si="1530"/>
        <v>12628311.84</v>
      </c>
      <c r="E1290" s="33">
        <f t="shared" si="1530"/>
        <v>1735867.22</v>
      </c>
      <c r="F1290" s="33">
        <f t="shared" si="1530"/>
        <v>-625734.82000000007</v>
      </c>
      <c r="G1290" s="33">
        <f t="shared" si="1530"/>
        <v>-4.1900000000000004</v>
      </c>
      <c r="H1290" s="33">
        <f t="shared" si="1530"/>
        <v>0</v>
      </c>
      <c r="I1290" s="33">
        <f t="shared" si="1530"/>
        <v>0</v>
      </c>
      <c r="J1290" s="33">
        <f t="shared" si="1530"/>
        <v>0</v>
      </c>
      <c r="K1290" s="12">
        <f t="shared" si="1531"/>
        <v>14989918.07</v>
      </c>
      <c r="L1290" s="12">
        <v>0</v>
      </c>
      <c r="M1290" s="155" t="s">
        <v>308</v>
      </c>
      <c r="N1290" s="12">
        <f t="shared" si="1532"/>
        <v>14989918.07</v>
      </c>
    </row>
    <row r="1291" spans="1:14" ht="10.5" customHeight="1" x14ac:dyDescent="0.2">
      <c r="A1291" s="49"/>
      <c r="B1291" s="31">
        <v>346</v>
      </c>
      <c r="C1291" s="19" t="s">
        <v>44</v>
      </c>
      <c r="D1291" s="33">
        <f t="shared" si="1530"/>
        <v>2825988.51</v>
      </c>
      <c r="E1291" s="33">
        <f t="shared" si="1530"/>
        <v>418329.84</v>
      </c>
      <c r="F1291" s="33">
        <f t="shared" si="1530"/>
        <v>0</v>
      </c>
      <c r="G1291" s="33">
        <f t="shared" si="1530"/>
        <v>0</v>
      </c>
      <c r="H1291" s="33">
        <f t="shared" si="1530"/>
        <v>0</v>
      </c>
      <c r="I1291" s="33">
        <f t="shared" si="1530"/>
        <v>0</v>
      </c>
      <c r="J1291" s="33">
        <f t="shared" si="1530"/>
        <v>0</v>
      </c>
      <c r="K1291" s="12">
        <f t="shared" si="1531"/>
        <v>3244318.3499999996</v>
      </c>
      <c r="L1291" s="12">
        <v>0</v>
      </c>
      <c r="M1291" s="155" t="s">
        <v>308</v>
      </c>
      <c r="N1291" s="12">
        <f t="shared" si="1532"/>
        <v>3244318.3499999996</v>
      </c>
    </row>
    <row r="1292" spans="1:14" s="67" customFormat="1" ht="10.5" customHeight="1" x14ac:dyDescent="0.2">
      <c r="A1292" s="138"/>
      <c r="B1292" s="61"/>
      <c r="C1292" s="62" t="s">
        <v>45</v>
      </c>
      <c r="D1292" s="63">
        <f>SUM(D1286:D1291)</f>
        <v>48315342.710000001</v>
      </c>
      <c r="E1292" s="63">
        <f t="shared" ref="E1292:J1292" si="1533">SUM(E1286:E1291)</f>
        <v>26393069.18</v>
      </c>
      <c r="F1292" s="63">
        <f t="shared" si="1533"/>
        <v>439250.53</v>
      </c>
      <c r="G1292" s="63">
        <f t="shared" si="1533"/>
        <v>32805.769999999997</v>
      </c>
      <c r="H1292" s="63">
        <f t="shared" si="1533"/>
        <v>0</v>
      </c>
      <c r="I1292" s="63">
        <f t="shared" si="1533"/>
        <v>188158.62</v>
      </c>
      <c r="J1292" s="63">
        <f t="shared" si="1533"/>
        <v>-394789.01</v>
      </c>
      <c r="K1292" s="63">
        <f t="shared" si="1531"/>
        <v>74029725.200000003</v>
      </c>
      <c r="L1292" s="63">
        <f>SUM(L1286:L1291)</f>
        <v>0</v>
      </c>
      <c r="M1292" s="155" t="s">
        <v>308</v>
      </c>
      <c r="N1292" s="63">
        <f>K1292-L1292</f>
        <v>74029725.200000003</v>
      </c>
    </row>
    <row r="1293" spans="1:14" ht="10.5" customHeight="1" x14ac:dyDescent="0.2">
      <c r="A1293" s="49"/>
      <c r="B1293" s="31"/>
      <c r="C1293" s="37"/>
      <c r="D1293" s="33"/>
      <c r="E1293" s="33"/>
      <c r="F1293" s="33"/>
      <c r="G1293" s="33"/>
      <c r="H1293" s="33"/>
      <c r="I1293" s="33"/>
      <c r="J1293" s="33"/>
      <c r="K1293" s="33"/>
      <c r="L1293" s="33"/>
      <c r="M1293" s="155" t="s">
        <v>308</v>
      </c>
      <c r="N1293" s="33"/>
    </row>
    <row r="1294" spans="1:14" s="9" customFormat="1" ht="10.5" customHeight="1" x14ac:dyDescent="0.2">
      <c r="A1294" s="136"/>
      <c r="B1294" s="31">
        <v>346.3</v>
      </c>
      <c r="C1294" s="32" t="s">
        <v>46</v>
      </c>
      <c r="D1294" s="33">
        <f>D1279</f>
        <v>0</v>
      </c>
      <c r="E1294" s="33">
        <f t="shared" ref="E1294:J1294" si="1534">E1279</f>
        <v>0</v>
      </c>
      <c r="F1294" s="33">
        <f t="shared" si="1534"/>
        <v>0</v>
      </c>
      <c r="G1294" s="33">
        <f t="shared" si="1534"/>
        <v>0</v>
      </c>
      <c r="H1294" s="33">
        <f t="shared" si="1534"/>
        <v>0</v>
      </c>
      <c r="I1294" s="33">
        <f t="shared" si="1534"/>
        <v>0</v>
      </c>
      <c r="J1294" s="33">
        <f t="shared" si="1534"/>
        <v>0</v>
      </c>
      <c r="K1294" s="12">
        <f t="shared" ref="K1294:K1297" si="1535">D1294+E1294-F1294-G1294+H1294+I1294+J1294</f>
        <v>0</v>
      </c>
      <c r="L1294" s="12">
        <v>0</v>
      </c>
      <c r="M1294" s="155" t="s">
        <v>308</v>
      </c>
      <c r="N1294" s="12">
        <f t="shared" ref="N1294:N1296" si="1536">K1294-L1294</f>
        <v>0</v>
      </c>
    </row>
    <row r="1295" spans="1:14" s="9" customFormat="1" ht="10.5" customHeight="1" x14ac:dyDescent="0.2">
      <c r="A1295" s="136"/>
      <c r="B1295" s="31">
        <v>346.5</v>
      </c>
      <c r="C1295" s="16" t="s">
        <v>47</v>
      </c>
      <c r="D1295" s="33">
        <f t="shared" ref="D1295:J1296" si="1537">D1280</f>
        <v>570.09</v>
      </c>
      <c r="E1295" s="33">
        <f t="shared" si="1537"/>
        <v>45.480000000000004</v>
      </c>
      <c r="F1295" s="33">
        <f t="shared" si="1537"/>
        <v>0</v>
      </c>
      <c r="G1295" s="33">
        <f t="shared" si="1537"/>
        <v>0</v>
      </c>
      <c r="H1295" s="33">
        <f t="shared" si="1537"/>
        <v>0</v>
      </c>
      <c r="I1295" s="33">
        <f t="shared" si="1537"/>
        <v>0</v>
      </c>
      <c r="J1295" s="33">
        <f t="shared" si="1537"/>
        <v>0</v>
      </c>
      <c r="K1295" s="12">
        <f t="shared" si="1535"/>
        <v>615.57000000000005</v>
      </c>
      <c r="L1295" s="12">
        <v>0</v>
      </c>
      <c r="M1295" s="155" t="s">
        <v>308</v>
      </c>
      <c r="N1295" s="12">
        <f t="shared" si="1536"/>
        <v>615.57000000000005</v>
      </c>
    </row>
    <row r="1296" spans="1:14" ht="10.5" customHeight="1" x14ac:dyDescent="0.2">
      <c r="A1296" s="49"/>
      <c r="B1296" s="31">
        <v>346.7</v>
      </c>
      <c r="C1296" s="38" t="s">
        <v>48</v>
      </c>
      <c r="D1296" s="33">
        <f t="shared" si="1537"/>
        <v>220962.28</v>
      </c>
      <c r="E1296" s="33">
        <f t="shared" si="1537"/>
        <v>56463.3</v>
      </c>
      <c r="F1296" s="33">
        <f t="shared" si="1537"/>
        <v>31206.3</v>
      </c>
      <c r="G1296" s="33">
        <f t="shared" si="1537"/>
        <v>0</v>
      </c>
      <c r="H1296" s="33">
        <f t="shared" si="1537"/>
        <v>0</v>
      </c>
      <c r="I1296" s="33">
        <f t="shared" si="1537"/>
        <v>0</v>
      </c>
      <c r="J1296" s="33">
        <f t="shared" si="1537"/>
        <v>0</v>
      </c>
      <c r="K1296" s="12">
        <f t="shared" si="1535"/>
        <v>246219.28000000003</v>
      </c>
      <c r="L1296" s="12">
        <v>0</v>
      </c>
      <c r="M1296" s="155" t="s">
        <v>308</v>
      </c>
      <c r="N1296" s="12">
        <f t="shared" si="1536"/>
        <v>246219.28000000003</v>
      </c>
    </row>
    <row r="1297" spans="1:14" s="67" customFormat="1" ht="10.5" customHeight="1" x14ac:dyDescent="0.2">
      <c r="A1297" s="138"/>
      <c r="B1297" s="61"/>
      <c r="C1297" s="62" t="s">
        <v>49</v>
      </c>
      <c r="D1297" s="63">
        <f>SUM(D1294:D1296)</f>
        <v>221532.37</v>
      </c>
      <c r="E1297" s="63">
        <f t="shared" ref="E1297" si="1538">SUM(E1294:E1296)</f>
        <v>56508.780000000006</v>
      </c>
      <c r="F1297" s="63">
        <f t="shared" ref="F1297" si="1539">SUM(F1294:F1296)</f>
        <v>31206.3</v>
      </c>
      <c r="G1297" s="63">
        <f t="shared" ref="G1297" si="1540">SUM(G1294:G1296)</f>
        <v>0</v>
      </c>
      <c r="H1297" s="63">
        <f t="shared" ref="H1297" si="1541">SUM(H1294:H1296)</f>
        <v>0</v>
      </c>
      <c r="I1297" s="63">
        <f t="shared" ref="I1297" si="1542">SUM(I1294:I1296)</f>
        <v>0</v>
      </c>
      <c r="J1297" s="63">
        <f t="shared" ref="J1297" si="1543">SUM(J1294:J1296)</f>
        <v>0</v>
      </c>
      <c r="K1297" s="63">
        <f t="shared" si="1535"/>
        <v>246834.85000000003</v>
      </c>
      <c r="L1297" s="63">
        <f>SUM(L1294:L1296)</f>
        <v>0</v>
      </c>
      <c r="M1297" s="155" t="s">
        <v>308</v>
      </c>
      <c r="N1297" s="63">
        <f>K1297-L1297</f>
        <v>246834.85000000003</v>
      </c>
    </row>
    <row r="1298" spans="1:14" ht="10.5" customHeight="1" thickBot="1" x14ac:dyDescent="0.25">
      <c r="A1298" s="49"/>
      <c r="B1298" s="35"/>
      <c r="C1298" s="19"/>
      <c r="D1298" s="33"/>
      <c r="E1298" s="33"/>
      <c r="F1298" s="33"/>
      <c r="G1298" s="33"/>
      <c r="H1298" s="33"/>
      <c r="I1298" s="33"/>
      <c r="J1298" s="33"/>
      <c r="K1298" s="33"/>
      <c r="L1298" s="33"/>
      <c r="M1298" s="159" t="s">
        <v>308</v>
      </c>
      <c r="N1298" s="160"/>
    </row>
    <row r="1299" spans="1:14" s="67" customFormat="1" ht="10.5" customHeight="1" thickTop="1" x14ac:dyDescent="0.2">
      <c r="A1299" s="140"/>
      <c r="B1299" s="69"/>
      <c r="C1299" s="84" t="s">
        <v>345</v>
      </c>
      <c r="D1299" s="161">
        <f>D1292+D1297</f>
        <v>48536875.079999998</v>
      </c>
      <c r="E1299" s="161">
        <f>E1292+E1297</f>
        <v>26449577.960000001</v>
      </c>
      <c r="F1299" s="161">
        <f t="shared" ref="F1299:J1299" si="1544">F1292+F1297</f>
        <v>470456.83</v>
      </c>
      <c r="G1299" s="161">
        <f t="shared" si="1544"/>
        <v>32805.769999999997</v>
      </c>
      <c r="H1299" s="161">
        <f t="shared" si="1544"/>
        <v>0</v>
      </c>
      <c r="I1299" s="161">
        <f t="shared" si="1544"/>
        <v>188158.62</v>
      </c>
      <c r="J1299" s="161">
        <f t="shared" si="1544"/>
        <v>-394789.01</v>
      </c>
      <c r="K1299" s="161">
        <f t="shared" ref="K1299" si="1545">D1299+E1299-F1299-G1299+H1299+I1299+J1299</f>
        <v>74276560.049999997</v>
      </c>
      <c r="L1299" s="161">
        <f>L1292+L1297</f>
        <v>0</v>
      </c>
      <c r="M1299" s="204"/>
      <c r="N1299" s="161">
        <f>K1299-L1299</f>
        <v>74276560.049999997</v>
      </c>
    </row>
    <row r="1300" spans="1:14" s="9" customFormat="1" ht="10.5" customHeight="1" x14ac:dyDescent="0.2">
      <c r="A1300" s="5"/>
      <c r="B1300" s="11"/>
      <c r="C1300" s="15"/>
      <c r="D1300" s="33"/>
      <c r="E1300" s="33"/>
      <c r="F1300" s="33"/>
      <c r="G1300" s="33"/>
      <c r="H1300" s="33"/>
      <c r="I1300" s="33"/>
      <c r="J1300" s="33"/>
      <c r="K1300" s="33"/>
      <c r="L1300" s="33"/>
      <c r="M1300" s="155"/>
      <c r="N1300" s="33"/>
    </row>
    <row r="1301" spans="1:14" ht="10.5" customHeight="1" x14ac:dyDescent="0.2">
      <c r="A1301" s="58" t="s">
        <v>243</v>
      </c>
      <c r="B1301" s="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55" t="s">
        <v>308</v>
      </c>
      <c r="N1301" s="12"/>
    </row>
    <row r="1302" spans="1:14" s="9" customFormat="1" ht="10.5" customHeight="1" x14ac:dyDescent="0.2">
      <c r="A1302" s="14"/>
      <c r="B1302" s="2">
        <v>341</v>
      </c>
      <c r="C1302" s="13" t="s">
        <v>40</v>
      </c>
      <c r="D1302" s="12">
        <v>292496.35000000003</v>
      </c>
      <c r="E1302" s="12">
        <v>98378.58</v>
      </c>
      <c r="F1302" s="12">
        <v>0</v>
      </c>
      <c r="G1302" s="12">
        <v>595.6</v>
      </c>
      <c r="H1302" s="12">
        <v>0</v>
      </c>
      <c r="I1302" s="12">
        <v>0</v>
      </c>
      <c r="J1302" s="12">
        <v>0</v>
      </c>
      <c r="K1302" s="12">
        <f>D1302+E1302-F1302-G1302+H1302+I1302+J1302</f>
        <v>390279.33000000007</v>
      </c>
      <c r="L1302" s="12">
        <v>0</v>
      </c>
      <c r="M1302" s="155" t="s">
        <v>308</v>
      </c>
      <c r="N1302" s="12">
        <f>K1302-L1302</f>
        <v>390279.33000000007</v>
      </c>
    </row>
    <row r="1303" spans="1:14" ht="10.5" customHeight="1" x14ac:dyDescent="0.2">
      <c r="B1303" s="2">
        <v>342</v>
      </c>
      <c r="C1303" s="44" t="s">
        <v>100</v>
      </c>
      <c r="D1303" s="12">
        <v>40307.82</v>
      </c>
      <c r="E1303" s="12">
        <v>15248.35</v>
      </c>
      <c r="F1303" s="12">
        <v>0</v>
      </c>
      <c r="G1303" s="12">
        <v>0</v>
      </c>
      <c r="H1303" s="12">
        <v>0</v>
      </c>
      <c r="I1303" s="12">
        <v>0</v>
      </c>
      <c r="J1303" s="12">
        <v>0</v>
      </c>
      <c r="K1303" s="12">
        <f>D1303+E1303-F1303-G1303+H1303+I1303+J1303</f>
        <v>55556.17</v>
      </c>
      <c r="L1303" s="12">
        <v>0</v>
      </c>
      <c r="M1303" s="155" t="s">
        <v>308</v>
      </c>
      <c r="N1303" s="12">
        <f>K1303-L1303</f>
        <v>55556.17</v>
      </c>
    </row>
    <row r="1304" spans="1:14" ht="10.5" customHeight="1" x14ac:dyDescent="0.2">
      <c r="B1304" s="2">
        <v>343</v>
      </c>
      <c r="C1304" s="4" t="s">
        <v>101</v>
      </c>
      <c r="D1304" s="12">
        <v>9482527.5899999999</v>
      </c>
      <c r="E1304" s="12">
        <v>4387688.6399999997</v>
      </c>
      <c r="F1304" s="12">
        <v>3407553.6</v>
      </c>
      <c r="G1304" s="12">
        <v>0</v>
      </c>
      <c r="H1304" s="12">
        <v>0</v>
      </c>
      <c r="I1304" s="12">
        <v>0</v>
      </c>
      <c r="J1304" s="12">
        <v>-8461245.8399999999</v>
      </c>
      <c r="K1304" s="12">
        <f t="shared" ref="K1304:K1308" si="1546">D1304+E1304-F1304-G1304+H1304+I1304+J1304</f>
        <v>2001416.790000001</v>
      </c>
      <c r="L1304" s="12">
        <v>0</v>
      </c>
      <c r="M1304" s="155" t="s">
        <v>308</v>
      </c>
      <c r="N1304" s="12">
        <f t="shared" ref="N1304:N1307" si="1547">K1304-L1304</f>
        <v>2001416.790000001</v>
      </c>
    </row>
    <row r="1305" spans="1:14" ht="10.5" customHeight="1" x14ac:dyDescent="0.2">
      <c r="B1305" s="2">
        <v>344</v>
      </c>
      <c r="C1305" s="4" t="s">
        <v>102</v>
      </c>
      <c r="D1305" s="12">
        <v>0</v>
      </c>
      <c r="E1305" s="12">
        <v>0</v>
      </c>
      <c r="F1305" s="12">
        <v>0</v>
      </c>
      <c r="G1305" s="12">
        <v>0</v>
      </c>
      <c r="H1305" s="12">
        <v>0</v>
      </c>
      <c r="I1305" s="12">
        <v>0</v>
      </c>
      <c r="J1305" s="12">
        <v>0</v>
      </c>
      <c r="K1305" s="12">
        <f t="shared" si="1546"/>
        <v>0</v>
      </c>
      <c r="L1305" s="12">
        <v>0</v>
      </c>
      <c r="M1305" s="155" t="s">
        <v>308</v>
      </c>
      <c r="N1305" s="12">
        <f t="shared" si="1547"/>
        <v>0</v>
      </c>
    </row>
    <row r="1306" spans="1:14" ht="10.5" customHeight="1" x14ac:dyDescent="0.2">
      <c r="B1306" s="2">
        <v>345</v>
      </c>
      <c r="C1306" s="4" t="s">
        <v>43</v>
      </c>
      <c r="D1306" s="12">
        <v>18645.72</v>
      </c>
      <c r="E1306" s="12">
        <v>58304.75</v>
      </c>
      <c r="F1306" s="12">
        <v>81840</v>
      </c>
      <c r="G1306" s="12">
        <v>1002.15</v>
      </c>
      <c r="H1306" s="12">
        <v>0</v>
      </c>
      <c r="I1306" s="12">
        <v>0</v>
      </c>
      <c r="J1306" s="12">
        <v>868906.77</v>
      </c>
      <c r="K1306" s="12">
        <f t="shared" si="1546"/>
        <v>863015.09</v>
      </c>
      <c r="L1306" s="12">
        <v>0</v>
      </c>
      <c r="M1306" s="155" t="s">
        <v>308</v>
      </c>
      <c r="N1306" s="12">
        <f t="shared" si="1547"/>
        <v>863015.09</v>
      </c>
    </row>
    <row r="1307" spans="1:14" ht="10.5" customHeight="1" x14ac:dyDescent="0.2">
      <c r="B1307" s="2">
        <v>346</v>
      </c>
      <c r="C1307" s="4" t="s">
        <v>44</v>
      </c>
      <c r="D1307" s="12">
        <v>60096.78</v>
      </c>
      <c r="E1307" s="12">
        <v>26693.040000000001</v>
      </c>
      <c r="F1307" s="12">
        <v>0</v>
      </c>
      <c r="G1307" s="12">
        <v>0</v>
      </c>
      <c r="H1307" s="12">
        <v>0</v>
      </c>
      <c r="I1307" s="12">
        <v>0</v>
      </c>
      <c r="J1307" s="12">
        <v>0</v>
      </c>
      <c r="K1307" s="12">
        <f t="shared" si="1546"/>
        <v>86789.82</v>
      </c>
      <c r="L1307" s="12">
        <v>0</v>
      </c>
      <c r="M1307" s="155" t="s">
        <v>308</v>
      </c>
      <c r="N1307" s="12">
        <f t="shared" si="1547"/>
        <v>86789.82</v>
      </c>
    </row>
    <row r="1308" spans="1:14" s="67" customFormat="1" ht="10.5" customHeight="1" x14ac:dyDescent="0.2">
      <c r="A1308" s="71"/>
      <c r="B1308" s="72"/>
      <c r="C1308" s="73" t="s">
        <v>45</v>
      </c>
      <c r="D1308" s="63">
        <f>SUM(D1302:D1307)</f>
        <v>9894074.2599999998</v>
      </c>
      <c r="E1308" s="63">
        <f t="shared" ref="E1308" si="1548">SUM(E1302:E1307)</f>
        <v>4586313.3599999994</v>
      </c>
      <c r="F1308" s="63">
        <f t="shared" ref="F1308" si="1549">SUM(F1302:F1307)</f>
        <v>3489393.6</v>
      </c>
      <c r="G1308" s="63">
        <f t="shared" ref="G1308" si="1550">SUM(G1302:G1307)</f>
        <v>1597.75</v>
      </c>
      <c r="H1308" s="63">
        <f t="shared" ref="H1308" si="1551">SUM(H1302:H1307)</f>
        <v>0</v>
      </c>
      <c r="I1308" s="63">
        <f t="shared" ref="I1308" si="1552">SUM(I1302:I1307)</f>
        <v>0</v>
      </c>
      <c r="J1308" s="63">
        <f t="shared" ref="J1308" si="1553">SUM(J1302:J1307)</f>
        <v>-7592339.0700000003</v>
      </c>
      <c r="K1308" s="63">
        <f t="shared" si="1546"/>
        <v>3397057.1999999993</v>
      </c>
      <c r="L1308" s="63">
        <f>SUM(L1302:L1307)</f>
        <v>0</v>
      </c>
      <c r="M1308" s="155" t="s">
        <v>308</v>
      </c>
      <c r="N1308" s="63">
        <f>K1308-L1308</f>
        <v>3397057.1999999993</v>
      </c>
    </row>
    <row r="1309" spans="1:14" ht="10.5" customHeight="1" x14ac:dyDescent="0.2">
      <c r="B1309" s="2"/>
      <c r="C1309" s="18"/>
      <c r="D1309" s="12"/>
      <c r="E1309" s="12"/>
      <c r="F1309" s="12"/>
      <c r="G1309" s="12"/>
      <c r="H1309" s="12"/>
      <c r="I1309" s="12"/>
      <c r="J1309" s="12"/>
      <c r="K1309" s="33"/>
      <c r="L1309" s="33"/>
      <c r="M1309" s="155" t="s">
        <v>308</v>
      </c>
      <c r="N1309" s="33"/>
    </row>
    <row r="1310" spans="1:14" s="9" customFormat="1" ht="10.5" customHeight="1" x14ac:dyDescent="0.2">
      <c r="A1310" s="14"/>
      <c r="B1310" s="2">
        <v>346.3</v>
      </c>
      <c r="C1310" s="13" t="s">
        <v>46</v>
      </c>
      <c r="D1310" s="12">
        <v>22353.79</v>
      </c>
      <c r="E1310" s="12">
        <v>51939.82</v>
      </c>
      <c r="F1310" s="12">
        <v>0</v>
      </c>
      <c r="G1310" s="12">
        <v>0</v>
      </c>
      <c r="H1310" s="12">
        <v>0</v>
      </c>
      <c r="I1310" s="12">
        <v>0</v>
      </c>
      <c r="J1310" s="12">
        <v>0</v>
      </c>
      <c r="K1310" s="12">
        <f t="shared" ref="K1310:K1313" si="1554">D1310+E1310-F1310-G1310+H1310+I1310+J1310</f>
        <v>74293.61</v>
      </c>
      <c r="L1310" s="12">
        <v>0</v>
      </c>
      <c r="M1310" s="155" t="s">
        <v>308</v>
      </c>
      <c r="N1310" s="12">
        <f t="shared" ref="N1310:N1312" si="1555">K1310-L1310</f>
        <v>74293.61</v>
      </c>
    </row>
    <row r="1311" spans="1:14" s="9" customFormat="1" ht="10.5" customHeight="1" x14ac:dyDescent="0.2">
      <c r="A1311" s="14"/>
      <c r="B1311" s="2">
        <v>346.5</v>
      </c>
      <c r="C1311" s="5" t="s">
        <v>47</v>
      </c>
      <c r="D1311" s="12">
        <v>33705.279999999999</v>
      </c>
      <c r="E1311" s="12">
        <v>43622.6</v>
      </c>
      <c r="F1311" s="12">
        <v>10850.78</v>
      </c>
      <c r="G1311" s="12">
        <v>0</v>
      </c>
      <c r="H1311" s="12">
        <v>0</v>
      </c>
      <c r="I1311" s="12">
        <v>0</v>
      </c>
      <c r="J1311" s="12">
        <v>0</v>
      </c>
      <c r="K1311" s="12">
        <f t="shared" si="1554"/>
        <v>66477.100000000006</v>
      </c>
      <c r="L1311" s="12">
        <v>0</v>
      </c>
      <c r="M1311" s="155" t="s">
        <v>308</v>
      </c>
      <c r="N1311" s="12">
        <f t="shared" si="1555"/>
        <v>66477.100000000006</v>
      </c>
    </row>
    <row r="1312" spans="1:14" ht="10.5" customHeight="1" x14ac:dyDescent="0.2">
      <c r="B1312" s="2">
        <v>346.7</v>
      </c>
      <c r="C1312" s="3" t="s">
        <v>48</v>
      </c>
      <c r="D1312" s="12">
        <v>1134246.1599999999</v>
      </c>
      <c r="E1312" s="12">
        <v>377253.55</v>
      </c>
      <c r="F1312" s="12">
        <v>0</v>
      </c>
      <c r="G1312" s="12">
        <v>0</v>
      </c>
      <c r="H1312" s="12">
        <v>0</v>
      </c>
      <c r="I1312" s="12">
        <v>0</v>
      </c>
      <c r="J1312" s="12">
        <v>0</v>
      </c>
      <c r="K1312" s="12">
        <f t="shared" si="1554"/>
        <v>1511499.71</v>
      </c>
      <c r="L1312" s="12">
        <v>0</v>
      </c>
      <c r="M1312" s="155" t="s">
        <v>308</v>
      </c>
      <c r="N1312" s="12">
        <f t="shared" si="1555"/>
        <v>1511499.71</v>
      </c>
    </row>
    <row r="1313" spans="1:14" s="67" customFormat="1" ht="10.5" customHeight="1" x14ac:dyDescent="0.2">
      <c r="A1313" s="71"/>
      <c r="B1313" s="72"/>
      <c r="C1313" s="73" t="s">
        <v>49</v>
      </c>
      <c r="D1313" s="63">
        <f>SUM(D1310:D1312)</f>
        <v>1190305.23</v>
      </c>
      <c r="E1313" s="63">
        <f t="shared" ref="E1313" si="1556">SUM(E1310:E1312)</f>
        <v>472815.97</v>
      </c>
      <c r="F1313" s="63">
        <f t="shared" ref="F1313" si="1557">SUM(F1310:F1312)</f>
        <v>10850.78</v>
      </c>
      <c r="G1313" s="63">
        <f t="shared" ref="G1313" si="1558">SUM(G1310:G1312)</f>
        <v>0</v>
      </c>
      <c r="H1313" s="63">
        <f t="shared" ref="H1313" si="1559">SUM(H1310:H1312)</f>
        <v>0</v>
      </c>
      <c r="I1313" s="63">
        <f t="shared" ref="I1313" si="1560">SUM(I1310:I1312)</f>
        <v>0</v>
      </c>
      <c r="J1313" s="63">
        <f t="shared" ref="J1313" si="1561">SUM(J1310:J1312)</f>
        <v>0</v>
      </c>
      <c r="K1313" s="63">
        <f t="shared" si="1554"/>
        <v>1652270.42</v>
      </c>
      <c r="L1313" s="63">
        <f>SUM(L1310:L1312)</f>
        <v>0</v>
      </c>
      <c r="M1313" s="155" t="s">
        <v>308</v>
      </c>
      <c r="N1313" s="63">
        <f>K1313-L1313</f>
        <v>1652270.42</v>
      </c>
    </row>
    <row r="1314" spans="1:14" ht="10.5" customHeight="1" thickBot="1" x14ac:dyDescent="0.25">
      <c r="B1314" s="11"/>
      <c r="D1314" s="12"/>
      <c r="E1314" s="12"/>
      <c r="F1314" s="12"/>
      <c r="G1314" s="12"/>
      <c r="H1314" s="12"/>
      <c r="I1314" s="12"/>
      <c r="J1314" s="12"/>
      <c r="K1314" s="33"/>
      <c r="L1314" s="33"/>
      <c r="M1314" s="159" t="s">
        <v>308</v>
      </c>
      <c r="N1314" s="160"/>
    </row>
    <row r="1315" spans="1:14" s="67" customFormat="1" ht="10.5" customHeight="1" thickTop="1" x14ac:dyDescent="0.2">
      <c r="A1315" s="71"/>
      <c r="B1315" s="72"/>
      <c r="C1315" s="85" t="s">
        <v>389</v>
      </c>
      <c r="D1315" s="161">
        <f>D1308+D1313</f>
        <v>11084379.49</v>
      </c>
      <c r="E1315" s="161">
        <f>E1308+E1313</f>
        <v>5059129.3299999991</v>
      </c>
      <c r="F1315" s="161">
        <f t="shared" ref="F1315:J1315" si="1562">F1308+F1313</f>
        <v>3500244.38</v>
      </c>
      <c r="G1315" s="161">
        <f t="shared" si="1562"/>
        <v>1597.75</v>
      </c>
      <c r="H1315" s="161">
        <f t="shared" si="1562"/>
        <v>0</v>
      </c>
      <c r="I1315" s="161">
        <f t="shared" si="1562"/>
        <v>0</v>
      </c>
      <c r="J1315" s="161">
        <f t="shared" si="1562"/>
        <v>-7592339.0700000003</v>
      </c>
      <c r="K1315" s="161">
        <f t="shared" ref="K1315" si="1563">D1315+E1315-F1315-G1315+H1315+I1315+J1315</f>
        <v>5049327.620000001</v>
      </c>
      <c r="L1315" s="161">
        <f>L1308+L1313</f>
        <v>0</v>
      </c>
      <c r="M1315" s="204"/>
      <c r="N1315" s="161">
        <f>K1315-L1315</f>
        <v>5049327.620000001</v>
      </c>
    </row>
    <row r="1316" spans="1:14" s="67" customFormat="1" ht="10.5" customHeight="1" x14ac:dyDescent="0.2">
      <c r="A1316" s="71"/>
      <c r="B1316" s="72"/>
      <c r="C1316" s="85"/>
      <c r="D1316" s="165"/>
      <c r="E1316" s="165"/>
      <c r="F1316" s="165"/>
      <c r="G1316" s="165"/>
      <c r="H1316" s="165"/>
      <c r="I1316" s="165"/>
      <c r="J1316" s="165"/>
      <c r="K1316" s="165"/>
      <c r="L1316" s="165"/>
      <c r="M1316" s="155"/>
      <c r="N1316" s="165"/>
    </row>
    <row r="1317" spans="1:14" ht="10.5" customHeight="1" x14ac:dyDescent="0.2">
      <c r="A1317" s="58" t="s">
        <v>173</v>
      </c>
      <c r="B1317" s="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55" t="s">
        <v>308</v>
      </c>
      <c r="N1317" s="12"/>
    </row>
    <row r="1318" spans="1:14" s="9" customFormat="1" ht="10.5" customHeight="1" x14ac:dyDescent="0.2">
      <c r="A1318" s="14"/>
      <c r="B1318" s="2">
        <v>341</v>
      </c>
      <c r="C1318" s="13" t="s">
        <v>40</v>
      </c>
      <c r="D1318" s="12">
        <v>13376234.939999999</v>
      </c>
      <c r="E1318" s="12">
        <v>3504762.81</v>
      </c>
      <c r="F1318" s="12">
        <v>0</v>
      </c>
      <c r="G1318" s="12">
        <v>-17.88</v>
      </c>
      <c r="H1318" s="12">
        <v>0</v>
      </c>
      <c r="I1318" s="12">
        <v>213106</v>
      </c>
      <c r="J1318" s="12">
        <v>0</v>
      </c>
      <c r="K1318" s="12">
        <f>D1318+E1318-F1318-G1318+H1318+I1318+J1318</f>
        <v>17094121.629999999</v>
      </c>
      <c r="L1318" s="12">
        <v>0</v>
      </c>
      <c r="M1318" s="155" t="s">
        <v>308</v>
      </c>
      <c r="N1318" s="12">
        <f>K1318-L1318</f>
        <v>17094121.629999999</v>
      </c>
    </row>
    <row r="1319" spans="1:14" ht="10.5" customHeight="1" x14ac:dyDescent="0.2">
      <c r="B1319" s="2">
        <v>342</v>
      </c>
      <c r="C1319" s="44" t="s">
        <v>100</v>
      </c>
      <c r="D1319" s="12">
        <v>1422252.51</v>
      </c>
      <c r="E1319" s="12">
        <v>688724.05</v>
      </c>
      <c r="F1319" s="12">
        <v>0</v>
      </c>
      <c r="G1319" s="12">
        <v>36144.44</v>
      </c>
      <c r="H1319" s="12">
        <v>0</v>
      </c>
      <c r="I1319" s="12">
        <v>0</v>
      </c>
      <c r="J1319" s="12">
        <v>0</v>
      </c>
      <c r="K1319" s="12">
        <f>D1319+E1319-F1319-G1319+H1319+I1319+J1319</f>
        <v>2074832.12</v>
      </c>
      <c r="L1319" s="12">
        <v>0</v>
      </c>
      <c r="M1319" s="155" t="s">
        <v>308</v>
      </c>
      <c r="N1319" s="12">
        <f>K1319-L1319</f>
        <v>2074832.12</v>
      </c>
    </row>
    <row r="1320" spans="1:14" ht="10.5" customHeight="1" x14ac:dyDescent="0.2">
      <c r="B1320" s="2">
        <v>343</v>
      </c>
      <c r="C1320" s="4" t="s">
        <v>101</v>
      </c>
      <c r="D1320" s="12">
        <v>-28535088.350000001</v>
      </c>
      <c r="E1320" s="12">
        <v>12522097.27</v>
      </c>
      <c r="F1320" s="12">
        <v>20437055.789999999</v>
      </c>
      <c r="G1320" s="12">
        <v>1596416.4300000002</v>
      </c>
      <c r="H1320" s="12">
        <v>0</v>
      </c>
      <c r="I1320" s="12">
        <v>36096161.079999998</v>
      </c>
      <c r="J1320" s="12">
        <v>4275296.62</v>
      </c>
      <c r="K1320" s="12">
        <f t="shared" ref="K1320:K1324" si="1564">D1320+E1320-F1320-G1320+H1320+I1320+J1320</f>
        <v>2324994.3999999939</v>
      </c>
      <c r="L1320" s="12">
        <v>0</v>
      </c>
      <c r="M1320" s="155" t="s">
        <v>308</v>
      </c>
      <c r="N1320" s="12">
        <f t="shared" ref="N1320:N1323" si="1565">K1320-L1320</f>
        <v>2324994.3999999939</v>
      </c>
    </row>
    <row r="1321" spans="1:14" ht="10.5" customHeight="1" x14ac:dyDescent="0.2">
      <c r="B1321" s="2">
        <v>344</v>
      </c>
      <c r="C1321" s="4" t="s">
        <v>102</v>
      </c>
      <c r="D1321" s="12">
        <v>4847577.87</v>
      </c>
      <c r="E1321" s="12">
        <v>1578516.12</v>
      </c>
      <c r="F1321" s="12">
        <v>0</v>
      </c>
      <c r="G1321" s="12">
        <v>0</v>
      </c>
      <c r="H1321" s="12">
        <v>0</v>
      </c>
      <c r="I1321" s="12">
        <v>0</v>
      </c>
      <c r="J1321" s="12">
        <v>0</v>
      </c>
      <c r="K1321" s="12">
        <f t="shared" si="1564"/>
        <v>6426093.9900000002</v>
      </c>
      <c r="L1321" s="12">
        <v>0</v>
      </c>
      <c r="M1321" s="155" t="s">
        <v>308</v>
      </c>
      <c r="N1321" s="12">
        <f t="shared" si="1565"/>
        <v>6426093.9900000002</v>
      </c>
    </row>
    <row r="1322" spans="1:14" ht="10.5" customHeight="1" x14ac:dyDescent="0.2">
      <c r="B1322" s="2">
        <v>345</v>
      </c>
      <c r="C1322" s="4" t="s">
        <v>43</v>
      </c>
      <c r="D1322" s="12">
        <v>7825532.71</v>
      </c>
      <c r="E1322" s="12">
        <v>2303541.9700000002</v>
      </c>
      <c r="F1322" s="12">
        <v>0</v>
      </c>
      <c r="G1322" s="12">
        <v>0</v>
      </c>
      <c r="H1322" s="12">
        <v>0</v>
      </c>
      <c r="I1322" s="12">
        <v>0</v>
      </c>
      <c r="J1322" s="12">
        <v>-248798.98</v>
      </c>
      <c r="K1322" s="12">
        <f t="shared" si="1564"/>
        <v>9880275.6999999993</v>
      </c>
      <c r="L1322" s="12">
        <v>0</v>
      </c>
      <c r="M1322" s="155" t="s">
        <v>308</v>
      </c>
      <c r="N1322" s="12">
        <f t="shared" si="1565"/>
        <v>9880275.6999999993</v>
      </c>
    </row>
    <row r="1323" spans="1:14" ht="10.5" customHeight="1" x14ac:dyDescent="0.2">
      <c r="B1323" s="2">
        <v>346</v>
      </c>
      <c r="C1323" s="4" t="s">
        <v>44</v>
      </c>
      <c r="D1323" s="12">
        <v>842260.69000000006</v>
      </c>
      <c r="E1323" s="12">
        <v>256615.80000000002</v>
      </c>
      <c r="F1323" s="12">
        <v>0</v>
      </c>
      <c r="G1323" s="12">
        <v>0</v>
      </c>
      <c r="H1323" s="12">
        <v>0</v>
      </c>
      <c r="I1323" s="12">
        <v>0</v>
      </c>
      <c r="J1323" s="12">
        <v>0</v>
      </c>
      <c r="K1323" s="12">
        <f t="shared" si="1564"/>
        <v>1098876.49</v>
      </c>
      <c r="L1323" s="12">
        <v>0</v>
      </c>
      <c r="M1323" s="155" t="s">
        <v>308</v>
      </c>
      <c r="N1323" s="12">
        <f t="shared" si="1565"/>
        <v>1098876.49</v>
      </c>
    </row>
    <row r="1324" spans="1:14" s="67" customFormat="1" ht="10.5" customHeight="1" x14ac:dyDescent="0.2">
      <c r="A1324" s="71"/>
      <c r="B1324" s="72"/>
      <c r="C1324" s="73" t="s">
        <v>45</v>
      </c>
      <c r="D1324" s="63">
        <f>SUM(D1318:D1323)</f>
        <v>-221229.63000000117</v>
      </c>
      <c r="E1324" s="63">
        <f t="shared" ref="E1324" si="1566">SUM(E1318:E1323)</f>
        <v>20854258.02</v>
      </c>
      <c r="F1324" s="63">
        <f t="shared" ref="F1324" si="1567">SUM(F1318:F1323)</f>
        <v>20437055.789999999</v>
      </c>
      <c r="G1324" s="63">
        <f t="shared" ref="G1324" si="1568">SUM(G1318:G1323)</f>
        <v>1632542.9900000002</v>
      </c>
      <c r="H1324" s="63">
        <f t="shared" ref="H1324" si="1569">SUM(H1318:H1323)</f>
        <v>0</v>
      </c>
      <c r="I1324" s="63">
        <f t="shared" ref="I1324" si="1570">SUM(I1318:I1323)</f>
        <v>36309267.079999998</v>
      </c>
      <c r="J1324" s="63">
        <f t="shared" ref="J1324" si="1571">SUM(J1318:J1323)</f>
        <v>4026497.64</v>
      </c>
      <c r="K1324" s="63">
        <f t="shared" si="1564"/>
        <v>38899194.329999998</v>
      </c>
      <c r="L1324" s="63">
        <f>SUM(L1318:L1323)</f>
        <v>0</v>
      </c>
      <c r="M1324" s="155" t="s">
        <v>308</v>
      </c>
      <c r="N1324" s="63">
        <f>K1324-L1324</f>
        <v>38899194.329999998</v>
      </c>
    </row>
    <row r="1325" spans="1:14" ht="10.5" customHeight="1" x14ac:dyDescent="0.2">
      <c r="B1325" s="2"/>
      <c r="C1325" s="18"/>
      <c r="D1325" s="12"/>
      <c r="E1325" s="12"/>
      <c r="F1325" s="12"/>
      <c r="G1325" s="12"/>
      <c r="H1325" s="12"/>
      <c r="I1325" s="12"/>
      <c r="J1325" s="12"/>
      <c r="K1325" s="33"/>
      <c r="L1325" s="33"/>
      <c r="M1325" s="155" t="s">
        <v>308</v>
      </c>
      <c r="N1325" s="33"/>
    </row>
    <row r="1326" spans="1:14" s="9" customFormat="1" ht="10.5" customHeight="1" x14ac:dyDescent="0.2">
      <c r="A1326" s="14"/>
      <c r="B1326" s="2">
        <v>346.3</v>
      </c>
      <c r="C1326" s="13" t="s">
        <v>46</v>
      </c>
      <c r="D1326" s="12">
        <v>0</v>
      </c>
      <c r="E1326" s="12">
        <v>0</v>
      </c>
      <c r="F1326" s="12">
        <v>0</v>
      </c>
      <c r="G1326" s="12">
        <v>0</v>
      </c>
      <c r="H1326" s="12">
        <v>0</v>
      </c>
      <c r="I1326" s="12">
        <v>0</v>
      </c>
      <c r="J1326" s="12">
        <v>0</v>
      </c>
      <c r="K1326" s="12">
        <f t="shared" ref="K1326:K1329" si="1572">D1326+E1326-F1326-G1326+H1326+I1326+J1326</f>
        <v>0</v>
      </c>
      <c r="L1326" s="12">
        <v>0</v>
      </c>
      <c r="M1326" s="155" t="s">
        <v>308</v>
      </c>
      <c r="N1326" s="12">
        <f t="shared" ref="N1326:N1328" si="1573">K1326-L1326</f>
        <v>0</v>
      </c>
    </row>
    <row r="1327" spans="1:14" s="9" customFormat="1" ht="10.5" customHeight="1" x14ac:dyDescent="0.2">
      <c r="A1327" s="14"/>
      <c r="B1327" s="2">
        <v>346.5</v>
      </c>
      <c r="C1327" s="5" t="s">
        <v>47</v>
      </c>
      <c r="D1327" s="12">
        <v>0</v>
      </c>
      <c r="E1327" s="12">
        <v>0</v>
      </c>
      <c r="F1327" s="12">
        <v>0</v>
      </c>
      <c r="G1327" s="12">
        <v>0</v>
      </c>
      <c r="H1327" s="12">
        <v>0</v>
      </c>
      <c r="I1327" s="12">
        <v>0</v>
      </c>
      <c r="J1327" s="12">
        <v>0</v>
      </c>
      <c r="K1327" s="12">
        <f t="shared" si="1572"/>
        <v>0</v>
      </c>
      <c r="L1327" s="12">
        <v>0</v>
      </c>
      <c r="M1327" s="155" t="s">
        <v>308</v>
      </c>
      <c r="N1327" s="12">
        <f t="shared" si="1573"/>
        <v>0</v>
      </c>
    </row>
    <row r="1328" spans="1:14" ht="10.5" customHeight="1" x14ac:dyDescent="0.2">
      <c r="B1328" s="2">
        <v>346.7</v>
      </c>
      <c r="C1328" s="3" t="s">
        <v>48</v>
      </c>
      <c r="D1328" s="12">
        <v>0</v>
      </c>
      <c r="E1328" s="12">
        <v>0</v>
      </c>
      <c r="F1328" s="12">
        <v>0</v>
      </c>
      <c r="G1328" s="12">
        <v>0</v>
      </c>
      <c r="H1328" s="12">
        <v>0</v>
      </c>
      <c r="I1328" s="12">
        <v>0</v>
      </c>
      <c r="J1328" s="12">
        <v>0</v>
      </c>
      <c r="K1328" s="12">
        <f t="shared" si="1572"/>
        <v>0</v>
      </c>
      <c r="L1328" s="12">
        <v>0</v>
      </c>
      <c r="M1328" s="155" t="s">
        <v>308</v>
      </c>
      <c r="N1328" s="12">
        <f t="shared" si="1573"/>
        <v>0</v>
      </c>
    </row>
    <row r="1329" spans="1:14" s="67" customFormat="1" ht="10.5" customHeight="1" x14ac:dyDescent="0.2">
      <c r="A1329" s="71"/>
      <c r="B1329" s="72"/>
      <c r="C1329" s="73" t="s">
        <v>49</v>
      </c>
      <c r="D1329" s="63">
        <f>SUM(D1326:D1328)</f>
        <v>0</v>
      </c>
      <c r="E1329" s="63">
        <f t="shared" ref="E1329" si="1574">SUM(E1326:E1328)</f>
        <v>0</v>
      </c>
      <c r="F1329" s="63">
        <f t="shared" ref="F1329" si="1575">SUM(F1326:F1328)</f>
        <v>0</v>
      </c>
      <c r="G1329" s="63">
        <f t="shared" ref="G1329" si="1576">SUM(G1326:G1328)</f>
        <v>0</v>
      </c>
      <c r="H1329" s="63">
        <f t="shared" ref="H1329" si="1577">SUM(H1326:H1328)</f>
        <v>0</v>
      </c>
      <c r="I1329" s="63">
        <f t="shared" ref="I1329" si="1578">SUM(I1326:I1328)</f>
        <v>0</v>
      </c>
      <c r="J1329" s="63">
        <f t="shared" ref="J1329" si="1579">SUM(J1326:J1328)</f>
        <v>0</v>
      </c>
      <c r="K1329" s="63">
        <f t="shared" si="1572"/>
        <v>0</v>
      </c>
      <c r="L1329" s="63">
        <f>SUM(L1326:L1328)</f>
        <v>0</v>
      </c>
      <c r="M1329" s="155" t="s">
        <v>308</v>
      </c>
      <c r="N1329" s="63">
        <f>K1329-L1329</f>
        <v>0</v>
      </c>
    </row>
    <row r="1330" spans="1:14" ht="10.5" customHeight="1" thickBot="1" x14ac:dyDescent="0.25">
      <c r="B1330" s="11"/>
      <c r="D1330" s="12"/>
      <c r="E1330" s="12"/>
      <c r="F1330" s="12"/>
      <c r="G1330" s="12"/>
      <c r="H1330" s="12"/>
      <c r="I1330" s="12"/>
      <c r="J1330" s="12"/>
      <c r="K1330" s="33"/>
      <c r="L1330" s="33"/>
      <c r="M1330" s="159" t="s">
        <v>308</v>
      </c>
      <c r="N1330" s="160"/>
    </row>
    <row r="1331" spans="1:14" s="67" customFormat="1" ht="10.5" customHeight="1" thickTop="1" x14ac:dyDescent="0.2">
      <c r="A1331" s="71"/>
      <c r="B1331" s="72"/>
      <c r="C1331" s="85" t="s">
        <v>390</v>
      </c>
      <c r="D1331" s="161">
        <f>D1324+D1329</f>
        <v>-221229.63000000117</v>
      </c>
      <c r="E1331" s="161">
        <f>E1324+E1329</f>
        <v>20854258.02</v>
      </c>
      <c r="F1331" s="161">
        <f t="shared" ref="F1331:J1331" si="1580">F1324+F1329</f>
        <v>20437055.789999999</v>
      </c>
      <c r="G1331" s="161">
        <f t="shared" si="1580"/>
        <v>1632542.9900000002</v>
      </c>
      <c r="H1331" s="161">
        <f t="shared" si="1580"/>
        <v>0</v>
      </c>
      <c r="I1331" s="161">
        <f t="shared" si="1580"/>
        <v>36309267.079999998</v>
      </c>
      <c r="J1331" s="161">
        <f t="shared" si="1580"/>
        <v>4026497.64</v>
      </c>
      <c r="K1331" s="161">
        <f t="shared" ref="K1331" si="1581">D1331+E1331-F1331-G1331+H1331+I1331+J1331</f>
        <v>38899194.329999998</v>
      </c>
      <c r="L1331" s="161">
        <f>L1324+L1329</f>
        <v>0</v>
      </c>
      <c r="M1331" s="204"/>
      <c r="N1331" s="161">
        <f>K1331-L1331</f>
        <v>38899194.329999998</v>
      </c>
    </row>
    <row r="1332" spans="1:14" s="67" customFormat="1" ht="10.5" customHeight="1" x14ac:dyDescent="0.2">
      <c r="A1332" s="71"/>
      <c r="B1332" s="72"/>
      <c r="C1332" s="85"/>
      <c r="D1332" s="165"/>
      <c r="E1332" s="165"/>
      <c r="F1332" s="165"/>
      <c r="G1332" s="165"/>
      <c r="H1332" s="165"/>
      <c r="I1332" s="165"/>
      <c r="J1332" s="165"/>
      <c r="K1332" s="165"/>
      <c r="L1332" s="165"/>
      <c r="M1332" s="155"/>
      <c r="N1332" s="165"/>
    </row>
    <row r="1333" spans="1:14" ht="10.5" customHeight="1" x14ac:dyDescent="0.2">
      <c r="A1333" s="58" t="s">
        <v>174</v>
      </c>
      <c r="B1333" s="11"/>
      <c r="D1333" s="200"/>
      <c r="E1333" s="12"/>
      <c r="F1333" s="12"/>
      <c r="G1333" s="12"/>
      <c r="H1333" s="12"/>
      <c r="I1333" s="12"/>
      <c r="J1333" s="12"/>
      <c r="K1333" s="12"/>
      <c r="L1333" s="12"/>
      <c r="M1333" s="155" t="s">
        <v>308</v>
      </c>
      <c r="N1333" s="12"/>
    </row>
    <row r="1334" spans="1:14" s="9" customFormat="1" ht="10.5" customHeight="1" x14ac:dyDescent="0.2">
      <c r="A1334" s="14"/>
      <c r="B1334" s="2">
        <v>341</v>
      </c>
      <c r="C1334" s="13" t="s">
        <v>40</v>
      </c>
      <c r="D1334" s="12">
        <v>3808846.52</v>
      </c>
      <c r="E1334" s="12">
        <v>1265477.1099999999</v>
      </c>
      <c r="F1334" s="12">
        <v>35423</v>
      </c>
      <c r="G1334" s="12">
        <v>7794.29</v>
      </c>
      <c r="H1334" s="12">
        <v>0</v>
      </c>
      <c r="I1334" s="12">
        <v>0</v>
      </c>
      <c r="J1334" s="12">
        <v>0</v>
      </c>
      <c r="K1334" s="12">
        <f>D1334+E1334-F1334-G1334+H1334+I1334+J1334</f>
        <v>5031106.34</v>
      </c>
      <c r="L1334" s="12">
        <v>0</v>
      </c>
      <c r="M1334" s="155" t="s">
        <v>308</v>
      </c>
      <c r="N1334" s="12">
        <f>K1334-L1334</f>
        <v>5031106.34</v>
      </c>
    </row>
    <row r="1335" spans="1:14" ht="10.5" customHeight="1" x14ac:dyDescent="0.2">
      <c r="A1335" s="50"/>
      <c r="B1335" s="2">
        <v>342</v>
      </c>
      <c r="C1335" s="44" t="s">
        <v>100</v>
      </c>
      <c r="D1335" s="12">
        <v>-133196.26</v>
      </c>
      <c r="E1335" s="12">
        <v>232357.47</v>
      </c>
      <c r="F1335" s="12">
        <v>0</v>
      </c>
      <c r="G1335" s="12">
        <v>32062.600000000002</v>
      </c>
      <c r="H1335" s="12">
        <v>0</v>
      </c>
      <c r="I1335" s="12">
        <v>0</v>
      </c>
      <c r="J1335" s="12">
        <v>0</v>
      </c>
      <c r="K1335" s="12">
        <f>D1335+E1335-F1335-G1335+H1335+I1335+J1335</f>
        <v>67098.609999999986</v>
      </c>
      <c r="L1335" s="12">
        <v>0</v>
      </c>
      <c r="M1335" s="155" t="s">
        <v>308</v>
      </c>
      <c r="N1335" s="12">
        <f>K1335-L1335</f>
        <v>67098.609999999986</v>
      </c>
    </row>
    <row r="1336" spans="1:14" ht="10.5" customHeight="1" x14ac:dyDescent="0.2">
      <c r="A1336" s="50"/>
      <c r="B1336" s="2">
        <v>343</v>
      </c>
      <c r="C1336" s="4" t="s">
        <v>101</v>
      </c>
      <c r="D1336" s="12">
        <v>18944515.379999999</v>
      </c>
      <c r="E1336" s="12">
        <v>12957825.65</v>
      </c>
      <c r="F1336" s="12">
        <v>81004347.219999999</v>
      </c>
      <c r="G1336" s="12">
        <v>6783413.6100000003</v>
      </c>
      <c r="H1336" s="12">
        <v>0</v>
      </c>
      <c r="I1336" s="12">
        <v>9284109.0600000005</v>
      </c>
      <c r="J1336" s="12">
        <v>1571763.46</v>
      </c>
      <c r="K1336" s="12">
        <f t="shared" ref="K1336:K1340" si="1582">D1336+E1336-F1336-G1336+H1336+I1336+J1336</f>
        <v>-45029547.279999994</v>
      </c>
      <c r="L1336" s="12">
        <v>0</v>
      </c>
      <c r="M1336" s="155" t="s">
        <v>308</v>
      </c>
      <c r="N1336" s="12">
        <f t="shared" ref="N1336:N1339" si="1583">K1336-L1336</f>
        <v>-45029547.279999994</v>
      </c>
    </row>
    <row r="1337" spans="1:14" ht="10.5" customHeight="1" x14ac:dyDescent="0.2">
      <c r="A1337" s="50"/>
      <c r="B1337" s="2">
        <v>344</v>
      </c>
      <c r="C1337" s="4" t="s">
        <v>102</v>
      </c>
      <c r="D1337" s="12">
        <v>4033128.71</v>
      </c>
      <c r="E1337" s="12">
        <v>1392077.65</v>
      </c>
      <c r="F1337" s="12">
        <v>93117.72</v>
      </c>
      <c r="G1337" s="12">
        <v>9280.23</v>
      </c>
      <c r="H1337" s="12">
        <v>0</v>
      </c>
      <c r="I1337" s="12">
        <v>0</v>
      </c>
      <c r="J1337" s="12">
        <v>0</v>
      </c>
      <c r="K1337" s="12">
        <f t="shared" si="1582"/>
        <v>5322808.4099999992</v>
      </c>
      <c r="L1337" s="12">
        <v>0</v>
      </c>
      <c r="M1337" s="155" t="s">
        <v>308</v>
      </c>
      <c r="N1337" s="12">
        <f t="shared" si="1583"/>
        <v>5322808.4099999992</v>
      </c>
    </row>
    <row r="1338" spans="1:14" ht="10.5" customHeight="1" x14ac:dyDescent="0.2">
      <c r="A1338" s="50"/>
      <c r="B1338" s="2">
        <v>345</v>
      </c>
      <c r="C1338" s="4" t="s">
        <v>43</v>
      </c>
      <c r="D1338" s="12">
        <v>3309424.6400000001</v>
      </c>
      <c r="E1338" s="12">
        <v>1053226.1100000001</v>
      </c>
      <c r="F1338" s="12">
        <v>0</v>
      </c>
      <c r="G1338" s="12">
        <v>0</v>
      </c>
      <c r="H1338" s="12">
        <v>0</v>
      </c>
      <c r="I1338" s="12">
        <v>0</v>
      </c>
      <c r="J1338" s="12">
        <v>-265071.38</v>
      </c>
      <c r="K1338" s="12">
        <f t="shared" si="1582"/>
        <v>4097579.37</v>
      </c>
      <c r="L1338" s="12">
        <v>0</v>
      </c>
      <c r="M1338" s="155" t="s">
        <v>308</v>
      </c>
      <c r="N1338" s="12">
        <f t="shared" si="1583"/>
        <v>4097579.37</v>
      </c>
    </row>
    <row r="1339" spans="1:14" ht="10.5" customHeight="1" x14ac:dyDescent="0.2">
      <c r="A1339" s="50"/>
      <c r="B1339" s="2">
        <v>346</v>
      </c>
      <c r="C1339" s="4" t="s">
        <v>44</v>
      </c>
      <c r="D1339" s="12">
        <v>990325.99</v>
      </c>
      <c r="E1339" s="12">
        <v>379506.48</v>
      </c>
      <c r="F1339" s="12">
        <v>0</v>
      </c>
      <c r="G1339" s="12">
        <v>0</v>
      </c>
      <c r="H1339" s="12">
        <v>0</v>
      </c>
      <c r="I1339" s="12">
        <v>0</v>
      </c>
      <c r="J1339" s="12">
        <v>0</v>
      </c>
      <c r="K1339" s="12">
        <f t="shared" si="1582"/>
        <v>1369832.47</v>
      </c>
      <c r="L1339" s="12">
        <v>0</v>
      </c>
      <c r="M1339" s="155" t="s">
        <v>308</v>
      </c>
      <c r="N1339" s="12">
        <f t="shared" si="1583"/>
        <v>1369832.47</v>
      </c>
    </row>
    <row r="1340" spans="1:14" s="77" customFormat="1" ht="10.5" customHeight="1" x14ac:dyDescent="0.2">
      <c r="A1340" s="50"/>
      <c r="B1340" s="72"/>
      <c r="C1340" s="106" t="s">
        <v>45</v>
      </c>
      <c r="D1340" s="63">
        <f>SUM(D1334:D1339)</f>
        <v>30953044.98</v>
      </c>
      <c r="E1340" s="63">
        <f t="shared" ref="E1340" si="1584">SUM(E1334:E1339)</f>
        <v>17280470.470000003</v>
      </c>
      <c r="F1340" s="63">
        <f t="shared" ref="F1340" si="1585">SUM(F1334:F1339)</f>
        <v>81132887.939999998</v>
      </c>
      <c r="G1340" s="63">
        <f t="shared" ref="G1340" si="1586">SUM(G1334:G1339)</f>
        <v>6832550.7300000004</v>
      </c>
      <c r="H1340" s="63">
        <f t="shared" ref="H1340" si="1587">SUM(H1334:H1339)</f>
        <v>0</v>
      </c>
      <c r="I1340" s="63">
        <f t="shared" ref="I1340" si="1588">SUM(I1334:I1339)</f>
        <v>9284109.0600000005</v>
      </c>
      <c r="J1340" s="63">
        <f t="shared" ref="J1340" si="1589">SUM(J1334:J1339)</f>
        <v>1306692.08</v>
      </c>
      <c r="K1340" s="63">
        <f t="shared" si="1582"/>
        <v>-29141122.079999998</v>
      </c>
      <c r="L1340" s="63">
        <f>SUM(L1334:L1339)</f>
        <v>0</v>
      </c>
      <c r="M1340" s="155" t="s">
        <v>308</v>
      </c>
      <c r="N1340" s="63">
        <f>K1340-L1340</f>
        <v>-29141122.079999998</v>
      </c>
    </row>
    <row r="1341" spans="1:14" ht="10.5" customHeight="1" x14ac:dyDescent="0.2">
      <c r="A1341" s="50"/>
      <c r="B1341" s="2"/>
      <c r="C1341" s="18"/>
      <c r="D1341" s="12"/>
      <c r="E1341" s="12"/>
      <c r="F1341" s="12"/>
      <c r="G1341" s="12"/>
      <c r="H1341" s="12"/>
      <c r="I1341" s="12"/>
      <c r="J1341" s="12"/>
      <c r="K1341" s="33"/>
      <c r="L1341" s="33"/>
      <c r="M1341" s="155" t="s">
        <v>308</v>
      </c>
      <c r="N1341" s="33"/>
    </row>
    <row r="1342" spans="1:14" s="9" customFormat="1" ht="10.5" customHeight="1" x14ac:dyDescent="0.2">
      <c r="A1342" s="41"/>
      <c r="B1342" s="2">
        <v>346.3</v>
      </c>
      <c r="C1342" s="13" t="s">
        <v>46</v>
      </c>
      <c r="D1342" s="12">
        <v>0</v>
      </c>
      <c r="E1342" s="12">
        <v>0</v>
      </c>
      <c r="F1342" s="12">
        <v>0</v>
      </c>
      <c r="G1342" s="12">
        <v>0</v>
      </c>
      <c r="H1342" s="12">
        <v>0</v>
      </c>
      <c r="I1342" s="12">
        <v>0</v>
      </c>
      <c r="J1342" s="12">
        <v>0</v>
      </c>
      <c r="K1342" s="12">
        <f t="shared" ref="K1342:K1345" si="1590">D1342+E1342-F1342-G1342+H1342+I1342+J1342</f>
        <v>0</v>
      </c>
      <c r="L1342" s="12">
        <v>0</v>
      </c>
      <c r="M1342" s="155" t="s">
        <v>308</v>
      </c>
      <c r="N1342" s="12">
        <f t="shared" ref="N1342:N1344" si="1591">K1342-L1342</f>
        <v>0</v>
      </c>
    </row>
    <row r="1343" spans="1:14" s="9" customFormat="1" ht="10.5" customHeight="1" x14ac:dyDescent="0.2">
      <c r="A1343" s="41"/>
      <c r="B1343" s="2">
        <v>346.5</v>
      </c>
      <c r="C1343" s="5" t="s">
        <v>47</v>
      </c>
      <c r="D1343" s="12">
        <v>609.85</v>
      </c>
      <c r="E1343" s="12">
        <v>0</v>
      </c>
      <c r="F1343" s="12">
        <v>0</v>
      </c>
      <c r="G1343" s="12">
        <v>0</v>
      </c>
      <c r="H1343" s="12">
        <v>0</v>
      </c>
      <c r="I1343" s="12">
        <v>0</v>
      </c>
      <c r="J1343" s="12">
        <v>0</v>
      </c>
      <c r="K1343" s="12">
        <f t="shared" si="1590"/>
        <v>609.85</v>
      </c>
      <c r="L1343" s="12">
        <v>0</v>
      </c>
      <c r="M1343" s="155" t="s">
        <v>308</v>
      </c>
      <c r="N1343" s="12">
        <f t="shared" si="1591"/>
        <v>609.85</v>
      </c>
    </row>
    <row r="1344" spans="1:14" ht="10.5" customHeight="1" x14ac:dyDescent="0.2">
      <c r="A1344" s="50"/>
      <c r="B1344" s="2">
        <v>346.7</v>
      </c>
      <c r="C1344" s="3" t="s">
        <v>48</v>
      </c>
      <c r="D1344" s="12">
        <v>0</v>
      </c>
      <c r="E1344" s="12">
        <v>0</v>
      </c>
      <c r="F1344" s="12">
        <v>0</v>
      </c>
      <c r="G1344" s="12">
        <v>0</v>
      </c>
      <c r="H1344" s="12">
        <v>0</v>
      </c>
      <c r="I1344" s="12">
        <v>0</v>
      </c>
      <c r="J1344" s="12">
        <v>0</v>
      </c>
      <c r="K1344" s="12">
        <f t="shared" si="1590"/>
        <v>0</v>
      </c>
      <c r="L1344" s="12">
        <v>0</v>
      </c>
      <c r="M1344" s="155" t="s">
        <v>308</v>
      </c>
      <c r="N1344" s="12">
        <f t="shared" si="1591"/>
        <v>0</v>
      </c>
    </row>
    <row r="1345" spans="1:14" s="67" customFormat="1" ht="10.5" customHeight="1" x14ac:dyDescent="0.2">
      <c r="A1345" s="41"/>
      <c r="B1345" s="72"/>
      <c r="C1345" s="73" t="s">
        <v>49</v>
      </c>
      <c r="D1345" s="63">
        <f>SUM(D1342:D1344)</f>
        <v>609.85</v>
      </c>
      <c r="E1345" s="63">
        <f t="shared" ref="E1345" si="1592">SUM(E1342:E1344)</f>
        <v>0</v>
      </c>
      <c r="F1345" s="63">
        <f t="shared" ref="F1345" si="1593">SUM(F1342:F1344)</f>
        <v>0</v>
      </c>
      <c r="G1345" s="63">
        <f t="shared" ref="G1345" si="1594">SUM(G1342:G1344)</f>
        <v>0</v>
      </c>
      <c r="H1345" s="63">
        <f t="shared" ref="H1345" si="1595">SUM(H1342:H1344)</f>
        <v>0</v>
      </c>
      <c r="I1345" s="63">
        <f t="shared" ref="I1345" si="1596">SUM(I1342:I1344)</f>
        <v>0</v>
      </c>
      <c r="J1345" s="63">
        <f t="shared" ref="J1345" si="1597">SUM(J1342:J1344)</f>
        <v>0</v>
      </c>
      <c r="K1345" s="63">
        <f t="shared" si="1590"/>
        <v>609.85</v>
      </c>
      <c r="L1345" s="63">
        <f>SUM(L1342:L1344)</f>
        <v>0</v>
      </c>
      <c r="M1345" s="155" t="s">
        <v>308</v>
      </c>
      <c r="N1345" s="63">
        <f>K1345-L1345</f>
        <v>609.85</v>
      </c>
    </row>
    <row r="1346" spans="1:14" ht="10.5" customHeight="1" thickBot="1" x14ac:dyDescent="0.25">
      <c r="A1346" s="50"/>
      <c r="B1346" s="11"/>
      <c r="D1346" s="12"/>
      <c r="E1346" s="12"/>
      <c r="F1346" s="12"/>
      <c r="G1346" s="12"/>
      <c r="H1346" s="12"/>
      <c r="I1346" s="12"/>
      <c r="J1346" s="12"/>
      <c r="K1346" s="33"/>
      <c r="L1346" s="33"/>
      <c r="M1346" s="159" t="s">
        <v>308</v>
      </c>
      <c r="N1346" s="160"/>
    </row>
    <row r="1347" spans="1:14" s="67" customFormat="1" ht="10.5" customHeight="1" thickTop="1" x14ac:dyDescent="0.2">
      <c r="A1347" s="41"/>
      <c r="B1347" s="72"/>
      <c r="C1347" s="85" t="s">
        <v>391</v>
      </c>
      <c r="D1347" s="161">
        <f>D1340+D1345</f>
        <v>30953654.830000002</v>
      </c>
      <c r="E1347" s="161">
        <f>E1340+E1345</f>
        <v>17280470.470000003</v>
      </c>
      <c r="F1347" s="161">
        <f t="shared" ref="F1347:J1347" si="1598">F1340+F1345</f>
        <v>81132887.939999998</v>
      </c>
      <c r="G1347" s="161">
        <f t="shared" si="1598"/>
        <v>6832550.7300000004</v>
      </c>
      <c r="H1347" s="161">
        <f t="shared" si="1598"/>
        <v>0</v>
      </c>
      <c r="I1347" s="161">
        <f t="shared" si="1598"/>
        <v>9284109.0600000005</v>
      </c>
      <c r="J1347" s="161">
        <f t="shared" si="1598"/>
        <v>1306692.08</v>
      </c>
      <c r="K1347" s="161">
        <f t="shared" ref="K1347" si="1599">D1347+E1347-F1347-G1347+H1347+I1347+J1347</f>
        <v>-29140512.229999989</v>
      </c>
      <c r="L1347" s="161">
        <f>L1340+L1345</f>
        <v>0</v>
      </c>
      <c r="M1347" s="204"/>
      <c r="N1347" s="161">
        <f>K1347-L1347</f>
        <v>-29140512.229999989</v>
      </c>
    </row>
    <row r="1348" spans="1:14" s="67" customFormat="1" ht="10.5" customHeight="1" x14ac:dyDescent="0.2">
      <c r="A1348" s="41"/>
      <c r="B1348" s="72"/>
      <c r="C1348" s="85"/>
      <c r="D1348" s="165"/>
      <c r="E1348" s="165"/>
      <c r="F1348" s="165"/>
      <c r="G1348" s="165"/>
      <c r="H1348" s="165"/>
      <c r="I1348" s="165"/>
      <c r="J1348" s="165"/>
      <c r="K1348" s="165"/>
      <c r="L1348" s="165"/>
      <c r="M1348" s="155"/>
      <c r="N1348" s="165"/>
    </row>
    <row r="1349" spans="1:14" ht="10.5" customHeight="1" x14ac:dyDescent="0.2">
      <c r="A1349" s="58" t="s">
        <v>175</v>
      </c>
      <c r="B1349" s="11"/>
      <c r="D1349" s="200"/>
      <c r="E1349" s="12"/>
      <c r="F1349" s="12"/>
      <c r="G1349" s="12"/>
      <c r="H1349" s="12"/>
      <c r="I1349" s="12"/>
      <c r="J1349" s="12"/>
      <c r="K1349" s="12"/>
      <c r="L1349" s="12"/>
      <c r="M1349" s="155" t="s">
        <v>308</v>
      </c>
      <c r="N1349" s="12"/>
    </row>
    <row r="1350" spans="1:14" s="9" customFormat="1" ht="10.5" customHeight="1" x14ac:dyDescent="0.2">
      <c r="A1350" s="14"/>
      <c r="B1350" s="2">
        <v>341</v>
      </c>
      <c r="C1350" s="13" t="s">
        <v>40</v>
      </c>
      <c r="D1350" s="12">
        <v>4893845.6900000004</v>
      </c>
      <c r="E1350" s="12">
        <v>1887095.1600000001</v>
      </c>
      <c r="F1350" s="12">
        <v>0</v>
      </c>
      <c r="G1350" s="12">
        <v>0</v>
      </c>
      <c r="H1350" s="12">
        <v>0</v>
      </c>
      <c r="I1350" s="12">
        <v>22876</v>
      </c>
      <c r="J1350" s="12">
        <v>0</v>
      </c>
      <c r="K1350" s="12">
        <f>D1350+E1350-F1350-G1350+H1350+I1350+J1350</f>
        <v>6803816.8500000006</v>
      </c>
      <c r="L1350" s="12">
        <v>0</v>
      </c>
      <c r="M1350" s="155" t="s">
        <v>308</v>
      </c>
      <c r="N1350" s="12">
        <f>K1350-L1350</f>
        <v>6803816.8500000006</v>
      </c>
    </row>
    <row r="1351" spans="1:14" ht="10.5" customHeight="1" x14ac:dyDescent="0.2">
      <c r="B1351" s="2">
        <v>342</v>
      </c>
      <c r="C1351" s="44" t="s">
        <v>100</v>
      </c>
      <c r="D1351" s="12">
        <v>-17848.939999999999</v>
      </c>
      <c r="E1351" s="12">
        <v>364987.11</v>
      </c>
      <c r="F1351" s="12">
        <v>0</v>
      </c>
      <c r="G1351" s="12">
        <v>-68874.41</v>
      </c>
      <c r="H1351" s="12">
        <v>0</v>
      </c>
      <c r="I1351" s="12">
        <v>0</v>
      </c>
      <c r="J1351" s="12">
        <v>0</v>
      </c>
      <c r="K1351" s="12">
        <f>D1351+E1351-F1351-G1351+H1351+I1351+J1351</f>
        <v>416012.57999999996</v>
      </c>
      <c r="L1351" s="12">
        <v>0</v>
      </c>
      <c r="M1351" s="155" t="s">
        <v>308</v>
      </c>
      <c r="N1351" s="12">
        <f>K1351-L1351</f>
        <v>416012.57999999996</v>
      </c>
    </row>
    <row r="1352" spans="1:14" ht="10.5" customHeight="1" x14ac:dyDescent="0.2">
      <c r="B1352" s="2">
        <v>343</v>
      </c>
      <c r="C1352" s="4" t="s">
        <v>101</v>
      </c>
      <c r="D1352" s="12">
        <v>34180109.020000003</v>
      </c>
      <c r="E1352" s="12">
        <v>19375014.879999999</v>
      </c>
      <c r="F1352" s="12">
        <v>58459052.039999999</v>
      </c>
      <c r="G1352" s="12">
        <v>4298938.8099999996</v>
      </c>
      <c r="H1352" s="12">
        <v>0</v>
      </c>
      <c r="I1352" s="12">
        <v>21808281.199999999</v>
      </c>
      <c r="J1352" s="12">
        <v>2614185.7599999998</v>
      </c>
      <c r="K1352" s="12">
        <f t="shared" ref="K1352:K1356" si="1600">D1352+E1352-F1352-G1352+H1352+I1352+J1352</f>
        <v>15219600.010000007</v>
      </c>
      <c r="L1352" s="12">
        <v>0</v>
      </c>
      <c r="M1352" s="155" t="s">
        <v>308</v>
      </c>
      <c r="N1352" s="12">
        <f t="shared" ref="N1352:N1355" si="1601">K1352-L1352</f>
        <v>15219600.010000007</v>
      </c>
    </row>
    <row r="1353" spans="1:14" ht="10.5" customHeight="1" x14ac:dyDescent="0.2">
      <c r="B1353" s="2">
        <v>344</v>
      </c>
      <c r="C1353" s="4" t="s">
        <v>102</v>
      </c>
      <c r="D1353" s="12">
        <v>5123686.76</v>
      </c>
      <c r="E1353" s="12">
        <v>2111409.39</v>
      </c>
      <c r="F1353" s="12">
        <v>0</v>
      </c>
      <c r="G1353" s="12">
        <v>0</v>
      </c>
      <c r="H1353" s="12">
        <v>0</v>
      </c>
      <c r="I1353" s="12">
        <v>0</v>
      </c>
      <c r="J1353" s="12">
        <v>0</v>
      </c>
      <c r="K1353" s="12">
        <f t="shared" si="1600"/>
        <v>7235096.1500000004</v>
      </c>
      <c r="L1353" s="12">
        <v>0</v>
      </c>
      <c r="M1353" s="155" t="s">
        <v>308</v>
      </c>
      <c r="N1353" s="12">
        <f t="shared" si="1601"/>
        <v>7235096.1500000004</v>
      </c>
    </row>
    <row r="1354" spans="1:14" ht="10.5" customHeight="1" x14ac:dyDescent="0.2">
      <c r="B1354" s="2">
        <v>345</v>
      </c>
      <c r="C1354" s="4" t="s">
        <v>43</v>
      </c>
      <c r="D1354" s="12">
        <v>4277247.5999999996</v>
      </c>
      <c r="E1354" s="12">
        <v>1570742.26</v>
      </c>
      <c r="F1354" s="12">
        <v>0</v>
      </c>
      <c r="G1354" s="12">
        <v>0</v>
      </c>
      <c r="H1354" s="12">
        <v>0</v>
      </c>
      <c r="I1354" s="12">
        <v>0</v>
      </c>
      <c r="J1354" s="12">
        <v>-355036.41000000003</v>
      </c>
      <c r="K1354" s="12">
        <f t="shared" si="1600"/>
        <v>5492953.4499999993</v>
      </c>
      <c r="L1354" s="12">
        <v>0</v>
      </c>
      <c r="M1354" s="155" t="s">
        <v>308</v>
      </c>
      <c r="N1354" s="12">
        <f t="shared" si="1601"/>
        <v>5492953.4499999993</v>
      </c>
    </row>
    <row r="1355" spans="1:14" ht="10.5" customHeight="1" x14ac:dyDescent="0.2">
      <c r="B1355" s="2">
        <v>346</v>
      </c>
      <c r="C1355" s="4" t="s">
        <v>44</v>
      </c>
      <c r="D1355" s="12">
        <v>6945006.5899999999</v>
      </c>
      <c r="E1355" s="12">
        <v>407530.08</v>
      </c>
      <c r="F1355" s="12">
        <v>0</v>
      </c>
      <c r="G1355" s="12">
        <v>0</v>
      </c>
      <c r="H1355" s="12">
        <v>0</v>
      </c>
      <c r="I1355" s="12">
        <v>0</v>
      </c>
      <c r="J1355" s="12">
        <v>0</v>
      </c>
      <c r="K1355" s="12">
        <f t="shared" si="1600"/>
        <v>7352536.6699999999</v>
      </c>
      <c r="L1355" s="12">
        <v>0</v>
      </c>
      <c r="M1355" s="155" t="s">
        <v>308</v>
      </c>
      <c r="N1355" s="12">
        <f t="shared" si="1601"/>
        <v>7352536.6699999999</v>
      </c>
    </row>
    <row r="1356" spans="1:14" s="67" customFormat="1" ht="10.5" customHeight="1" x14ac:dyDescent="0.2">
      <c r="A1356" s="71"/>
      <c r="B1356" s="72"/>
      <c r="C1356" s="73" t="s">
        <v>45</v>
      </c>
      <c r="D1356" s="63">
        <f>SUM(D1350:D1355)</f>
        <v>55402046.719999999</v>
      </c>
      <c r="E1356" s="63">
        <f t="shared" ref="E1356" si="1602">SUM(E1350:E1355)</f>
        <v>25716778.879999999</v>
      </c>
      <c r="F1356" s="63">
        <f t="shared" ref="F1356" si="1603">SUM(F1350:F1355)</f>
        <v>58459052.039999999</v>
      </c>
      <c r="G1356" s="63">
        <f t="shared" ref="G1356" si="1604">SUM(G1350:G1355)</f>
        <v>4230064.3999999994</v>
      </c>
      <c r="H1356" s="63">
        <f t="shared" ref="H1356" si="1605">SUM(H1350:H1355)</f>
        <v>0</v>
      </c>
      <c r="I1356" s="63">
        <f t="shared" ref="I1356" si="1606">SUM(I1350:I1355)</f>
        <v>21831157.199999999</v>
      </c>
      <c r="J1356" s="63">
        <f t="shared" ref="J1356" si="1607">SUM(J1350:J1355)</f>
        <v>2259149.3499999996</v>
      </c>
      <c r="K1356" s="63">
        <f t="shared" si="1600"/>
        <v>42520015.710000001</v>
      </c>
      <c r="L1356" s="63">
        <f>SUM(L1350:L1355)</f>
        <v>0</v>
      </c>
      <c r="M1356" s="155" t="s">
        <v>308</v>
      </c>
      <c r="N1356" s="63">
        <f>K1356-L1356</f>
        <v>42520015.710000001</v>
      </c>
    </row>
    <row r="1357" spans="1:14" ht="10.5" customHeight="1" x14ac:dyDescent="0.2">
      <c r="B1357" s="2"/>
      <c r="C1357" s="18"/>
      <c r="D1357" s="12"/>
      <c r="E1357" s="12"/>
      <c r="F1357" s="12"/>
      <c r="G1357" s="12"/>
      <c r="H1357" s="12"/>
      <c r="I1357" s="12"/>
      <c r="J1357" s="12"/>
      <c r="K1357" s="33"/>
      <c r="L1357" s="33"/>
      <c r="M1357" s="155" t="s">
        <v>308</v>
      </c>
      <c r="N1357" s="33"/>
    </row>
    <row r="1358" spans="1:14" s="9" customFormat="1" ht="10.5" customHeight="1" x14ac:dyDescent="0.2">
      <c r="A1358" s="14"/>
      <c r="B1358" s="2">
        <v>346.3</v>
      </c>
      <c r="C1358" s="13" t="s">
        <v>46</v>
      </c>
      <c r="D1358" s="12">
        <v>0</v>
      </c>
      <c r="E1358" s="12">
        <v>0</v>
      </c>
      <c r="F1358" s="12">
        <v>0</v>
      </c>
      <c r="G1358" s="12">
        <v>0</v>
      </c>
      <c r="H1358" s="12">
        <v>0</v>
      </c>
      <c r="I1358" s="12">
        <v>0</v>
      </c>
      <c r="J1358" s="12">
        <v>0</v>
      </c>
      <c r="K1358" s="12">
        <f t="shared" ref="K1358:K1361" si="1608">D1358+E1358-F1358-G1358+H1358+I1358+J1358</f>
        <v>0</v>
      </c>
      <c r="L1358" s="12">
        <v>0</v>
      </c>
      <c r="M1358" s="155" t="s">
        <v>308</v>
      </c>
      <c r="N1358" s="12">
        <f t="shared" ref="N1358:N1360" si="1609">K1358-L1358</f>
        <v>0</v>
      </c>
    </row>
    <row r="1359" spans="1:14" s="9" customFormat="1" ht="10.5" customHeight="1" x14ac:dyDescent="0.2">
      <c r="A1359" s="14"/>
      <c r="B1359" s="2">
        <v>346.5</v>
      </c>
      <c r="C1359" s="5" t="s">
        <v>47</v>
      </c>
      <c r="D1359" s="12">
        <v>0</v>
      </c>
      <c r="E1359" s="12">
        <v>0</v>
      </c>
      <c r="F1359" s="12">
        <v>0</v>
      </c>
      <c r="G1359" s="12">
        <v>0</v>
      </c>
      <c r="H1359" s="12">
        <v>0</v>
      </c>
      <c r="I1359" s="12">
        <v>0</v>
      </c>
      <c r="J1359" s="12">
        <v>0</v>
      </c>
      <c r="K1359" s="12">
        <f t="shared" si="1608"/>
        <v>0</v>
      </c>
      <c r="L1359" s="12">
        <v>0</v>
      </c>
      <c r="M1359" s="155" t="s">
        <v>308</v>
      </c>
      <c r="N1359" s="12">
        <f t="shared" si="1609"/>
        <v>0</v>
      </c>
    </row>
    <row r="1360" spans="1:14" ht="10.5" customHeight="1" x14ac:dyDescent="0.2">
      <c r="B1360" s="2">
        <v>346.7</v>
      </c>
      <c r="C1360" s="3" t="s">
        <v>48</v>
      </c>
      <c r="D1360" s="12">
        <v>0</v>
      </c>
      <c r="E1360" s="12">
        <v>0</v>
      </c>
      <c r="F1360" s="12">
        <v>0</v>
      </c>
      <c r="G1360" s="12">
        <v>0</v>
      </c>
      <c r="H1360" s="12">
        <v>0</v>
      </c>
      <c r="I1360" s="12">
        <v>0</v>
      </c>
      <c r="J1360" s="12">
        <v>0</v>
      </c>
      <c r="K1360" s="12">
        <f t="shared" si="1608"/>
        <v>0</v>
      </c>
      <c r="L1360" s="12">
        <v>0</v>
      </c>
      <c r="M1360" s="155" t="s">
        <v>308</v>
      </c>
      <c r="N1360" s="12">
        <f t="shared" si="1609"/>
        <v>0</v>
      </c>
    </row>
    <row r="1361" spans="1:14" s="77" customFormat="1" ht="10.5" customHeight="1" x14ac:dyDescent="0.2">
      <c r="A1361" s="21"/>
      <c r="B1361" s="72"/>
      <c r="C1361" s="106" t="s">
        <v>49</v>
      </c>
      <c r="D1361" s="63">
        <f>SUM(D1358:D1360)</f>
        <v>0</v>
      </c>
      <c r="E1361" s="63">
        <f t="shared" ref="E1361" si="1610">SUM(E1358:E1360)</f>
        <v>0</v>
      </c>
      <c r="F1361" s="63">
        <f t="shared" ref="F1361" si="1611">SUM(F1358:F1360)</f>
        <v>0</v>
      </c>
      <c r="G1361" s="63">
        <f t="shared" ref="G1361" si="1612">SUM(G1358:G1360)</f>
        <v>0</v>
      </c>
      <c r="H1361" s="63">
        <f t="shared" ref="H1361" si="1613">SUM(H1358:H1360)</f>
        <v>0</v>
      </c>
      <c r="I1361" s="63">
        <f t="shared" ref="I1361" si="1614">SUM(I1358:I1360)</f>
        <v>0</v>
      </c>
      <c r="J1361" s="63">
        <f t="shared" ref="J1361" si="1615">SUM(J1358:J1360)</f>
        <v>0</v>
      </c>
      <c r="K1361" s="63">
        <f t="shared" si="1608"/>
        <v>0</v>
      </c>
      <c r="L1361" s="63">
        <f>SUM(L1358:L1360)</f>
        <v>0</v>
      </c>
      <c r="M1361" s="155" t="s">
        <v>308</v>
      </c>
      <c r="N1361" s="63">
        <f>K1361-L1361</f>
        <v>0</v>
      </c>
    </row>
    <row r="1362" spans="1:14" ht="10.5" customHeight="1" thickBot="1" x14ac:dyDescent="0.25">
      <c r="B1362" s="11"/>
      <c r="D1362" s="12"/>
      <c r="E1362" s="12"/>
      <c r="F1362" s="12"/>
      <c r="G1362" s="12"/>
      <c r="H1362" s="12"/>
      <c r="I1362" s="12"/>
      <c r="J1362" s="12"/>
      <c r="K1362" s="33"/>
      <c r="L1362" s="33"/>
      <c r="M1362" s="159" t="s">
        <v>308</v>
      </c>
      <c r="N1362" s="160"/>
    </row>
    <row r="1363" spans="1:14" s="67" customFormat="1" ht="10.5" customHeight="1" thickTop="1" x14ac:dyDescent="0.2">
      <c r="A1363" s="66"/>
      <c r="B1363" s="72"/>
      <c r="C1363" s="85" t="s">
        <v>392</v>
      </c>
      <c r="D1363" s="161">
        <f>D1356+D1361</f>
        <v>55402046.719999999</v>
      </c>
      <c r="E1363" s="161">
        <f>E1356+E1361</f>
        <v>25716778.879999999</v>
      </c>
      <c r="F1363" s="161">
        <f t="shared" ref="F1363:J1363" si="1616">F1356+F1361</f>
        <v>58459052.039999999</v>
      </c>
      <c r="G1363" s="161">
        <f t="shared" si="1616"/>
        <v>4230064.3999999994</v>
      </c>
      <c r="H1363" s="161">
        <f t="shared" si="1616"/>
        <v>0</v>
      </c>
      <c r="I1363" s="161">
        <f t="shared" si="1616"/>
        <v>21831157.199999999</v>
      </c>
      <c r="J1363" s="161">
        <f t="shared" si="1616"/>
        <v>2259149.3499999996</v>
      </c>
      <c r="K1363" s="161">
        <f t="shared" ref="K1363" si="1617">D1363+E1363-F1363-G1363+H1363+I1363+J1363</f>
        <v>42520015.710000001</v>
      </c>
      <c r="L1363" s="161">
        <f>L1356+L1361</f>
        <v>0</v>
      </c>
      <c r="M1363" s="204"/>
      <c r="N1363" s="161">
        <f>K1363-L1363</f>
        <v>42520015.710000001</v>
      </c>
    </row>
    <row r="1364" spans="1:14" s="67" customFormat="1" ht="10.5" customHeight="1" x14ac:dyDescent="0.2">
      <c r="A1364" s="66"/>
      <c r="B1364" s="72"/>
      <c r="C1364" s="85"/>
      <c r="D1364" s="165"/>
      <c r="E1364" s="165"/>
      <c r="F1364" s="165"/>
      <c r="G1364" s="165"/>
      <c r="H1364" s="165"/>
      <c r="I1364" s="165"/>
      <c r="J1364" s="165"/>
      <c r="K1364" s="165"/>
      <c r="L1364" s="165"/>
      <c r="M1364" s="155"/>
      <c r="N1364" s="165"/>
    </row>
    <row r="1365" spans="1:14" s="9" customFormat="1" ht="10.5" customHeight="1" x14ac:dyDescent="0.2">
      <c r="A1365" s="135" t="s">
        <v>176</v>
      </c>
      <c r="B1365" s="39"/>
      <c r="C1365" s="29"/>
      <c r="D1365" s="168"/>
      <c r="E1365" s="169"/>
      <c r="F1365" s="169"/>
      <c r="G1365" s="169"/>
      <c r="H1365" s="169"/>
      <c r="I1365" s="169"/>
      <c r="J1365" s="169"/>
      <c r="K1365" s="169"/>
      <c r="L1365" s="169"/>
      <c r="M1365" s="170"/>
      <c r="N1365" s="171"/>
    </row>
    <row r="1366" spans="1:14" ht="10.5" customHeight="1" x14ac:dyDescent="0.2">
      <c r="A1366" s="136"/>
      <c r="B1366" s="31">
        <v>341</v>
      </c>
      <c r="C1366" s="32" t="s">
        <v>40</v>
      </c>
      <c r="D1366" s="33">
        <f>D1334+D1350+D1318+D1302</f>
        <v>22371423.5</v>
      </c>
      <c r="E1366" s="33">
        <f t="shared" ref="E1366:J1366" si="1618">E1334+E1350+E1318+E1302</f>
        <v>6755713.6600000001</v>
      </c>
      <c r="F1366" s="33">
        <f t="shared" si="1618"/>
        <v>35423</v>
      </c>
      <c r="G1366" s="33">
        <f t="shared" si="1618"/>
        <v>8372.01</v>
      </c>
      <c r="H1366" s="33">
        <f t="shared" si="1618"/>
        <v>0</v>
      </c>
      <c r="I1366" s="33">
        <f t="shared" si="1618"/>
        <v>235982</v>
      </c>
      <c r="J1366" s="33">
        <f t="shared" si="1618"/>
        <v>0</v>
      </c>
      <c r="K1366" s="12">
        <f>D1366+E1366-F1366-G1366+H1366+I1366+J1366</f>
        <v>29319324.149999999</v>
      </c>
      <c r="L1366" s="12">
        <v>0</v>
      </c>
      <c r="M1366" s="155" t="s">
        <v>308</v>
      </c>
      <c r="N1366" s="12">
        <f>K1366-L1366</f>
        <v>29319324.149999999</v>
      </c>
    </row>
    <row r="1367" spans="1:14" ht="10.5" customHeight="1" x14ac:dyDescent="0.2">
      <c r="A1367" s="49"/>
      <c r="B1367" s="31">
        <v>342</v>
      </c>
      <c r="C1367" s="42" t="s">
        <v>100</v>
      </c>
      <c r="D1367" s="33">
        <f t="shared" ref="D1367:J1371" si="1619">D1335+D1351+D1319+D1303</f>
        <v>1311515.1300000001</v>
      </c>
      <c r="E1367" s="33">
        <f t="shared" si="1619"/>
        <v>1301316.98</v>
      </c>
      <c r="F1367" s="33">
        <f t="shared" si="1619"/>
        <v>0</v>
      </c>
      <c r="G1367" s="33">
        <f t="shared" si="1619"/>
        <v>-667.36999999999534</v>
      </c>
      <c r="H1367" s="33">
        <f t="shared" si="1619"/>
        <v>0</v>
      </c>
      <c r="I1367" s="33">
        <f t="shared" si="1619"/>
        <v>0</v>
      </c>
      <c r="J1367" s="33">
        <f t="shared" si="1619"/>
        <v>0</v>
      </c>
      <c r="K1367" s="12">
        <f>D1367+E1367-F1367-G1367+H1367+I1367+J1367</f>
        <v>2613499.4800000004</v>
      </c>
      <c r="L1367" s="12">
        <v>0</v>
      </c>
      <c r="M1367" s="155" t="s">
        <v>308</v>
      </c>
      <c r="N1367" s="12">
        <f>K1367-L1367</f>
        <v>2613499.4800000004</v>
      </c>
    </row>
    <row r="1368" spans="1:14" ht="10.5" customHeight="1" x14ac:dyDescent="0.2">
      <c r="A1368" s="49"/>
      <c r="B1368" s="31">
        <v>343</v>
      </c>
      <c r="C1368" s="19" t="s">
        <v>101</v>
      </c>
      <c r="D1368" s="33">
        <f t="shared" si="1619"/>
        <v>34072063.640000001</v>
      </c>
      <c r="E1368" s="33">
        <f t="shared" si="1619"/>
        <v>49242626.439999998</v>
      </c>
      <c r="F1368" s="33">
        <f t="shared" si="1619"/>
        <v>163308008.64999998</v>
      </c>
      <c r="G1368" s="33">
        <f t="shared" si="1619"/>
        <v>12678768.85</v>
      </c>
      <c r="H1368" s="33">
        <f t="shared" si="1619"/>
        <v>0</v>
      </c>
      <c r="I1368" s="33">
        <f t="shared" si="1619"/>
        <v>67188551.340000004</v>
      </c>
      <c r="J1368" s="33">
        <f t="shared" si="1619"/>
        <v>0</v>
      </c>
      <c r="K1368" s="12">
        <f t="shared" ref="K1368:K1372" si="1620">D1368+E1368-F1368-G1368+H1368+I1368+J1368</f>
        <v>-25483536.079999968</v>
      </c>
      <c r="L1368" s="12">
        <v>0</v>
      </c>
      <c r="M1368" s="155" t="s">
        <v>308</v>
      </c>
      <c r="N1368" s="12">
        <f t="shared" ref="N1368:N1371" si="1621">K1368-L1368</f>
        <v>-25483536.079999968</v>
      </c>
    </row>
    <row r="1369" spans="1:14" ht="10.5" customHeight="1" x14ac:dyDescent="0.2">
      <c r="A1369" s="49"/>
      <c r="B1369" s="31">
        <v>344</v>
      </c>
      <c r="C1369" s="19" t="s">
        <v>102</v>
      </c>
      <c r="D1369" s="33">
        <f t="shared" si="1619"/>
        <v>14004393.34</v>
      </c>
      <c r="E1369" s="33">
        <f t="shared" si="1619"/>
        <v>5082003.16</v>
      </c>
      <c r="F1369" s="33">
        <f t="shared" si="1619"/>
        <v>93117.72</v>
      </c>
      <c r="G1369" s="33">
        <f t="shared" si="1619"/>
        <v>9280.23</v>
      </c>
      <c r="H1369" s="33">
        <f t="shared" si="1619"/>
        <v>0</v>
      </c>
      <c r="I1369" s="33">
        <f t="shared" si="1619"/>
        <v>0</v>
      </c>
      <c r="J1369" s="33">
        <f t="shared" si="1619"/>
        <v>0</v>
      </c>
      <c r="K1369" s="12">
        <f t="shared" si="1620"/>
        <v>18983998.550000001</v>
      </c>
      <c r="L1369" s="12">
        <v>0</v>
      </c>
      <c r="M1369" s="155" t="s">
        <v>308</v>
      </c>
      <c r="N1369" s="12">
        <f t="shared" si="1621"/>
        <v>18983998.550000001</v>
      </c>
    </row>
    <row r="1370" spans="1:14" ht="10.5" customHeight="1" x14ac:dyDescent="0.2">
      <c r="A1370" s="49"/>
      <c r="B1370" s="31">
        <v>345</v>
      </c>
      <c r="C1370" s="19" t="s">
        <v>43</v>
      </c>
      <c r="D1370" s="33">
        <f t="shared" si="1619"/>
        <v>15430850.67</v>
      </c>
      <c r="E1370" s="33">
        <f t="shared" si="1619"/>
        <v>4985815.09</v>
      </c>
      <c r="F1370" s="33">
        <f t="shared" si="1619"/>
        <v>81840</v>
      </c>
      <c r="G1370" s="33">
        <f t="shared" si="1619"/>
        <v>1002.15</v>
      </c>
      <c r="H1370" s="33">
        <f t="shared" si="1619"/>
        <v>0</v>
      </c>
      <c r="I1370" s="33">
        <f t="shared" si="1619"/>
        <v>0</v>
      </c>
      <c r="J1370" s="33">
        <f t="shared" si="1619"/>
        <v>0</v>
      </c>
      <c r="K1370" s="12">
        <f t="shared" si="1620"/>
        <v>20333823.609999999</v>
      </c>
      <c r="L1370" s="12">
        <v>0</v>
      </c>
      <c r="M1370" s="155" t="s">
        <v>308</v>
      </c>
      <c r="N1370" s="12">
        <f t="shared" si="1621"/>
        <v>20333823.609999999</v>
      </c>
    </row>
    <row r="1371" spans="1:14" s="9" customFormat="1" ht="10.5" customHeight="1" x14ac:dyDescent="0.2">
      <c r="A1371" s="49"/>
      <c r="B1371" s="31">
        <v>346</v>
      </c>
      <c r="C1371" s="19" t="s">
        <v>44</v>
      </c>
      <c r="D1371" s="33">
        <f t="shared" si="1619"/>
        <v>8837690.0499999989</v>
      </c>
      <c r="E1371" s="33">
        <f t="shared" si="1619"/>
        <v>1070345.4000000001</v>
      </c>
      <c r="F1371" s="33">
        <f t="shared" si="1619"/>
        <v>0</v>
      </c>
      <c r="G1371" s="33">
        <f t="shared" si="1619"/>
        <v>0</v>
      </c>
      <c r="H1371" s="33">
        <f t="shared" si="1619"/>
        <v>0</v>
      </c>
      <c r="I1371" s="33">
        <f t="shared" si="1619"/>
        <v>0</v>
      </c>
      <c r="J1371" s="33">
        <f t="shared" si="1619"/>
        <v>0</v>
      </c>
      <c r="K1371" s="12">
        <f t="shared" si="1620"/>
        <v>9908035.4499999993</v>
      </c>
      <c r="L1371" s="12">
        <v>0</v>
      </c>
      <c r="M1371" s="155" t="s">
        <v>308</v>
      </c>
      <c r="N1371" s="12">
        <f t="shared" si="1621"/>
        <v>9908035.4499999993</v>
      </c>
    </row>
    <row r="1372" spans="1:14" s="77" customFormat="1" ht="10.5" customHeight="1" x14ac:dyDescent="0.2">
      <c r="A1372" s="138"/>
      <c r="B1372" s="61"/>
      <c r="C1372" s="62" t="s">
        <v>45</v>
      </c>
      <c r="D1372" s="63">
        <f>SUM(D1366:D1371)</f>
        <v>96027936.329999998</v>
      </c>
      <c r="E1372" s="63">
        <f t="shared" ref="E1372:J1372" si="1622">SUM(E1366:E1371)</f>
        <v>68437820.730000004</v>
      </c>
      <c r="F1372" s="63">
        <f t="shared" si="1622"/>
        <v>163518389.36999997</v>
      </c>
      <c r="G1372" s="63">
        <f t="shared" si="1622"/>
        <v>12696755.870000001</v>
      </c>
      <c r="H1372" s="63">
        <f t="shared" si="1622"/>
        <v>0</v>
      </c>
      <c r="I1372" s="63">
        <f t="shared" si="1622"/>
        <v>67424533.340000004</v>
      </c>
      <c r="J1372" s="63">
        <f t="shared" si="1622"/>
        <v>0</v>
      </c>
      <c r="K1372" s="63">
        <f t="shared" si="1620"/>
        <v>55675145.160000026</v>
      </c>
      <c r="L1372" s="63">
        <f>SUM(L1366:L1371)</f>
        <v>0</v>
      </c>
      <c r="M1372" s="155" t="s">
        <v>308</v>
      </c>
      <c r="N1372" s="63">
        <f>K1372-L1372</f>
        <v>55675145.160000026</v>
      </c>
    </row>
    <row r="1373" spans="1:14" ht="10.5" customHeight="1" x14ac:dyDescent="0.2">
      <c r="A1373" s="49"/>
      <c r="B1373" s="31"/>
      <c r="C1373" s="37"/>
      <c r="D1373" s="33"/>
      <c r="E1373" s="33"/>
      <c r="F1373" s="33"/>
      <c r="G1373" s="33"/>
      <c r="H1373" s="33"/>
      <c r="I1373" s="33"/>
      <c r="J1373" s="33"/>
      <c r="K1373" s="33"/>
      <c r="L1373" s="33"/>
      <c r="M1373" s="155" t="s">
        <v>308</v>
      </c>
      <c r="N1373" s="33"/>
    </row>
    <row r="1374" spans="1:14" ht="10.5" customHeight="1" x14ac:dyDescent="0.2">
      <c r="A1374" s="49"/>
      <c r="B1374" s="31">
        <v>346.3</v>
      </c>
      <c r="C1374" s="32" t="s">
        <v>46</v>
      </c>
      <c r="D1374" s="33">
        <f>D1342+D1358+D1326+D1310</f>
        <v>22353.79</v>
      </c>
      <c r="E1374" s="33">
        <f t="shared" ref="E1374:J1374" si="1623">E1342+E1358+E1326+E1310</f>
        <v>51939.82</v>
      </c>
      <c r="F1374" s="33">
        <f t="shared" si="1623"/>
        <v>0</v>
      </c>
      <c r="G1374" s="33">
        <f t="shared" si="1623"/>
        <v>0</v>
      </c>
      <c r="H1374" s="33">
        <f t="shared" si="1623"/>
        <v>0</v>
      </c>
      <c r="I1374" s="33">
        <f t="shared" si="1623"/>
        <v>0</v>
      </c>
      <c r="J1374" s="33">
        <f t="shared" si="1623"/>
        <v>0</v>
      </c>
      <c r="K1374" s="12">
        <f t="shared" ref="K1374:K1377" si="1624">D1374+E1374-F1374-G1374+H1374+I1374+J1374</f>
        <v>74293.61</v>
      </c>
      <c r="L1374" s="12">
        <v>0</v>
      </c>
      <c r="M1374" s="155" t="s">
        <v>308</v>
      </c>
      <c r="N1374" s="12">
        <f t="shared" ref="N1374:N1376" si="1625">K1374-L1374</f>
        <v>74293.61</v>
      </c>
    </row>
    <row r="1375" spans="1:14" ht="10.5" customHeight="1" x14ac:dyDescent="0.2">
      <c r="A1375" s="49"/>
      <c r="B1375" s="31">
        <v>346.5</v>
      </c>
      <c r="C1375" s="16" t="s">
        <v>47</v>
      </c>
      <c r="D1375" s="33">
        <f t="shared" ref="D1375:J1376" si="1626">D1343+D1359+D1327+D1311</f>
        <v>34315.129999999997</v>
      </c>
      <c r="E1375" s="33">
        <f t="shared" si="1626"/>
        <v>43622.6</v>
      </c>
      <c r="F1375" s="33">
        <f t="shared" si="1626"/>
        <v>10850.78</v>
      </c>
      <c r="G1375" s="33">
        <f t="shared" si="1626"/>
        <v>0</v>
      </c>
      <c r="H1375" s="33">
        <f t="shared" si="1626"/>
        <v>0</v>
      </c>
      <c r="I1375" s="33">
        <f t="shared" si="1626"/>
        <v>0</v>
      </c>
      <c r="J1375" s="33">
        <f t="shared" si="1626"/>
        <v>0</v>
      </c>
      <c r="K1375" s="12">
        <f t="shared" si="1624"/>
        <v>67086.95</v>
      </c>
      <c r="L1375" s="12">
        <v>0</v>
      </c>
      <c r="M1375" s="155" t="s">
        <v>308</v>
      </c>
      <c r="N1375" s="12">
        <f t="shared" si="1625"/>
        <v>67086.95</v>
      </c>
    </row>
    <row r="1376" spans="1:14" ht="10.5" customHeight="1" x14ac:dyDescent="0.2">
      <c r="A1376" s="49"/>
      <c r="B1376" s="31">
        <v>346.7</v>
      </c>
      <c r="C1376" s="38" t="s">
        <v>48</v>
      </c>
      <c r="D1376" s="33">
        <f t="shared" si="1626"/>
        <v>1134246.1599999999</v>
      </c>
      <c r="E1376" s="33">
        <f t="shared" si="1626"/>
        <v>377253.55</v>
      </c>
      <c r="F1376" s="33">
        <f t="shared" si="1626"/>
        <v>0</v>
      </c>
      <c r="G1376" s="33">
        <f t="shared" si="1626"/>
        <v>0</v>
      </c>
      <c r="H1376" s="33">
        <f t="shared" si="1626"/>
        <v>0</v>
      </c>
      <c r="I1376" s="33">
        <f t="shared" si="1626"/>
        <v>0</v>
      </c>
      <c r="J1376" s="33">
        <f t="shared" si="1626"/>
        <v>0</v>
      </c>
      <c r="K1376" s="12">
        <f t="shared" si="1624"/>
        <v>1511499.71</v>
      </c>
      <c r="L1376" s="12">
        <v>0</v>
      </c>
      <c r="M1376" s="155" t="s">
        <v>308</v>
      </c>
      <c r="N1376" s="12">
        <f t="shared" si="1625"/>
        <v>1511499.71</v>
      </c>
    </row>
    <row r="1377" spans="1:14" s="77" customFormat="1" ht="10.5" customHeight="1" x14ac:dyDescent="0.2">
      <c r="A1377" s="145"/>
      <c r="B1377" s="61"/>
      <c r="C1377" s="76" t="s">
        <v>49</v>
      </c>
      <c r="D1377" s="63">
        <f>SUM(D1374:D1376)</f>
        <v>1190915.0799999998</v>
      </c>
      <c r="E1377" s="63">
        <f t="shared" ref="E1377" si="1627">SUM(E1374:E1376)</f>
        <v>472815.97</v>
      </c>
      <c r="F1377" s="63">
        <f t="shared" ref="F1377" si="1628">SUM(F1374:F1376)</f>
        <v>10850.78</v>
      </c>
      <c r="G1377" s="63">
        <f t="shared" ref="G1377" si="1629">SUM(G1374:G1376)</f>
        <v>0</v>
      </c>
      <c r="H1377" s="63">
        <f t="shared" ref="H1377" si="1630">SUM(H1374:H1376)</f>
        <v>0</v>
      </c>
      <c r="I1377" s="63">
        <f t="shared" ref="I1377" si="1631">SUM(I1374:I1376)</f>
        <v>0</v>
      </c>
      <c r="J1377" s="63">
        <f t="shared" ref="J1377" si="1632">SUM(J1374:J1376)</f>
        <v>0</v>
      </c>
      <c r="K1377" s="63">
        <f t="shared" si="1624"/>
        <v>1652880.2699999998</v>
      </c>
      <c r="L1377" s="63">
        <f>SUM(L1374:L1376)</f>
        <v>0</v>
      </c>
      <c r="M1377" s="155" t="s">
        <v>308</v>
      </c>
      <c r="N1377" s="63">
        <f>K1377-L1377</f>
        <v>1652880.2699999998</v>
      </c>
    </row>
    <row r="1378" spans="1:14" s="9" customFormat="1" ht="10.5" customHeight="1" thickBot="1" x14ac:dyDescent="0.25">
      <c r="A1378" s="49"/>
      <c r="B1378" s="35"/>
      <c r="C1378" s="19"/>
      <c r="D1378" s="33"/>
      <c r="E1378" s="33"/>
      <c r="F1378" s="33"/>
      <c r="G1378" s="33"/>
      <c r="H1378" s="33"/>
      <c r="I1378" s="33"/>
      <c r="J1378" s="33"/>
      <c r="K1378" s="33"/>
      <c r="L1378" s="33"/>
      <c r="M1378" s="159" t="s">
        <v>308</v>
      </c>
      <c r="N1378" s="160"/>
    </row>
    <row r="1379" spans="1:14" s="67" customFormat="1" ht="10.5" customHeight="1" thickTop="1" x14ac:dyDescent="0.2">
      <c r="A1379" s="140"/>
      <c r="B1379" s="69"/>
      <c r="C1379" s="84" t="s">
        <v>393</v>
      </c>
      <c r="D1379" s="161">
        <f>D1372+D1377</f>
        <v>97218851.409999996</v>
      </c>
      <c r="E1379" s="161">
        <f>E1372+E1377</f>
        <v>68910636.700000003</v>
      </c>
      <c r="F1379" s="161">
        <f t="shared" ref="F1379:J1379" si="1633">F1372+F1377</f>
        <v>163529240.14999998</v>
      </c>
      <c r="G1379" s="161">
        <f t="shared" si="1633"/>
        <v>12696755.870000001</v>
      </c>
      <c r="H1379" s="161">
        <f t="shared" si="1633"/>
        <v>0</v>
      </c>
      <c r="I1379" s="161">
        <f t="shared" si="1633"/>
        <v>67424533.340000004</v>
      </c>
      <c r="J1379" s="161">
        <f t="shared" si="1633"/>
        <v>0</v>
      </c>
      <c r="K1379" s="161">
        <f t="shared" ref="K1379" si="1634">D1379+E1379-F1379-G1379+H1379+I1379+J1379</f>
        <v>57328025.430000037</v>
      </c>
      <c r="L1379" s="161">
        <f>L1372+L1377</f>
        <v>0</v>
      </c>
      <c r="M1379" s="204"/>
      <c r="N1379" s="161">
        <f>K1379-L1379</f>
        <v>57328025.430000037</v>
      </c>
    </row>
    <row r="1380" spans="1:14" s="9" customFormat="1" ht="10.5" customHeight="1" x14ac:dyDescent="0.2">
      <c r="A1380" s="5"/>
      <c r="B1380" s="11"/>
      <c r="C1380" s="15"/>
      <c r="D1380" s="200"/>
      <c r="E1380" s="33"/>
      <c r="F1380" s="33"/>
      <c r="G1380" s="33"/>
      <c r="H1380" s="33"/>
      <c r="I1380" s="33"/>
      <c r="J1380" s="33"/>
      <c r="K1380" s="33"/>
      <c r="L1380" s="33"/>
      <c r="M1380" s="155"/>
      <c r="N1380" s="33"/>
    </row>
    <row r="1381" spans="1:14" ht="10.5" customHeight="1" x14ac:dyDescent="0.2">
      <c r="A1381" s="144" t="s">
        <v>10</v>
      </c>
      <c r="B1381" s="28"/>
      <c r="C1381" s="29"/>
      <c r="D1381" s="168"/>
      <c r="E1381" s="156"/>
      <c r="F1381" s="156"/>
      <c r="G1381" s="156"/>
      <c r="H1381" s="156"/>
      <c r="I1381" s="156"/>
      <c r="J1381" s="156"/>
      <c r="K1381" s="156"/>
      <c r="L1381" s="156"/>
      <c r="M1381" s="157" t="s">
        <v>308</v>
      </c>
      <c r="N1381" s="158"/>
    </row>
    <row r="1382" spans="1:14" s="9" customFormat="1" ht="10.5" customHeight="1" x14ac:dyDescent="0.2">
      <c r="A1382" s="136"/>
      <c r="B1382" s="31">
        <v>341</v>
      </c>
      <c r="C1382" s="32" t="s">
        <v>40</v>
      </c>
      <c r="D1382" s="33">
        <f t="shared" ref="D1382:J1387" si="1635">SUMIF($B$799:$B$1379,$B1382,D$799:D$1379)/2</f>
        <v>175379632.14000002</v>
      </c>
      <c r="E1382" s="33">
        <f t="shared" si="1635"/>
        <v>24005315.539999999</v>
      </c>
      <c r="F1382" s="33">
        <f t="shared" si="1635"/>
        <v>1507958.2999999998</v>
      </c>
      <c r="G1382" s="33">
        <f t="shared" si="1635"/>
        <v>390101.67000000004</v>
      </c>
      <c r="H1382" s="33">
        <f t="shared" si="1635"/>
        <v>0</v>
      </c>
      <c r="I1382" s="33">
        <f t="shared" si="1635"/>
        <v>273857.39</v>
      </c>
      <c r="J1382" s="33">
        <f t="shared" si="1635"/>
        <v>0</v>
      </c>
      <c r="K1382" s="12">
        <f>D1382+E1382-F1382-G1382+H1382+I1382+J1382</f>
        <v>197760745.09999999</v>
      </c>
      <c r="L1382" s="12">
        <v>0</v>
      </c>
      <c r="M1382" s="155" t="s">
        <v>308</v>
      </c>
      <c r="N1382" s="12">
        <f>K1382-L1382</f>
        <v>197760745.09999999</v>
      </c>
    </row>
    <row r="1383" spans="1:14" ht="10.5" customHeight="1" x14ac:dyDescent="0.2">
      <c r="A1383" s="49"/>
      <c r="B1383" s="31">
        <v>342</v>
      </c>
      <c r="C1383" s="42" t="s">
        <v>100</v>
      </c>
      <c r="D1383" s="33">
        <f t="shared" si="1635"/>
        <v>27858498.020000003</v>
      </c>
      <c r="E1383" s="33">
        <f t="shared" si="1635"/>
        <v>11919440.490000002</v>
      </c>
      <c r="F1383" s="33">
        <f t="shared" si="1635"/>
        <v>176148.37999999998</v>
      </c>
      <c r="G1383" s="33">
        <f t="shared" si="1635"/>
        <v>137007.55000000005</v>
      </c>
      <c r="H1383" s="33">
        <f t="shared" si="1635"/>
        <v>0</v>
      </c>
      <c r="I1383" s="33">
        <f t="shared" si="1635"/>
        <v>31125.65</v>
      </c>
      <c r="J1383" s="33">
        <f t="shared" si="1635"/>
        <v>0</v>
      </c>
      <c r="K1383" s="12">
        <f>D1383+E1383-F1383-G1383+H1383+I1383+J1383</f>
        <v>39495908.230000004</v>
      </c>
      <c r="L1383" s="12">
        <v>0</v>
      </c>
      <c r="M1383" s="155" t="s">
        <v>308</v>
      </c>
      <c r="N1383" s="12">
        <f>K1383-L1383</f>
        <v>39495908.230000004</v>
      </c>
    </row>
    <row r="1384" spans="1:14" ht="10.5" customHeight="1" x14ac:dyDescent="0.2">
      <c r="A1384" s="49"/>
      <c r="B1384" s="31">
        <v>343</v>
      </c>
      <c r="C1384" s="19" t="s">
        <v>101</v>
      </c>
      <c r="D1384" s="33">
        <f t="shared" si="1635"/>
        <v>554912845.61000013</v>
      </c>
      <c r="E1384" s="33">
        <f t="shared" si="1635"/>
        <v>229502205.94000003</v>
      </c>
      <c r="F1384" s="33">
        <f t="shared" si="1635"/>
        <v>432073645.61000001</v>
      </c>
      <c r="G1384" s="33">
        <f t="shared" si="1635"/>
        <v>25763737.660000004</v>
      </c>
      <c r="H1384" s="33">
        <f t="shared" si="1635"/>
        <v>0</v>
      </c>
      <c r="I1384" s="33">
        <f t="shared" si="1635"/>
        <v>168044042.67000002</v>
      </c>
      <c r="J1384" s="33">
        <f t="shared" si="1635"/>
        <v>421326.26999999955</v>
      </c>
      <c r="K1384" s="12">
        <f t="shared" ref="K1384:K1388" si="1636">D1384+E1384-F1384-G1384+H1384+I1384+J1384</f>
        <v>495043037.22000015</v>
      </c>
      <c r="L1384" s="12">
        <v>0</v>
      </c>
      <c r="M1384" s="155" t="s">
        <v>308</v>
      </c>
      <c r="N1384" s="12">
        <f t="shared" ref="N1384:N1387" si="1637">K1384-L1384</f>
        <v>495043037.22000015</v>
      </c>
    </row>
    <row r="1385" spans="1:14" ht="10.5" customHeight="1" x14ac:dyDescent="0.2">
      <c r="A1385" s="49"/>
      <c r="B1385" s="31">
        <v>344</v>
      </c>
      <c r="C1385" s="19" t="s">
        <v>102</v>
      </c>
      <c r="D1385" s="33">
        <f t="shared" si="1635"/>
        <v>150412123.88999999</v>
      </c>
      <c r="E1385" s="33">
        <f t="shared" si="1635"/>
        <v>22346414.529999994</v>
      </c>
      <c r="F1385" s="33">
        <f t="shared" si="1635"/>
        <v>2904077.8500000006</v>
      </c>
      <c r="G1385" s="33">
        <f t="shared" si="1635"/>
        <v>1402935.8199999998</v>
      </c>
      <c r="H1385" s="33">
        <f t="shared" si="1635"/>
        <v>0</v>
      </c>
      <c r="I1385" s="33">
        <f t="shared" si="1635"/>
        <v>45605.440000000002</v>
      </c>
      <c r="J1385" s="33">
        <f t="shared" si="1635"/>
        <v>-750310.48</v>
      </c>
      <c r="K1385" s="12">
        <f t="shared" si="1636"/>
        <v>167746819.71000001</v>
      </c>
      <c r="L1385" s="12">
        <v>0</v>
      </c>
      <c r="M1385" s="155" t="s">
        <v>308</v>
      </c>
      <c r="N1385" s="12">
        <f t="shared" si="1637"/>
        <v>167746819.71000001</v>
      </c>
    </row>
    <row r="1386" spans="1:14" ht="10.5" customHeight="1" x14ac:dyDescent="0.2">
      <c r="A1386" s="49"/>
      <c r="B1386" s="31">
        <v>345</v>
      </c>
      <c r="C1386" s="19" t="s">
        <v>43</v>
      </c>
      <c r="D1386" s="33">
        <f t="shared" si="1635"/>
        <v>186310284.34999999</v>
      </c>
      <c r="E1386" s="33">
        <f t="shared" si="1635"/>
        <v>24768630.039999992</v>
      </c>
      <c r="F1386" s="33">
        <f t="shared" si="1635"/>
        <v>6953515.6800000016</v>
      </c>
      <c r="G1386" s="33">
        <f t="shared" si="1635"/>
        <v>501802.22000000009</v>
      </c>
      <c r="H1386" s="33">
        <f t="shared" si="1635"/>
        <v>0</v>
      </c>
      <c r="I1386" s="33">
        <f t="shared" si="1635"/>
        <v>171.82</v>
      </c>
      <c r="J1386" s="33">
        <f t="shared" si="1635"/>
        <v>0</v>
      </c>
      <c r="K1386" s="12">
        <f t="shared" si="1636"/>
        <v>203623768.30999997</v>
      </c>
      <c r="L1386" s="12">
        <v>0</v>
      </c>
      <c r="M1386" s="155" t="s">
        <v>308</v>
      </c>
      <c r="N1386" s="12">
        <f t="shared" si="1637"/>
        <v>203623768.30999997</v>
      </c>
    </row>
    <row r="1387" spans="1:14" ht="10.5" customHeight="1" x14ac:dyDescent="0.2">
      <c r="A1387" s="49"/>
      <c r="B1387" s="31">
        <v>346</v>
      </c>
      <c r="C1387" s="19" t="s">
        <v>44</v>
      </c>
      <c r="D1387" s="33">
        <f t="shared" si="1635"/>
        <v>28309600.799999997</v>
      </c>
      <c r="E1387" s="33">
        <f t="shared" si="1635"/>
        <v>3510891.6799999997</v>
      </c>
      <c r="F1387" s="33">
        <f t="shared" si="1635"/>
        <v>218081.09000000003</v>
      </c>
      <c r="G1387" s="33">
        <f t="shared" si="1635"/>
        <v>13727.390000000003</v>
      </c>
      <c r="H1387" s="33">
        <f t="shared" si="1635"/>
        <v>0</v>
      </c>
      <c r="I1387" s="33">
        <f t="shared" si="1635"/>
        <v>0</v>
      </c>
      <c r="J1387" s="33">
        <f t="shared" si="1635"/>
        <v>-10.42</v>
      </c>
      <c r="K1387" s="12">
        <f t="shared" si="1636"/>
        <v>31588673.579999994</v>
      </c>
      <c r="L1387" s="12">
        <v>0</v>
      </c>
      <c r="M1387" s="155" t="s">
        <v>308</v>
      </c>
      <c r="N1387" s="12">
        <f t="shared" si="1637"/>
        <v>31588673.579999994</v>
      </c>
    </row>
    <row r="1388" spans="1:14" s="67" customFormat="1" ht="10.5" customHeight="1" x14ac:dyDescent="0.2">
      <c r="A1388" s="138"/>
      <c r="B1388" s="61"/>
      <c r="C1388" s="62" t="s">
        <v>45</v>
      </c>
      <c r="D1388" s="63">
        <f>SUM(D1382:D1387)</f>
        <v>1123182984.8100002</v>
      </c>
      <c r="E1388" s="63">
        <f t="shared" ref="E1388:J1388" si="1638">SUM(E1382:E1387)</f>
        <v>316052898.21999997</v>
      </c>
      <c r="F1388" s="63">
        <f t="shared" si="1638"/>
        <v>443833426.91000003</v>
      </c>
      <c r="G1388" s="63">
        <f t="shared" si="1638"/>
        <v>28209312.310000002</v>
      </c>
      <c r="H1388" s="63">
        <f t="shared" si="1638"/>
        <v>0</v>
      </c>
      <c r="I1388" s="63">
        <f t="shared" si="1638"/>
        <v>168394802.97</v>
      </c>
      <c r="J1388" s="63">
        <f t="shared" si="1638"/>
        <v>-328994.63000000041</v>
      </c>
      <c r="K1388" s="63">
        <f t="shared" si="1636"/>
        <v>1135258952.1500001</v>
      </c>
      <c r="L1388" s="63">
        <f>SUM(L1382:L1387)</f>
        <v>0</v>
      </c>
      <c r="M1388" s="155" t="s">
        <v>308</v>
      </c>
      <c r="N1388" s="63">
        <f>K1388-L1388</f>
        <v>1135258952.1500001</v>
      </c>
    </row>
    <row r="1389" spans="1:14" ht="10.5" customHeight="1" x14ac:dyDescent="0.2">
      <c r="A1389" s="49"/>
      <c r="B1389" s="31"/>
      <c r="C1389" s="37"/>
      <c r="D1389" s="33"/>
      <c r="E1389" s="33"/>
      <c r="F1389" s="33"/>
      <c r="G1389" s="33"/>
      <c r="H1389" s="33"/>
      <c r="I1389" s="33"/>
      <c r="J1389" s="33"/>
      <c r="K1389" s="33"/>
      <c r="L1389" s="33"/>
      <c r="M1389" s="155" t="s">
        <v>308</v>
      </c>
      <c r="N1389" s="33"/>
    </row>
    <row r="1390" spans="1:14" s="9" customFormat="1" ht="10.5" customHeight="1" x14ac:dyDescent="0.2">
      <c r="A1390" s="136"/>
      <c r="B1390" s="31">
        <v>346.3</v>
      </c>
      <c r="C1390" s="32" t="s">
        <v>46</v>
      </c>
      <c r="D1390" s="33">
        <f t="shared" ref="D1390:J1392" si="1639">SUMIF($B$799:$B$1379,$B1390,D$799:D$1379)/2</f>
        <v>232785.73999999996</v>
      </c>
      <c r="E1390" s="33">
        <f t="shared" si="1639"/>
        <v>174909.72</v>
      </c>
      <c r="F1390" s="33">
        <f t="shared" si="1639"/>
        <v>113131.70000000001</v>
      </c>
      <c r="G1390" s="33">
        <f t="shared" si="1639"/>
        <v>0</v>
      </c>
      <c r="H1390" s="33">
        <f t="shared" si="1639"/>
        <v>0</v>
      </c>
      <c r="I1390" s="33">
        <f t="shared" si="1639"/>
        <v>0</v>
      </c>
      <c r="J1390" s="33">
        <f t="shared" si="1639"/>
        <v>0</v>
      </c>
      <c r="K1390" s="12">
        <f t="shared" ref="K1390:K1393" si="1640">D1390+E1390-F1390-G1390+H1390+I1390+J1390</f>
        <v>294563.75999999995</v>
      </c>
      <c r="L1390" s="12">
        <v>0</v>
      </c>
      <c r="M1390" s="155" t="s">
        <v>308</v>
      </c>
      <c r="N1390" s="12">
        <f t="shared" ref="N1390:N1392" si="1641">K1390-L1390</f>
        <v>294563.75999999995</v>
      </c>
    </row>
    <row r="1391" spans="1:14" s="9" customFormat="1" ht="10.5" customHeight="1" x14ac:dyDescent="0.2">
      <c r="A1391" s="136"/>
      <c r="B1391" s="31">
        <v>346.5</v>
      </c>
      <c r="C1391" s="16" t="s">
        <v>47</v>
      </c>
      <c r="D1391" s="33">
        <f t="shared" si="1639"/>
        <v>168187.06</v>
      </c>
      <c r="E1391" s="33">
        <f t="shared" si="1639"/>
        <v>318129.55</v>
      </c>
      <c r="F1391" s="33">
        <f t="shared" si="1639"/>
        <v>22395.21</v>
      </c>
      <c r="G1391" s="33">
        <f t="shared" si="1639"/>
        <v>0</v>
      </c>
      <c r="H1391" s="33">
        <f t="shared" si="1639"/>
        <v>0</v>
      </c>
      <c r="I1391" s="33">
        <f t="shared" si="1639"/>
        <v>0</v>
      </c>
      <c r="J1391" s="33">
        <f t="shared" si="1639"/>
        <v>10.42</v>
      </c>
      <c r="K1391" s="12">
        <f t="shared" si="1640"/>
        <v>463931.81999999995</v>
      </c>
      <c r="L1391" s="12">
        <v>0</v>
      </c>
      <c r="M1391" s="155" t="s">
        <v>308</v>
      </c>
      <c r="N1391" s="12">
        <f t="shared" si="1641"/>
        <v>463931.81999999995</v>
      </c>
    </row>
    <row r="1392" spans="1:14" ht="10.5" customHeight="1" x14ac:dyDescent="0.2">
      <c r="A1392" s="49"/>
      <c r="B1392" s="31">
        <v>346.7</v>
      </c>
      <c r="C1392" s="38" t="s">
        <v>48</v>
      </c>
      <c r="D1392" s="33">
        <f t="shared" si="1639"/>
        <v>2957915.39</v>
      </c>
      <c r="E1392" s="33">
        <f t="shared" si="1639"/>
        <v>1290850.7499999998</v>
      </c>
      <c r="F1392" s="33">
        <f t="shared" si="1639"/>
        <v>805855.95</v>
      </c>
      <c r="G1392" s="33">
        <f t="shared" si="1639"/>
        <v>0</v>
      </c>
      <c r="H1392" s="33">
        <f t="shared" si="1639"/>
        <v>0</v>
      </c>
      <c r="I1392" s="33">
        <f t="shared" si="1639"/>
        <v>0</v>
      </c>
      <c r="J1392" s="33">
        <f t="shared" si="1639"/>
        <v>327194.37</v>
      </c>
      <c r="K1392" s="12">
        <f t="shared" si="1640"/>
        <v>3770104.5599999996</v>
      </c>
      <c r="L1392" s="12">
        <v>0</v>
      </c>
      <c r="M1392" s="155" t="s">
        <v>308</v>
      </c>
      <c r="N1392" s="12">
        <f t="shared" si="1641"/>
        <v>3770104.5599999996</v>
      </c>
    </row>
    <row r="1393" spans="1:14" s="77" customFormat="1" ht="10.5" customHeight="1" x14ac:dyDescent="0.2">
      <c r="A1393" s="145"/>
      <c r="B1393" s="61"/>
      <c r="C1393" s="76" t="s">
        <v>49</v>
      </c>
      <c r="D1393" s="63">
        <f>SUM(D1390:D1392)</f>
        <v>3358888.19</v>
      </c>
      <c r="E1393" s="63">
        <f t="shared" ref="E1393" si="1642">SUM(E1390:E1392)</f>
        <v>1783890.0199999998</v>
      </c>
      <c r="F1393" s="63">
        <f t="shared" ref="F1393" si="1643">SUM(F1390:F1392)</f>
        <v>941382.86</v>
      </c>
      <c r="G1393" s="63">
        <f t="shared" ref="G1393" si="1644">SUM(G1390:G1392)</f>
        <v>0</v>
      </c>
      <c r="H1393" s="63">
        <f t="shared" ref="H1393" si="1645">SUM(H1390:H1392)</f>
        <v>0</v>
      </c>
      <c r="I1393" s="63">
        <f t="shared" ref="I1393" si="1646">SUM(I1390:I1392)</f>
        <v>0</v>
      </c>
      <c r="J1393" s="63">
        <f t="shared" ref="J1393" si="1647">SUM(J1390:J1392)</f>
        <v>327204.78999999998</v>
      </c>
      <c r="K1393" s="63">
        <f t="shared" si="1640"/>
        <v>4528600.1399999997</v>
      </c>
      <c r="L1393" s="63">
        <f>SUM(L1390:L1392)</f>
        <v>0</v>
      </c>
      <c r="M1393" s="155" t="s">
        <v>308</v>
      </c>
      <c r="N1393" s="63">
        <f>K1393-L1393</f>
        <v>4528600.1399999997</v>
      </c>
    </row>
    <row r="1394" spans="1:14" ht="10.5" customHeight="1" thickBot="1" x14ac:dyDescent="0.25">
      <c r="A1394" s="49"/>
      <c r="B1394" s="35"/>
      <c r="C1394" s="19"/>
      <c r="D1394" s="33"/>
      <c r="E1394" s="33"/>
      <c r="F1394" s="33"/>
      <c r="G1394" s="33"/>
      <c r="H1394" s="33"/>
      <c r="I1394" s="33"/>
      <c r="J1394" s="33"/>
      <c r="K1394" s="33"/>
      <c r="L1394" s="33"/>
      <c r="M1394" s="159" t="s">
        <v>308</v>
      </c>
      <c r="N1394" s="160"/>
    </row>
    <row r="1395" spans="1:14" s="67" customFormat="1" ht="10.5" customHeight="1" thickTop="1" x14ac:dyDescent="0.2">
      <c r="A1395" s="140"/>
      <c r="B1395" s="69"/>
      <c r="C1395" s="70" t="s">
        <v>394</v>
      </c>
      <c r="D1395" s="161">
        <f>D1388+D1393</f>
        <v>1126541873.0000002</v>
      </c>
      <c r="E1395" s="161">
        <f>E1388+E1393</f>
        <v>317836788.23999995</v>
      </c>
      <c r="F1395" s="161">
        <f t="shared" ref="F1395:J1395" si="1648">F1388+F1393</f>
        <v>444774809.77000004</v>
      </c>
      <c r="G1395" s="161">
        <f t="shared" si="1648"/>
        <v>28209312.310000002</v>
      </c>
      <c r="H1395" s="161">
        <f t="shared" si="1648"/>
        <v>0</v>
      </c>
      <c r="I1395" s="161">
        <f t="shared" si="1648"/>
        <v>168394802.97</v>
      </c>
      <c r="J1395" s="161">
        <f t="shared" si="1648"/>
        <v>-1789.8400000004331</v>
      </c>
      <c r="K1395" s="161">
        <f t="shared" ref="K1395" si="1649">D1395+E1395-F1395-G1395+H1395+I1395+J1395</f>
        <v>1139787552.2900004</v>
      </c>
      <c r="L1395" s="161">
        <f>L1388+L1393</f>
        <v>0</v>
      </c>
      <c r="M1395" s="204"/>
      <c r="N1395" s="161">
        <f>K1395-L1395</f>
        <v>1139787552.2900004</v>
      </c>
    </row>
    <row r="1396" spans="1:14" s="9" customFormat="1" ht="10.5" customHeight="1" x14ac:dyDescent="0.2">
      <c r="A1396" s="5"/>
      <c r="B1396" s="11"/>
      <c r="C1396" s="15"/>
      <c r="D1396" s="33"/>
      <c r="E1396" s="33"/>
      <c r="F1396" s="33"/>
      <c r="G1396" s="33"/>
      <c r="H1396" s="33"/>
      <c r="I1396" s="33"/>
      <c r="J1396" s="33"/>
      <c r="K1396" s="33"/>
      <c r="L1396" s="33"/>
      <c r="M1396" s="155"/>
      <c r="N1396" s="33"/>
    </row>
    <row r="1397" spans="1:14" s="9" customFormat="1" ht="10.5" customHeight="1" x14ac:dyDescent="0.2">
      <c r="A1397" s="124" t="s">
        <v>177</v>
      </c>
      <c r="B1397" s="118"/>
      <c r="C1397" s="208"/>
      <c r="D1397" s="200"/>
      <c r="E1397" s="33"/>
      <c r="F1397" s="33"/>
      <c r="G1397" s="33"/>
      <c r="H1397" s="33"/>
      <c r="I1397" s="33"/>
      <c r="J1397" s="33"/>
      <c r="K1397" s="33"/>
      <c r="L1397" s="33"/>
      <c r="M1397" s="155"/>
      <c r="N1397" s="33"/>
    </row>
    <row r="1398" spans="1:14" s="9" customFormat="1" ht="10.5" customHeight="1" x14ac:dyDescent="0.2">
      <c r="A1398" s="116"/>
      <c r="B1398" s="115">
        <v>341</v>
      </c>
      <c r="C1398" s="117" t="s">
        <v>40</v>
      </c>
      <c r="D1398" s="12">
        <v>693151.05</v>
      </c>
      <c r="E1398" s="12">
        <v>148592.19</v>
      </c>
      <c r="F1398" s="12">
        <v>0</v>
      </c>
      <c r="G1398" s="12">
        <v>0</v>
      </c>
      <c r="H1398" s="12">
        <v>0</v>
      </c>
      <c r="I1398" s="12">
        <v>0</v>
      </c>
      <c r="J1398" s="12">
        <v>0</v>
      </c>
      <c r="K1398" s="12">
        <f>D1398+E1398-F1398-G1398+H1398+I1398+J1398</f>
        <v>841743.24</v>
      </c>
      <c r="L1398" s="12">
        <v>0</v>
      </c>
      <c r="M1398" s="155" t="s">
        <v>308</v>
      </c>
      <c r="N1398" s="12">
        <f>K1398-L1398</f>
        <v>841743.24</v>
      </c>
    </row>
    <row r="1399" spans="1:14" s="9" customFormat="1" ht="10.5" customHeight="1" x14ac:dyDescent="0.2">
      <c r="A1399" s="116"/>
      <c r="B1399" s="115">
        <v>342</v>
      </c>
      <c r="C1399" s="126" t="s">
        <v>100</v>
      </c>
      <c r="D1399" s="12">
        <v>0</v>
      </c>
      <c r="E1399" s="12">
        <v>0</v>
      </c>
      <c r="F1399" s="12">
        <v>0</v>
      </c>
      <c r="G1399" s="12">
        <v>0</v>
      </c>
      <c r="H1399" s="12">
        <v>0</v>
      </c>
      <c r="I1399" s="12">
        <v>0</v>
      </c>
      <c r="J1399" s="12">
        <v>0</v>
      </c>
      <c r="K1399" s="12">
        <f>D1399+E1399-F1399-G1399+H1399+I1399+J1399</f>
        <v>0</v>
      </c>
      <c r="L1399" s="12">
        <v>0</v>
      </c>
      <c r="M1399" s="155" t="s">
        <v>308</v>
      </c>
      <c r="N1399" s="12">
        <f>K1399-L1399</f>
        <v>0</v>
      </c>
    </row>
    <row r="1400" spans="1:14" s="9" customFormat="1" ht="10.5" customHeight="1" x14ac:dyDescent="0.2">
      <c r="A1400" s="116"/>
      <c r="B1400" s="115">
        <v>343</v>
      </c>
      <c r="C1400" s="208" t="s">
        <v>101</v>
      </c>
      <c r="D1400" s="12">
        <v>21138672.059999999</v>
      </c>
      <c r="E1400" s="12">
        <v>3804830.37</v>
      </c>
      <c r="F1400" s="12">
        <v>0</v>
      </c>
      <c r="G1400" s="12">
        <v>0</v>
      </c>
      <c r="H1400" s="12">
        <v>0</v>
      </c>
      <c r="I1400" s="12">
        <v>0</v>
      </c>
      <c r="J1400" s="12">
        <v>0</v>
      </c>
      <c r="K1400" s="12">
        <f t="shared" ref="K1400:K1404" si="1650">D1400+E1400-F1400-G1400+H1400+I1400+J1400</f>
        <v>24943502.43</v>
      </c>
      <c r="L1400" s="12">
        <v>0</v>
      </c>
      <c r="M1400" s="155" t="s">
        <v>308</v>
      </c>
      <c r="N1400" s="12">
        <f t="shared" ref="N1400:N1403" si="1651">K1400-L1400</f>
        <v>24943502.43</v>
      </c>
    </row>
    <row r="1401" spans="1:14" s="9" customFormat="1" ht="10.5" customHeight="1" x14ac:dyDescent="0.2">
      <c r="A1401" s="116"/>
      <c r="B1401" s="115">
        <v>344</v>
      </c>
      <c r="C1401" s="208" t="s">
        <v>102</v>
      </c>
      <c r="D1401" s="12">
        <v>0</v>
      </c>
      <c r="E1401" s="12">
        <v>0</v>
      </c>
      <c r="F1401" s="12">
        <v>0</v>
      </c>
      <c r="G1401" s="12">
        <v>0</v>
      </c>
      <c r="H1401" s="12">
        <v>0</v>
      </c>
      <c r="I1401" s="12">
        <v>0</v>
      </c>
      <c r="J1401" s="12">
        <v>0</v>
      </c>
      <c r="K1401" s="12">
        <f t="shared" si="1650"/>
        <v>0</v>
      </c>
      <c r="L1401" s="12">
        <v>0</v>
      </c>
      <c r="M1401" s="155" t="s">
        <v>308</v>
      </c>
      <c r="N1401" s="12">
        <f t="shared" si="1651"/>
        <v>0</v>
      </c>
    </row>
    <row r="1402" spans="1:14" s="9" customFormat="1" ht="10.5" customHeight="1" x14ac:dyDescent="0.2">
      <c r="A1402" s="116"/>
      <c r="B1402" s="115">
        <v>345</v>
      </c>
      <c r="C1402" s="208" t="s">
        <v>43</v>
      </c>
      <c r="D1402" s="12">
        <v>3101018.17</v>
      </c>
      <c r="E1402" s="12">
        <v>882626.63</v>
      </c>
      <c r="F1402" s="12">
        <v>0</v>
      </c>
      <c r="G1402" s="12">
        <v>0</v>
      </c>
      <c r="H1402" s="12">
        <v>0</v>
      </c>
      <c r="I1402" s="12">
        <v>0</v>
      </c>
      <c r="J1402" s="12">
        <v>0</v>
      </c>
      <c r="K1402" s="12">
        <f t="shared" si="1650"/>
        <v>3983644.8</v>
      </c>
      <c r="L1402" s="12">
        <v>0</v>
      </c>
      <c r="M1402" s="155" t="s">
        <v>308</v>
      </c>
      <c r="N1402" s="12">
        <f t="shared" si="1651"/>
        <v>3983644.8</v>
      </c>
    </row>
    <row r="1403" spans="1:14" s="9" customFormat="1" ht="10.5" customHeight="1" x14ac:dyDescent="0.2">
      <c r="A1403" s="116"/>
      <c r="B1403" s="115">
        <v>346</v>
      </c>
      <c r="C1403" s="208" t="s">
        <v>44</v>
      </c>
      <c r="D1403" s="12">
        <v>0</v>
      </c>
      <c r="E1403" s="12">
        <v>0</v>
      </c>
      <c r="F1403" s="12">
        <v>0</v>
      </c>
      <c r="G1403" s="12">
        <v>0</v>
      </c>
      <c r="H1403" s="12">
        <v>0</v>
      </c>
      <c r="I1403" s="12">
        <v>0</v>
      </c>
      <c r="J1403" s="12">
        <v>0</v>
      </c>
      <c r="K1403" s="12">
        <f t="shared" si="1650"/>
        <v>0</v>
      </c>
      <c r="L1403" s="12">
        <v>0</v>
      </c>
      <c r="M1403" s="155" t="s">
        <v>308</v>
      </c>
      <c r="N1403" s="12">
        <f t="shared" si="1651"/>
        <v>0</v>
      </c>
    </row>
    <row r="1404" spans="1:14" s="67" customFormat="1" ht="10.5" customHeight="1" x14ac:dyDescent="0.2">
      <c r="A1404" s="116"/>
      <c r="B1404" s="108"/>
      <c r="C1404" s="82" t="s">
        <v>45</v>
      </c>
      <c r="D1404" s="63">
        <f>SUM(D1398:D1403)</f>
        <v>24932841.280000001</v>
      </c>
      <c r="E1404" s="63">
        <f t="shared" ref="E1404" si="1652">SUM(E1398:E1403)</f>
        <v>4836049.1900000004</v>
      </c>
      <c r="F1404" s="63">
        <f t="shared" ref="F1404" si="1653">SUM(F1398:F1403)</f>
        <v>0</v>
      </c>
      <c r="G1404" s="63">
        <f t="shared" ref="G1404" si="1654">SUM(G1398:G1403)</f>
        <v>0</v>
      </c>
      <c r="H1404" s="63">
        <f t="shared" ref="H1404" si="1655">SUM(H1398:H1403)</f>
        <v>0</v>
      </c>
      <c r="I1404" s="63">
        <f t="shared" ref="I1404" si="1656">SUM(I1398:I1403)</f>
        <v>0</v>
      </c>
      <c r="J1404" s="63">
        <f t="shared" ref="J1404" si="1657">SUM(J1398:J1403)</f>
        <v>0</v>
      </c>
      <c r="K1404" s="63">
        <f t="shared" si="1650"/>
        <v>29768890.470000003</v>
      </c>
      <c r="L1404" s="63">
        <f>SUM(L1398:L1403)</f>
        <v>0</v>
      </c>
      <c r="M1404" s="155" t="s">
        <v>308</v>
      </c>
      <c r="N1404" s="63">
        <f>K1404-L1404</f>
        <v>29768890.470000003</v>
      </c>
    </row>
    <row r="1405" spans="1:14" s="9" customFormat="1" ht="10.5" customHeight="1" x14ac:dyDescent="0.2">
      <c r="A1405" s="116"/>
      <c r="B1405" s="115"/>
      <c r="C1405" s="120"/>
      <c r="D1405" s="12"/>
      <c r="E1405" s="12"/>
      <c r="F1405" s="12"/>
      <c r="G1405" s="12"/>
      <c r="H1405" s="12"/>
      <c r="I1405" s="12"/>
      <c r="J1405" s="12"/>
      <c r="K1405" s="33"/>
      <c r="L1405" s="33"/>
      <c r="M1405" s="155" t="s">
        <v>308</v>
      </c>
      <c r="N1405" s="33"/>
    </row>
    <row r="1406" spans="1:14" s="9" customFormat="1" ht="10.5" customHeight="1" x14ac:dyDescent="0.2">
      <c r="A1406" s="116"/>
      <c r="B1406" s="115">
        <v>346.3</v>
      </c>
      <c r="C1406" s="117" t="s">
        <v>46</v>
      </c>
      <c r="D1406" s="12">
        <v>15914.25</v>
      </c>
      <c r="E1406" s="12">
        <v>6845.64</v>
      </c>
      <c r="F1406" s="12">
        <v>0</v>
      </c>
      <c r="G1406" s="12">
        <v>0</v>
      </c>
      <c r="H1406" s="12">
        <v>0</v>
      </c>
      <c r="I1406" s="12">
        <v>0</v>
      </c>
      <c r="J1406" s="12">
        <v>0</v>
      </c>
      <c r="K1406" s="12">
        <f t="shared" ref="K1406:K1409" si="1658">D1406+E1406-F1406-G1406+H1406+I1406+J1406</f>
        <v>22759.89</v>
      </c>
      <c r="L1406" s="12">
        <v>0</v>
      </c>
      <c r="M1406" s="155" t="s">
        <v>308</v>
      </c>
      <c r="N1406" s="12">
        <f t="shared" ref="N1406:N1408" si="1659">K1406-L1406</f>
        <v>22759.89</v>
      </c>
    </row>
    <row r="1407" spans="1:14" s="9" customFormat="1" ht="10.5" customHeight="1" x14ac:dyDescent="0.2">
      <c r="A1407" s="116"/>
      <c r="B1407" s="115">
        <v>346.5</v>
      </c>
      <c r="C1407" s="208" t="s">
        <v>47</v>
      </c>
      <c r="D1407" s="12">
        <v>21234.14</v>
      </c>
      <c r="E1407" s="12">
        <v>4437.4000000000005</v>
      </c>
      <c r="F1407" s="12">
        <v>21934.62</v>
      </c>
      <c r="G1407" s="12">
        <v>0</v>
      </c>
      <c r="H1407" s="12">
        <v>0</v>
      </c>
      <c r="I1407" s="12">
        <v>0</v>
      </c>
      <c r="J1407" s="12">
        <v>0</v>
      </c>
      <c r="K1407" s="12">
        <f t="shared" si="1658"/>
        <v>3736.9200000000019</v>
      </c>
      <c r="L1407" s="12">
        <v>0</v>
      </c>
      <c r="M1407" s="155" t="s">
        <v>308</v>
      </c>
      <c r="N1407" s="12">
        <f t="shared" si="1659"/>
        <v>3736.9200000000019</v>
      </c>
    </row>
    <row r="1408" spans="1:14" s="9" customFormat="1" ht="10.5" customHeight="1" x14ac:dyDescent="0.2">
      <c r="A1408" s="116"/>
      <c r="B1408" s="115">
        <v>346.7</v>
      </c>
      <c r="C1408" s="117" t="s">
        <v>48</v>
      </c>
      <c r="D1408" s="12">
        <v>53390.840000000004</v>
      </c>
      <c r="E1408" s="12">
        <v>14485.36</v>
      </c>
      <c r="F1408" s="12">
        <v>0</v>
      </c>
      <c r="G1408" s="12">
        <v>0</v>
      </c>
      <c r="H1408" s="12">
        <v>0</v>
      </c>
      <c r="I1408" s="12">
        <v>0</v>
      </c>
      <c r="J1408" s="12">
        <v>0</v>
      </c>
      <c r="K1408" s="12">
        <f t="shared" si="1658"/>
        <v>67876.200000000012</v>
      </c>
      <c r="L1408" s="12">
        <v>0</v>
      </c>
      <c r="M1408" s="155" t="s">
        <v>308</v>
      </c>
      <c r="N1408" s="12">
        <f t="shared" si="1659"/>
        <v>67876.200000000012</v>
      </c>
    </row>
    <row r="1409" spans="1:14" s="67" customFormat="1" ht="10.5" customHeight="1" x14ac:dyDescent="0.2">
      <c r="A1409" s="116"/>
      <c r="B1409" s="108"/>
      <c r="C1409" s="119" t="s">
        <v>49</v>
      </c>
      <c r="D1409" s="63">
        <f>SUM(D1406:D1408)</f>
        <v>90539.23000000001</v>
      </c>
      <c r="E1409" s="63">
        <f t="shared" ref="E1409" si="1660">SUM(E1406:E1408)</f>
        <v>25768.400000000001</v>
      </c>
      <c r="F1409" s="63">
        <f t="shared" ref="F1409" si="1661">SUM(F1406:F1408)</f>
        <v>21934.62</v>
      </c>
      <c r="G1409" s="63">
        <f t="shared" ref="G1409" si="1662">SUM(G1406:G1408)</f>
        <v>0</v>
      </c>
      <c r="H1409" s="63">
        <f t="shared" ref="H1409" si="1663">SUM(H1406:H1408)</f>
        <v>0</v>
      </c>
      <c r="I1409" s="63">
        <f t="shared" ref="I1409" si="1664">SUM(I1406:I1408)</f>
        <v>0</v>
      </c>
      <c r="J1409" s="63">
        <f t="shared" ref="J1409" si="1665">SUM(J1406:J1408)</f>
        <v>0</v>
      </c>
      <c r="K1409" s="63">
        <f t="shared" si="1658"/>
        <v>94373.010000000009</v>
      </c>
      <c r="L1409" s="63">
        <f>SUM(L1406:L1408)</f>
        <v>0</v>
      </c>
      <c r="M1409" s="155" t="s">
        <v>308</v>
      </c>
      <c r="N1409" s="63">
        <f>K1409-L1409</f>
        <v>94373.010000000009</v>
      </c>
    </row>
    <row r="1410" spans="1:14" s="9" customFormat="1" ht="10.5" customHeight="1" thickBot="1" x14ac:dyDescent="0.25">
      <c r="A1410" s="116"/>
      <c r="B1410" s="211"/>
      <c r="C1410" s="208"/>
      <c r="D1410" s="12"/>
      <c r="E1410" s="12"/>
      <c r="F1410" s="12"/>
      <c r="G1410" s="12"/>
      <c r="H1410" s="12"/>
      <c r="I1410" s="12"/>
      <c r="J1410" s="12"/>
      <c r="K1410" s="33"/>
      <c r="L1410" s="33"/>
      <c r="M1410" s="159" t="s">
        <v>308</v>
      </c>
      <c r="N1410" s="160"/>
    </row>
    <row r="1411" spans="1:14" s="67" customFormat="1" ht="10.5" customHeight="1" thickTop="1" x14ac:dyDescent="0.2">
      <c r="A1411" s="116"/>
      <c r="B1411" s="108"/>
      <c r="C1411" s="83" t="s">
        <v>395</v>
      </c>
      <c r="D1411" s="161">
        <f>D1404+D1409</f>
        <v>25023380.510000002</v>
      </c>
      <c r="E1411" s="161">
        <f>E1404+E1409</f>
        <v>4861817.5900000008</v>
      </c>
      <c r="F1411" s="161">
        <f t="shared" ref="F1411:J1411" si="1666">F1404+F1409</f>
        <v>21934.62</v>
      </c>
      <c r="G1411" s="161">
        <f t="shared" si="1666"/>
        <v>0</v>
      </c>
      <c r="H1411" s="161">
        <f t="shared" si="1666"/>
        <v>0</v>
      </c>
      <c r="I1411" s="161">
        <f t="shared" si="1666"/>
        <v>0</v>
      </c>
      <c r="J1411" s="161">
        <f t="shared" si="1666"/>
        <v>0</v>
      </c>
      <c r="K1411" s="161">
        <f t="shared" ref="K1411" si="1667">D1411+E1411-F1411-G1411+H1411+I1411+J1411</f>
        <v>29863263.48</v>
      </c>
      <c r="L1411" s="161">
        <f>L1404+L1409</f>
        <v>0</v>
      </c>
      <c r="M1411" s="204"/>
      <c r="N1411" s="161">
        <f>K1411-L1411</f>
        <v>29863263.48</v>
      </c>
    </row>
    <row r="1412" spans="1:14" s="9" customFormat="1" ht="10.5" customHeight="1" x14ac:dyDescent="0.2">
      <c r="A1412" s="116"/>
      <c r="B1412" s="211"/>
      <c r="C1412" s="118"/>
      <c r="D1412" s="200"/>
      <c r="E1412" s="33"/>
      <c r="F1412" s="33"/>
      <c r="G1412" s="33"/>
      <c r="H1412" s="33"/>
      <c r="I1412" s="33"/>
      <c r="J1412" s="33"/>
      <c r="K1412" s="33"/>
      <c r="L1412" s="33"/>
      <c r="M1412" s="155"/>
      <c r="N1412" s="33"/>
    </row>
    <row r="1413" spans="1:14" s="9" customFormat="1" ht="10.5" customHeight="1" x14ac:dyDescent="0.2">
      <c r="A1413" s="124" t="s">
        <v>178</v>
      </c>
      <c r="B1413" s="118"/>
      <c r="C1413" s="208"/>
      <c r="D1413" s="200"/>
      <c r="E1413" s="33"/>
      <c r="F1413" s="33"/>
      <c r="G1413" s="33"/>
      <c r="H1413" s="33"/>
      <c r="I1413" s="33"/>
      <c r="J1413" s="33"/>
      <c r="K1413" s="33"/>
      <c r="L1413" s="33"/>
      <c r="M1413" s="155"/>
      <c r="N1413" s="33"/>
    </row>
    <row r="1414" spans="1:14" s="9" customFormat="1" ht="10.5" customHeight="1" x14ac:dyDescent="0.2">
      <c r="A1414" s="116"/>
      <c r="B1414" s="115">
        <v>341</v>
      </c>
      <c r="C1414" s="117" t="s">
        <v>40</v>
      </c>
      <c r="D1414" s="12">
        <v>1845096.71</v>
      </c>
      <c r="E1414" s="12">
        <v>684639.36</v>
      </c>
      <c r="F1414" s="12">
        <v>0</v>
      </c>
      <c r="G1414" s="12">
        <v>0</v>
      </c>
      <c r="H1414" s="12">
        <v>0</v>
      </c>
      <c r="I1414" s="12">
        <v>0</v>
      </c>
      <c r="J1414" s="12">
        <v>0</v>
      </c>
      <c r="K1414" s="12">
        <f>D1414+E1414-F1414-G1414+H1414+I1414+J1414</f>
        <v>2529736.0699999998</v>
      </c>
      <c r="L1414" s="12">
        <v>0</v>
      </c>
      <c r="M1414" s="155" t="s">
        <v>308</v>
      </c>
      <c r="N1414" s="12">
        <f>K1414-L1414</f>
        <v>2529736.0699999998</v>
      </c>
    </row>
    <row r="1415" spans="1:14" s="9" customFormat="1" ht="10.5" customHeight="1" x14ac:dyDescent="0.2">
      <c r="A1415" s="116"/>
      <c r="B1415" s="115">
        <v>342</v>
      </c>
      <c r="C1415" s="126" t="s">
        <v>100</v>
      </c>
      <c r="D1415" s="12">
        <v>0</v>
      </c>
      <c r="E1415" s="12">
        <v>0</v>
      </c>
      <c r="F1415" s="12">
        <v>0</v>
      </c>
      <c r="G1415" s="12">
        <v>0</v>
      </c>
      <c r="H1415" s="12">
        <v>0</v>
      </c>
      <c r="I1415" s="12">
        <v>0</v>
      </c>
      <c r="J1415" s="12">
        <v>0</v>
      </c>
      <c r="K1415" s="12">
        <f>D1415+E1415-F1415-G1415+H1415+I1415+J1415</f>
        <v>0</v>
      </c>
      <c r="L1415" s="12">
        <v>0</v>
      </c>
      <c r="M1415" s="155" t="s">
        <v>308</v>
      </c>
      <c r="N1415" s="12">
        <f>K1415-L1415</f>
        <v>0</v>
      </c>
    </row>
    <row r="1416" spans="1:14" s="9" customFormat="1" ht="10.5" customHeight="1" x14ac:dyDescent="0.2">
      <c r="A1416" s="116"/>
      <c r="B1416" s="115">
        <v>343</v>
      </c>
      <c r="C1416" s="208" t="s">
        <v>101</v>
      </c>
      <c r="D1416" s="12">
        <v>51425474.43</v>
      </c>
      <c r="E1416" s="12">
        <v>13035184.25</v>
      </c>
      <c r="F1416" s="12">
        <v>2810494.71</v>
      </c>
      <c r="G1416" s="12">
        <v>990501.46</v>
      </c>
      <c r="H1416" s="12">
        <v>0</v>
      </c>
      <c r="I1416" s="12">
        <v>0</v>
      </c>
      <c r="J1416" s="12">
        <v>0</v>
      </c>
      <c r="K1416" s="12">
        <f t="shared" ref="K1416:K1420" si="1668">D1416+E1416-F1416-G1416+H1416+I1416+J1416</f>
        <v>60659662.509999998</v>
      </c>
      <c r="L1416" s="12">
        <v>0</v>
      </c>
      <c r="M1416" s="155" t="s">
        <v>308</v>
      </c>
      <c r="N1416" s="12">
        <f t="shared" ref="N1416:N1419" si="1669">K1416-L1416</f>
        <v>60659662.509999998</v>
      </c>
    </row>
    <row r="1417" spans="1:14" s="9" customFormat="1" ht="10.5" customHeight="1" x14ac:dyDescent="0.2">
      <c r="A1417" s="116"/>
      <c r="B1417" s="115">
        <v>344</v>
      </c>
      <c r="C1417" s="208" t="s">
        <v>102</v>
      </c>
      <c r="D1417" s="12">
        <v>0</v>
      </c>
      <c r="E1417" s="12">
        <v>0</v>
      </c>
      <c r="F1417" s="12">
        <v>0</v>
      </c>
      <c r="G1417" s="12">
        <v>0</v>
      </c>
      <c r="H1417" s="12">
        <v>0</v>
      </c>
      <c r="I1417" s="12">
        <v>0</v>
      </c>
      <c r="J1417" s="12">
        <v>0</v>
      </c>
      <c r="K1417" s="12">
        <f t="shared" si="1668"/>
        <v>0</v>
      </c>
      <c r="L1417" s="12">
        <v>0</v>
      </c>
      <c r="M1417" s="155" t="s">
        <v>308</v>
      </c>
      <c r="N1417" s="12">
        <f t="shared" si="1669"/>
        <v>0</v>
      </c>
    </row>
    <row r="1418" spans="1:14" s="9" customFormat="1" ht="10.5" customHeight="1" x14ac:dyDescent="0.2">
      <c r="A1418" s="116"/>
      <c r="B1418" s="115">
        <v>345</v>
      </c>
      <c r="C1418" s="208" t="s">
        <v>43</v>
      </c>
      <c r="D1418" s="12">
        <v>367780.92</v>
      </c>
      <c r="E1418" s="12">
        <v>136131.72</v>
      </c>
      <c r="F1418" s="12">
        <v>0</v>
      </c>
      <c r="G1418" s="12">
        <v>0</v>
      </c>
      <c r="H1418" s="12">
        <v>0</v>
      </c>
      <c r="I1418" s="12">
        <v>0</v>
      </c>
      <c r="J1418" s="12">
        <v>0</v>
      </c>
      <c r="K1418" s="12">
        <f t="shared" si="1668"/>
        <v>503912.64</v>
      </c>
      <c r="L1418" s="12">
        <v>0</v>
      </c>
      <c r="M1418" s="155" t="s">
        <v>308</v>
      </c>
      <c r="N1418" s="12">
        <f t="shared" si="1669"/>
        <v>503912.64</v>
      </c>
    </row>
    <row r="1419" spans="1:14" s="9" customFormat="1" ht="10.5" customHeight="1" x14ac:dyDescent="0.2">
      <c r="A1419" s="116"/>
      <c r="B1419" s="115">
        <v>346</v>
      </c>
      <c r="C1419" s="208" t="s">
        <v>44</v>
      </c>
      <c r="D1419" s="12">
        <v>172.74</v>
      </c>
      <c r="E1419" s="12">
        <v>42.84</v>
      </c>
      <c r="F1419" s="12">
        <v>0</v>
      </c>
      <c r="G1419" s="12">
        <v>0</v>
      </c>
      <c r="H1419" s="12">
        <v>0</v>
      </c>
      <c r="I1419" s="12">
        <v>0</v>
      </c>
      <c r="J1419" s="12">
        <v>0</v>
      </c>
      <c r="K1419" s="12">
        <f t="shared" si="1668"/>
        <v>215.58</v>
      </c>
      <c r="L1419" s="12">
        <v>0</v>
      </c>
      <c r="M1419" s="155" t="s">
        <v>308</v>
      </c>
      <c r="N1419" s="12">
        <f t="shared" si="1669"/>
        <v>215.58</v>
      </c>
    </row>
    <row r="1420" spans="1:14" s="67" customFormat="1" ht="10.5" customHeight="1" x14ac:dyDescent="0.2">
      <c r="A1420" s="116"/>
      <c r="B1420" s="108"/>
      <c r="C1420" s="82" t="s">
        <v>45</v>
      </c>
      <c r="D1420" s="63">
        <f>SUM(D1414:D1419)</f>
        <v>53638524.800000004</v>
      </c>
      <c r="E1420" s="63">
        <f t="shared" ref="E1420" si="1670">SUM(E1414:E1419)</f>
        <v>13855998.17</v>
      </c>
      <c r="F1420" s="63">
        <f t="shared" ref="F1420" si="1671">SUM(F1414:F1419)</f>
        <v>2810494.71</v>
      </c>
      <c r="G1420" s="63">
        <f t="shared" ref="G1420" si="1672">SUM(G1414:G1419)</f>
        <v>990501.46</v>
      </c>
      <c r="H1420" s="63">
        <f t="shared" ref="H1420" si="1673">SUM(H1414:H1419)</f>
        <v>0</v>
      </c>
      <c r="I1420" s="63">
        <f t="shared" ref="I1420" si="1674">SUM(I1414:I1419)</f>
        <v>0</v>
      </c>
      <c r="J1420" s="63">
        <f t="shared" ref="J1420" si="1675">SUM(J1414:J1419)</f>
        <v>0</v>
      </c>
      <c r="K1420" s="63">
        <f t="shared" si="1668"/>
        <v>63693526.799999997</v>
      </c>
      <c r="L1420" s="63">
        <f>SUM(L1414:L1419)</f>
        <v>0</v>
      </c>
      <c r="M1420" s="155" t="s">
        <v>308</v>
      </c>
      <c r="N1420" s="63">
        <f>K1420-L1420</f>
        <v>63693526.799999997</v>
      </c>
    </row>
    <row r="1421" spans="1:14" s="9" customFormat="1" ht="10.5" customHeight="1" x14ac:dyDescent="0.2">
      <c r="A1421" s="116"/>
      <c r="B1421" s="115"/>
      <c r="C1421" s="120"/>
      <c r="D1421" s="12"/>
      <c r="E1421" s="12"/>
      <c r="F1421" s="12"/>
      <c r="G1421" s="12"/>
      <c r="H1421" s="12"/>
      <c r="I1421" s="12"/>
      <c r="J1421" s="12"/>
      <c r="K1421" s="33"/>
      <c r="L1421" s="33"/>
      <c r="M1421" s="155" t="s">
        <v>308</v>
      </c>
      <c r="N1421" s="33"/>
    </row>
    <row r="1422" spans="1:14" s="9" customFormat="1" ht="10.5" customHeight="1" x14ac:dyDescent="0.2">
      <c r="A1422" s="116"/>
      <c r="B1422" s="115">
        <v>346.3</v>
      </c>
      <c r="C1422" s="117" t="s">
        <v>46</v>
      </c>
      <c r="D1422" s="12">
        <v>0</v>
      </c>
      <c r="E1422" s="12">
        <v>0</v>
      </c>
      <c r="F1422" s="12">
        <v>0</v>
      </c>
      <c r="G1422" s="12">
        <v>0</v>
      </c>
      <c r="H1422" s="12">
        <v>0</v>
      </c>
      <c r="I1422" s="12">
        <v>0</v>
      </c>
      <c r="J1422" s="12">
        <v>0</v>
      </c>
      <c r="K1422" s="12">
        <f t="shared" ref="K1422:K1425" si="1676">D1422+E1422-F1422-G1422+H1422+I1422+J1422</f>
        <v>0</v>
      </c>
      <c r="L1422" s="12">
        <v>0</v>
      </c>
      <c r="M1422" s="155" t="s">
        <v>308</v>
      </c>
      <c r="N1422" s="12">
        <f t="shared" ref="N1422:N1424" si="1677">K1422-L1422</f>
        <v>0</v>
      </c>
    </row>
    <row r="1423" spans="1:14" s="9" customFormat="1" ht="10.5" customHeight="1" x14ac:dyDescent="0.2">
      <c r="A1423" s="116"/>
      <c r="B1423" s="115">
        <v>346.5</v>
      </c>
      <c r="C1423" s="208" t="s">
        <v>47</v>
      </c>
      <c r="D1423" s="12">
        <v>23226.73</v>
      </c>
      <c r="E1423" s="12">
        <v>4195.8</v>
      </c>
      <c r="F1423" s="12">
        <v>21384</v>
      </c>
      <c r="G1423" s="12">
        <v>0</v>
      </c>
      <c r="H1423" s="12">
        <v>0</v>
      </c>
      <c r="I1423" s="12">
        <v>0</v>
      </c>
      <c r="J1423" s="12">
        <v>0</v>
      </c>
      <c r="K1423" s="12">
        <f t="shared" si="1676"/>
        <v>6038.5299999999988</v>
      </c>
      <c r="L1423" s="12">
        <v>0</v>
      </c>
      <c r="M1423" s="155" t="s">
        <v>308</v>
      </c>
      <c r="N1423" s="12">
        <f t="shared" si="1677"/>
        <v>6038.5299999999988</v>
      </c>
    </row>
    <row r="1424" spans="1:14" s="9" customFormat="1" ht="10.5" customHeight="1" x14ac:dyDescent="0.2">
      <c r="A1424" s="116"/>
      <c r="B1424" s="115">
        <v>346.7</v>
      </c>
      <c r="C1424" s="117" t="s">
        <v>48</v>
      </c>
      <c r="D1424" s="12">
        <v>3465.56</v>
      </c>
      <c r="E1424" s="12">
        <v>3783.44</v>
      </c>
      <c r="F1424" s="12">
        <v>0</v>
      </c>
      <c r="G1424" s="12">
        <v>0</v>
      </c>
      <c r="H1424" s="12">
        <v>0</v>
      </c>
      <c r="I1424" s="12">
        <v>0</v>
      </c>
      <c r="J1424" s="12">
        <v>0</v>
      </c>
      <c r="K1424" s="12">
        <f t="shared" si="1676"/>
        <v>7249</v>
      </c>
      <c r="L1424" s="12">
        <v>0</v>
      </c>
      <c r="M1424" s="155" t="s">
        <v>308</v>
      </c>
      <c r="N1424" s="12">
        <f t="shared" si="1677"/>
        <v>7249</v>
      </c>
    </row>
    <row r="1425" spans="1:14" s="67" customFormat="1" ht="10.5" customHeight="1" x14ac:dyDescent="0.2">
      <c r="A1425" s="116"/>
      <c r="B1425" s="108"/>
      <c r="C1425" s="119" t="s">
        <v>49</v>
      </c>
      <c r="D1425" s="63">
        <f>SUM(D1422:D1424)</f>
        <v>26692.29</v>
      </c>
      <c r="E1425" s="63">
        <f t="shared" ref="E1425" si="1678">SUM(E1422:E1424)</f>
        <v>7979.24</v>
      </c>
      <c r="F1425" s="63">
        <f t="shared" ref="F1425" si="1679">SUM(F1422:F1424)</f>
        <v>21384</v>
      </c>
      <c r="G1425" s="63">
        <f t="shared" ref="G1425" si="1680">SUM(G1422:G1424)</f>
        <v>0</v>
      </c>
      <c r="H1425" s="63">
        <f t="shared" ref="H1425" si="1681">SUM(H1422:H1424)</f>
        <v>0</v>
      </c>
      <c r="I1425" s="63">
        <f t="shared" ref="I1425" si="1682">SUM(I1422:I1424)</f>
        <v>0</v>
      </c>
      <c r="J1425" s="63">
        <f t="shared" ref="J1425" si="1683">SUM(J1422:J1424)</f>
        <v>0</v>
      </c>
      <c r="K1425" s="63">
        <f t="shared" si="1676"/>
        <v>13287.529999999999</v>
      </c>
      <c r="L1425" s="63">
        <f>SUM(L1422:L1424)</f>
        <v>0</v>
      </c>
      <c r="M1425" s="155" t="s">
        <v>308</v>
      </c>
      <c r="N1425" s="63">
        <f>K1425-L1425</f>
        <v>13287.529999999999</v>
      </c>
    </row>
    <row r="1426" spans="1:14" s="9" customFormat="1" ht="10.5" customHeight="1" thickBot="1" x14ac:dyDescent="0.25">
      <c r="A1426" s="116"/>
      <c r="B1426" s="211"/>
      <c r="C1426" s="208"/>
      <c r="D1426" s="12"/>
      <c r="E1426" s="12"/>
      <c r="F1426" s="12"/>
      <c r="G1426" s="12"/>
      <c r="H1426" s="12"/>
      <c r="I1426" s="12"/>
      <c r="J1426" s="12"/>
      <c r="K1426" s="33"/>
      <c r="L1426" s="33"/>
      <c r="M1426" s="159" t="s">
        <v>308</v>
      </c>
      <c r="N1426" s="160"/>
    </row>
    <row r="1427" spans="1:14" s="67" customFormat="1" ht="10.5" customHeight="1" thickTop="1" x14ac:dyDescent="0.2">
      <c r="A1427" s="116"/>
      <c r="B1427" s="108"/>
      <c r="C1427" s="83" t="s">
        <v>396</v>
      </c>
      <c r="D1427" s="161">
        <f>D1420+D1425</f>
        <v>53665217.090000004</v>
      </c>
      <c r="E1427" s="161">
        <f>E1420+E1425</f>
        <v>13863977.41</v>
      </c>
      <c r="F1427" s="161">
        <f t="shared" ref="F1427:J1427" si="1684">F1420+F1425</f>
        <v>2831878.71</v>
      </c>
      <c r="G1427" s="161">
        <f t="shared" si="1684"/>
        <v>990501.46</v>
      </c>
      <c r="H1427" s="161">
        <f t="shared" si="1684"/>
        <v>0</v>
      </c>
      <c r="I1427" s="161">
        <f t="shared" si="1684"/>
        <v>0</v>
      </c>
      <c r="J1427" s="161">
        <f t="shared" si="1684"/>
        <v>0</v>
      </c>
      <c r="K1427" s="161">
        <f t="shared" ref="K1427" si="1685">D1427+E1427-F1427-G1427+H1427+I1427+J1427</f>
        <v>63706814.329999998</v>
      </c>
      <c r="L1427" s="161">
        <f>L1420+L1425</f>
        <v>0</v>
      </c>
      <c r="M1427" s="204"/>
      <c r="N1427" s="161">
        <f>K1427-L1427</f>
        <v>63706814.329999998</v>
      </c>
    </row>
    <row r="1428" spans="1:14" s="9" customFormat="1" ht="10.5" customHeight="1" x14ac:dyDescent="0.2">
      <c r="A1428" s="208"/>
      <c r="B1428" s="115"/>
      <c r="C1428" s="208"/>
      <c r="D1428" s="201"/>
      <c r="E1428" s="33"/>
      <c r="F1428" s="33"/>
      <c r="G1428" s="33"/>
      <c r="H1428" s="33"/>
      <c r="I1428" s="33"/>
      <c r="J1428" s="33"/>
      <c r="K1428" s="33"/>
      <c r="L1428" s="33"/>
      <c r="M1428" s="155"/>
      <c r="N1428" s="33"/>
    </row>
    <row r="1429" spans="1:14" s="9" customFormat="1" ht="10.5" customHeight="1" x14ac:dyDescent="0.2">
      <c r="A1429" s="124" t="s">
        <v>179</v>
      </c>
      <c r="B1429" s="118"/>
      <c r="C1429" s="208"/>
      <c r="D1429" s="200"/>
      <c r="E1429" s="33"/>
      <c r="F1429" s="33"/>
      <c r="G1429" s="33"/>
      <c r="H1429" s="33"/>
      <c r="I1429" s="33"/>
      <c r="J1429" s="33"/>
      <c r="K1429" s="33"/>
      <c r="L1429" s="33"/>
      <c r="M1429" s="155"/>
      <c r="N1429" s="33"/>
    </row>
    <row r="1430" spans="1:14" s="9" customFormat="1" ht="10.5" customHeight="1" x14ac:dyDescent="0.2">
      <c r="A1430" s="116"/>
      <c r="B1430" s="115">
        <v>341</v>
      </c>
      <c r="C1430" s="117" t="s">
        <v>40</v>
      </c>
      <c r="D1430" s="12">
        <v>480513.13</v>
      </c>
      <c r="E1430" s="12">
        <v>127503</v>
      </c>
      <c r="F1430" s="12">
        <v>0</v>
      </c>
      <c r="G1430" s="12">
        <v>0</v>
      </c>
      <c r="H1430" s="12">
        <v>0</v>
      </c>
      <c r="I1430" s="12">
        <v>0</v>
      </c>
      <c r="J1430" s="12">
        <v>8954.11</v>
      </c>
      <c r="K1430" s="12">
        <f>D1430+E1430-F1430-G1430+H1430+I1430+J1430</f>
        <v>616970.23999999999</v>
      </c>
      <c r="L1430" s="12">
        <v>0</v>
      </c>
      <c r="M1430" s="155" t="s">
        <v>308</v>
      </c>
      <c r="N1430" s="12">
        <f>K1430-L1430</f>
        <v>616970.23999999999</v>
      </c>
    </row>
    <row r="1431" spans="1:14" s="9" customFormat="1" ht="10.5" customHeight="1" x14ac:dyDescent="0.2">
      <c r="A1431" s="116"/>
      <c r="B1431" s="115">
        <v>342</v>
      </c>
      <c r="C1431" s="126" t="s">
        <v>100</v>
      </c>
      <c r="D1431" s="12">
        <v>0</v>
      </c>
      <c r="E1431" s="12">
        <v>0</v>
      </c>
      <c r="F1431" s="12">
        <v>0</v>
      </c>
      <c r="G1431" s="12">
        <v>0</v>
      </c>
      <c r="H1431" s="12">
        <v>0</v>
      </c>
      <c r="I1431" s="12">
        <v>0</v>
      </c>
      <c r="J1431" s="12">
        <v>0</v>
      </c>
      <c r="K1431" s="12">
        <f>D1431+E1431-F1431-G1431+H1431+I1431+J1431</f>
        <v>0</v>
      </c>
      <c r="L1431" s="12">
        <v>0</v>
      </c>
      <c r="M1431" s="155" t="s">
        <v>308</v>
      </c>
      <c r="N1431" s="12">
        <f>K1431-L1431</f>
        <v>0</v>
      </c>
    </row>
    <row r="1432" spans="1:14" s="9" customFormat="1" ht="10.5" customHeight="1" x14ac:dyDescent="0.2">
      <c r="A1432" s="116"/>
      <c r="B1432" s="115">
        <v>343</v>
      </c>
      <c r="C1432" s="208" t="s">
        <v>101</v>
      </c>
      <c r="D1432" s="12">
        <v>8390234.5700000003</v>
      </c>
      <c r="E1432" s="12">
        <v>1702175.76</v>
      </c>
      <c r="F1432" s="12">
        <v>0</v>
      </c>
      <c r="G1432" s="12">
        <v>0</v>
      </c>
      <c r="H1432" s="12">
        <v>0</v>
      </c>
      <c r="I1432" s="12">
        <v>0</v>
      </c>
      <c r="J1432" s="12">
        <v>-8954.11</v>
      </c>
      <c r="K1432" s="12">
        <f t="shared" ref="K1432:K1436" si="1686">D1432+E1432-F1432-G1432+H1432+I1432+J1432</f>
        <v>10083456.220000001</v>
      </c>
      <c r="L1432" s="12">
        <v>0</v>
      </c>
      <c r="M1432" s="155" t="s">
        <v>308</v>
      </c>
      <c r="N1432" s="12">
        <f t="shared" ref="N1432:N1435" si="1687">K1432-L1432</f>
        <v>10083456.220000001</v>
      </c>
    </row>
    <row r="1433" spans="1:14" s="9" customFormat="1" ht="10.5" customHeight="1" x14ac:dyDescent="0.2">
      <c r="A1433" s="116"/>
      <c r="B1433" s="115">
        <v>344</v>
      </c>
      <c r="C1433" s="208" t="s">
        <v>102</v>
      </c>
      <c r="D1433" s="12">
        <v>0</v>
      </c>
      <c r="E1433" s="12">
        <v>0</v>
      </c>
      <c r="F1433" s="12">
        <v>0</v>
      </c>
      <c r="G1433" s="12">
        <v>0</v>
      </c>
      <c r="H1433" s="12">
        <v>0</v>
      </c>
      <c r="I1433" s="12">
        <v>0</v>
      </c>
      <c r="J1433" s="12">
        <v>0</v>
      </c>
      <c r="K1433" s="12">
        <f t="shared" si="1686"/>
        <v>0</v>
      </c>
      <c r="L1433" s="12">
        <v>0</v>
      </c>
      <c r="M1433" s="155" t="s">
        <v>308</v>
      </c>
      <c r="N1433" s="12">
        <f t="shared" si="1687"/>
        <v>0</v>
      </c>
    </row>
    <row r="1434" spans="1:14" s="9" customFormat="1" ht="10.5" customHeight="1" x14ac:dyDescent="0.2">
      <c r="A1434" s="116"/>
      <c r="B1434" s="115">
        <v>345</v>
      </c>
      <c r="C1434" s="208" t="s">
        <v>43</v>
      </c>
      <c r="D1434" s="12">
        <v>682361.01</v>
      </c>
      <c r="E1434" s="12">
        <v>202181.04</v>
      </c>
      <c r="F1434" s="12">
        <v>0</v>
      </c>
      <c r="G1434" s="12">
        <v>0</v>
      </c>
      <c r="H1434" s="12">
        <v>0</v>
      </c>
      <c r="I1434" s="12">
        <v>0</v>
      </c>
      <c r="J1434" s="12">
        <v>0</v>
      </c>
      <c r="K1434" s="12">
        <f t="shared" si="1686"/>
        <v>884542.05</v>
      </c>
      <c r="L1434" s="12">
        <v>0</v>
      </c>
      <c r="M1434" s="155" t="s">
        <v>308</v>
      </c>
      <c r="N1434" s="12">
        <f t="shared" si="1687"/>
        <v>884542.05</v>
      </c>
    </row>
    <row r="1435" spans="1:14" s="9" customFormat="1" ht="10.5" customHeight="1" x14ac:dyDescent="0.2">
      <c r="A1435" s="116"/>
      <c r="B1435" s="115">
        <v>346</v>
      </c>
      <c r="C1435" s="208" t="s">
        <v>44</v>
      </c>
      <c r="D1435" s="12">
        <v>0</v>
      </c>
      <c r="E1435" s="12">
        <v>0</v>
      </c>
      <c r="F1435" s="12">
        <v>0</v>
      </c>
      <c r="G1435" s="12">
        <v>0</v>
      </c>
      <c r="H1435" s="12">
        <v>0</v>
      </c>
      <c r="I1435" s="12">
        <v>0</v>
      </c>
      <c r="J1435" s="12">
        <v>0</v>
      </c>
      <c r="K1435" s="12">
        <f t="shared" si="1686"/>
        <v>0</v>
      </c>
      <c r="L1435" s="12">
        <v>0</v>
      </c>
      <c r="M1435" s="155" t="s">
        <v>308</v>
      </c>
      <c r="N1435" s="12">
        <f t="shared" si="1687"/>
        <v>0</v>
      </c>
    </row>
    <row r="1436" spans="1:14" s="67" customFormat="1" ht="10.5" customHeight="1" x14ac:dyDescent="0.2">
      <c r="A1436" s="116"/>
      <c r="B1436" s="108"/>
      <c r="C1436" s="82" t="s">
        <v>45</v>
      </c>
      <c r="D1436" s="63">
        <f>SUM(D1430:D1435)</f>
        <v>9553108.7100000009</v>
      </c>
      <c r="E1436" s="63">
        <f t="shared" ref="E1436" si="1688">SUM(E1430:E1435)</f>
        <v>2031859.8</v>
      </c>
      <c r="F1436" s="63">
        <f t="shared" ref="F1436" si="1689">SUM(F1430:F1435)</f>
        <v>0</v>
      </c>
      <c r="G1436" s="63">
        <f t="shared" ref="G1436" si="1690">SUM(G1430:G1435)</f>
        <v>0</v>
      </c>
      <c r="H1436" s="63">
        <f t="shared" ref="H1436" si="1691">SUM(H1430:H1435)</f>
        <v>0</v>
      </c>
      <c r="I1436" s="63">
        <f t="shared" ref="I1436" si="1692">SUM(I1430:I1435)</f>
        <v>0</v>
      </c>
      <c r="J1436" s="63">
        <f t="shared" ref="J1436" si="1693">SUM(J1430:J1435)</f>
        <v>0</v>
      </c>
      <c r="K1436" s="63">
        <f t="shared" si="1686"/>
        <v>11584968.510000002</v>
      </c>
      <c r="L1436" s="63">
        <f>SUM(L1430:L1435)</f>
        <v>0</v>
      </c>
      <c r="M1436" s="155" t="s">
        <v>308</v>
      </c>
      <c r="N1436" s="63">
        <f>K1436-L1436</f>
        <v>11584968.510000002</v>
      </c>
    </row>
    <row r="1437" spans="1:14" s="9" customFormat="1" ht="10.5" customHeight="1" x14ac:dyDescent="0.2">
      <c r="A1437" s="116"/>
      <c r="B1437" s="115"/>
      <c r="C1437" s="120"/>
      <c r="D1437" s="12"/>
      <c r="E1437" s="12"/>
      <c r="F1437" s="12"/>
      <c r="G1437" s="12"/>
      <c r="H1437" s="12"/>
      <c r="I1437" s="12"/>
      <c r="J1437" s="12"/>
      <c r="K1437" s="33"/>
      <c r="L1437" s="33"/>
      <c r="M1437" s="155" t="s">
        <v>308</v>
      </c>
      <c r="N1437" s="33"/>
    </row>
    <row r="1438" spans="1:14" s="9" customFormat="1" ht="10.5" customHeight="1" x14ac:dyDescent="0.2">
      <c r="A1438" s="116"/>
      <c r="B1438" s="115">
        <v>346.3</v>
      </c>
      <c r="C1438" s="117" t="s">
        <v>46</v>
      </c>
      <c r="D1438" s="12">
        <v>1218.67</v>
      </c>
      <c r="E1438" s="12">
        <v>436.56</v>
      </c>
      <c r="F1438" s="12">
        <v>0</v>
      </c>
      <c r="G1438" s="12">
        <v>0</v>
      </c>
      <c r="H1438" s="12">
        <v>0</v>
      </c>
      <c r="I1438" s="12">
        <v>0</v>
      </c>
      <c r="J1438" s="12">
        <v>0</v>
      </c>
      <c r="K1438" s="12">
        <f t="shared" ref="K1438:K1441" si="1694">D1438+E1438-F1438-G1438+H1438+I1438+J1438</f>
        <v>1655.23</v>
      </c>
      <c r="L1438" s="12">
        <v>0</v>
      </c>
      <c r="M1438" s="155" t="s">
        <v>308</v>
      </c>
      <c r="N1438" s="12">
        <f t="shared" ref="N1438:N1440" si="1695">K1438-L1438</f>
        <v>1655.23</v>
      </c>
    </row>
    <row r="1439" spans="1:14" s="9" customFormat="1" ht="10.5" customHeight="1" x14ac:dyDescent="0.2">
      <c r="A1439" s="116"/>
      <c r="B1439" s="115">
        <v>346.5</v>
      </c>
      <c r="C1439" s="208" t="s">
        <v>47</v>
      </c>
      <c r="D1439" s="12">
        <v>8888</v>
      </c>
      <c r="E1439" s="12">
        <v>3825.34</v>
      </c>
      <c r="F1439" s="12">
        <v>9438.49</v>
      </c>
      <c r="G1439" s="12">
        <v>0</v>
      </c>
      <c r="H1439" s="12">
        <v>0</v>
      </c>
      <c r="I1439" s="12">
        <v>0</v>
      </c>
      <c r="J1439" s="12">
        <v>0</v>
      </c>
      <c r="K1439" s="12">
        <f t="shared" si="1694"/>
        <v>3274.8500000000004</v>
      </c>
      <c r="L1439" s="12">
        <v>0</v>
      </c>
      <c r="M1439" s="155" t="s">
        <v>308</v>
      </c>
      <c r="N1439" s="12">
        <f t="shared" si="1695"/>
        <v>3274.8500000000004</v>
      </c>
    </row>
    <row r="1440" spans="1:14" s="9" customFormat="1" ht="10.5" customHeight="1" x14ac:dyDescent="0.2">
      <c r="A1440" s="116"/>
      <c r="B1440" s="115">
        <v>346.7</v>
      </c>
      <c r="C1440" s="117" t="s">
        <v>48</v>
      </c>
      <c r="D1440" s="12">
        <v>32833.26</v>
      </c>
      <c r="E1440" s="12">
        <v>7365.72</v>
      </c>
      <c r="F1440" s="12">
        <v>0</v>
      </c>
      <c r="G1440" s="12">
        <v>0</v>
      </c>
      <c r="H1440" s="12">
        <v>0</v>
      </c>
      <c r="I1440" s="12">
        <v>0</v>
      </c>
      <c r="J1440" s="12">
        <v>0</v>
      </c>
      <c r="K1440" s="12">
        <f t="shared" si="1694"/>
        <v>40198.980000000003</v>
      </c>
      <c r="L1440" s="12">
        <v>0</v>
      </c>
      <c r="M1440" s="155" t="s">
        <v>308</v>
      </c>
      <c r="N1440" s="12">
        <f t="shared" si="1695"/>
        <v>40198.980000000003</v>
      </c>
    </row>
    <row r="1441" spans="1:14" s="67" customFormat="1" ht="10.5" customHeight="1" x14ac:dyDescent="0.2">
      <c r="A1441" s="116"/>
      <c r="B1441" s="108"/>
      <c r="C1441" s="119" t="s">
        <v>49</v>
      </c>
      <c r="D1441" s="63">
        <f>SUM(D1438:D1440)</f>
        <v>42939.93</v>
      </c>
      <c r="E1441" s="63">
        <f t="shared" ref="E1441" si="1696">SUM(E1438:E1440)</f>
        <v>11627.62</v>
      </c>
      <c r="F1441" s="63">
        <f t="shared" ref="F1441" si="1697">SUM(F1438:F1440)</f>
        <v>9438.49</v>
      </c>
      <c r="G1441" s="63">
        <f t="shared" ref="G1441" si="1698">SUM(G1438:G1440)</f>
        <v>0</v>
      </c>
      <c r="H1441" s="63">
        <f t="shared" ref="H1441" si="1699">SUM(H1438:H1440)</f>
        <v>0</v>
      </c>
      <c r="I1441" s="63">
        <f t="shared" ref="I1441" si="1700">SUM(I1438:I1440)</f>
        <v>0</v>
      </c>
      <c r="J1441" s="63">
        <f t="shared" ref="J1441" si="1701">SUM(J1438:J1440)</f>
        <v>0</v>
      </c>
      <c r="K1441" s="63">
        <f t="shared" si="1694"/>
        <v>45129.060000000005</v>
      </c>
      <c r="L1441" s="63">
        <f>SUM(L1438:L1440)</f>
        <v>0</v>
      </c>
      <c r="M1441" s="155" t="s">
        <v>308</v>
      </c>
      <c r="N1441" s="63">
        <f>K1441-L1441</f>
        <v>45129.060000000005</v>
      </c>
    </row>
    <row r="1442" spans="1:14" s="9" customFormat="1" ht="10.5" customHeight="1" thickBot="1" x14ac:dyDescent="0.25">
      <c r="A1442" s="116"/>
      <c r="B1442" s="211"/>
      <c r="C1442" s="208"/>
      <c r="D1442" s="12"/>
      <c r="E1442" s="12"/>
      <c r="F1442" s="12"/>
      <c r="G1442" s="12"/>
      <c r="H1442" s="12"/>
      <c r="I1442" s="12"/>
      <c r="J1442" s="12"/>
      <c r="K1442" s="33"/>
      <c r="L1442" s="33"/>
      <c r="M1442" s="159" t="s">
        <v>308</v>
      </c>
      <c r="N1442" s="160"/>
    </row>
    <row r="1443" spans="1:14" s="67" customFormat="1" ht="10.5" customHeight="1" thickTop="1" x14ac:dyDescent="0.2">
      <c r="A1443" s="116"/>
      <c r="B1443" s="108"/>
      <c r="C1443" s="83" t="s">
        <v>397</v>
      </c>
      <c r="D1443" s="161">
        <f>D1436+D1441</f>
        <v>9596048.6400000006</v>
      </c>
      <c r="E1443" s="161">
        <f>E1436+E1441</f>
        <v>2043487.4200000002</v>
      </c>
      <c r="F1443" s="161">
        <f t="shared" ref="F1443:J1443" si="1702">F1436+F1441</f>
        <v>9438.49</v>
      </c>
      <c r="G1443" s="161">
        <f t="shared" si="1702"/>
        <v>0</v>
      </c>
      <c r="H1443" s="161">
        <f t="shared" si="1702"/>
        <v>0</v>
      </c>
      <c r="I1443" s="161">
        <f t="shared" si="1702"/>
        <v>0</v>
      </c>
      <c r="J1443" s="161">
        <f t="shared" si="1702"/>
        <v>0</v>
      </c>
      <c r="K1443" s="161">
        <f t="shared" ref="K1443" si="1703">D1443+E1443-F1443-G1443+H1443+I1443+J1443</f>
        <v>11630097.57</v>
      </c>
      <c r="L1443" s="161">
        <f>L1436+L1441</f>
        <v>0</v>
      </c>
      <c r="M1443" s="204"/>
      <c r="N1443" s="161">
        <f>K1443-L1443</f>
        <v>11630097.57</v>
      </c>
    </row>
    <row r="1444" spans="1:14" s="9" customFormat="1" ht="10.5" customHeight="1" x14ac:dyDescent="0.2">
      <c r="A1444" s="116"/>
      <c r="B1444" s="211"/>
      <c r="C1444" s="118"/>
      <c r="D1444" s="200"/>
      <c r="E1444" s="33"/>
      <c r="F1444" s="33"/>
      <c r="G1444" s="33"/>
      <c r="H1444" s="33"/>
      <c r="I1444" s="33"/>
      <c r="J1444" s="33"/>
      <c r="K1444" s="33"/>
      <c r="L1444" s="33"/>
      <c r="M1444" s="155"/>
      <c r="N1444" s="33"/>
    </row>
    <row r="1445" spans="1:14" s="9" customFormat="1" ht="10.5" customHeight="1" x14ac:dyDescent="0.2">
      <c r="A1445" s="125" t="s">
        <v>180</v>
      </c>
      <c r="B1445" s="215"/>
      <c r="C1445" s="216"/>
      <c r="D1445" s="168"/>
      <c r="E1445" s="156"/>
      <c r="F1445" s="156"/>
      <c r="G1445" s="156"/>
      <c r="H1445" s="156"/>
      <c r="I1445" s="156"/>
      <c r="J1445" s="156"/>
      <c r="K1445" s="156"/>
      <c r="L1445" s="156"/>
      <c r="M1445" s="157"/>
      <c r="N1445" s="158"/>
    </row>
    <row r="1446" spans="1:14" s="9" customFormat="1" ht="10.5" customHeight="1" x14ac:dyDescent="0.2">
      <c r="A1446" s="121"/>
      <c r="B1446" s="217">
        <v>341</v>
      </c>
      <c r="C1446" s="122" t="s">
        <v>40</v>
      </c>
      <c r="D1446" s="33">
        <f>D1414+D1430+D1398</f>
        <v>3018760.8899999997</v>
      </c>
      <c r="E1446" s="33">
        <f t="shared" ref="E1446:J1446" si="1704">E1414+E1430+E1398</f>
        <v>960734.55</v>
      </c>
      <c r="F1446" s="33">
        <f t="shared" si="1704"/>
        <v>0</v>
      </c>
      <c r="G1446" s="33">
        <f t="shared" si="1704"/>
        <v>0</v>
      </c>
      <c r="H1446" s="33">
        <f t="shared" si="1704"/>
        <v>0</v>
      </c>
      <c r="I1446" s="33">
        <f t="shared" si="1704"/>
        <v>0</v>
      </c>
      <c r="J1446" s="33">
        <f t="shared" si="1704"/>
        <v>8954.11</v>
      </c>
      <c r="K1446" s="12">
        <f>D1446+E1446-F1446-G1446+H1446+I1446+J1446</f>
        <v>3988449.5499999993</v>
      </c>
      <c r="L1446" s="12">
        <v>0</v>
      </c>
      <c r="M1446" s="155" t="s">
        <v>308</v>
      </c>
      <c r="N1446" s="12">
        <f>K1446-L1446</f>
        <v>3988449.5499999993</v>
      </c>
    </row>
    <row r="1447" spans="1:14" s="9" customFormat="1" ht="10.5" customHeight="1" x14ac:dyDescent="0.2">
      <c r="A1447" s="121"/>
      <c r="B1447" s="217">
        <v>342</v>
      </c>
      <c r="C1447" s="218" t="s">
        <v>100</v>
      </c>
      <c r="D1447" s="33">
        <f t="shared" ref="D1447:J1451" si="1705">D1415+D1431+D1399</f>
        <v>0</v>
      </c>
      <c r="E1447" s="33">
        <f t="shared" si="1705"/>
        <v>0</v>
      </c>
      <c r="F1447" s="33">
        <f t="shared" si="1705"/>
        <v>0</v>
      </c>
      <c r="G1447" s="33">
        <f t="shared" si="1705"/>
        <v>0</v>
      </c>
      <c r="H1447" s="33">
        <f t="shared" si="1705"/>
        <v>0</v>
      </c>
      <c r="I1447" s="33">
        <f t="shared" si="1705"/>
        <v>0</v>
      </c>
      <c r="J1447" s="33">
        <f t="shared" si="1705"/>
        <v>0</v>
      </c>
      <c r="K1447" s="12">
        <f>D1447+E1447-F1447-G1447+H1447+I1447+J1447</f>
        <v>0</v>
      </c>
      <c r="L1447" s="12">
        <v>0</v>
      </c>
      <c r="M1447" s="155" t="s">
        <v>308</v>
      </c>
      <c r="N1447" s="12">
        <f>K1447-L1447</f>
        <v>0</v>
      </c>
    </row>
    <row r="1448" spans="1:14" s="9" customFormat="1" ht="10.5" customHeight="1" x14ac:dyDescent="0.2">
      <c r="A1448" s="121"/>
      <c r="B1448" s="217">
        <v>343</v>
      </c>
      <c r="C1448" s="199" t="s">
        <v>101</v>
      </c>
      <c r="D1448" s="33">
        <f t="shared" si="1705"/>
        <v>80954381.060000002</v>
      </c>
      <c r="E1448" s="33">
        <f t="shared" si="1705"/>
        <v>18542190.379999999</v>
      </c>
      <c r="F1448" s="33">
        <f t="shared" si="1705"/>
        <v>2810494.71</v>
      </c>
      <c r="G1448" s="33">
        <f t="shared" si="1705"/>
        <v>990501.46</v>
      </c>
      <c r="H1448" s="33">
        <f t="shared" si="1705"/>
        <v>0</v>
      </c>
      <c r="I1448" s="33">
        <f t="shared" si="1705"/>
        <v>0</v>
      </c>
      <c r="J1448" s="33">
        <f t="shared" si="1705"/>
        <v>-8954.11</v>
      </c>
      <c r="K1448" s="12">
        <f t="shared" ref="K1448:K1452" si="1706">D1448+E1448-F1448-G1448+H1448+I1448+J1448</f>
        <v>95686621.160000011</v>
      </c>
      <c r="L1448" s="12">
        <v>0</v>
      </c>
      <c r="M1448" s="155" t="s">
        <v>308</v>
      </c>
      <c r="N1448" s="12">
        <f t="shared" ref="N1448:N1451" si="1707">K1448-L1448</f>
        <v>95686621.160000011</v>
      </c>
    </row>
    <row r="1449" spans="1:14" s="9" customFormat="1" ht="10.5" customHeight="1" x14ac:dyDescent="0.2">
      <c r="A1449" s="121"/>
      <c r="B1449" s="217">
        <v>344</v>
      </c>
      <c r="C1449" s="199" t="s">
        <v>102</v>
      </c>
      <c r="D1449" s="33">
        <f t="shared" si="1705"/>
        <v>0</v>
      </c>
      <c r="E1449" s="33">
        <f t="shared" si="1705"/>
        <v>0</v>
      </c>
      <c r="F1449" s="33">
        <f t="shared" si="1705"/>
        <v>0</v>
      </c>
      <c r="G1449" s="33">
        <f t="shared" si="1705"/>
        <v>0</v>
      </c>
      <c r="H1449" s="33">
        <f t="shared" si="1705"/>
        <v>0</v>
      </c>
      <c r="I1449" s="33">
        <f t="shared" si="1705"/>
        <v>0</v>
      </c>
      <c r="J1449" s="33">
        <f t="shared" si="1705"/>
        <v>0</v>
      </c>
      <c r="K1449" s="12">
        <f t="shared" si="1706"/>
        <v>0</v>
      </c>
      <c r="L1449" s="12">
        <v>0</v>
      </c>
      <c r="M1449" s="155" t="s">
        <v>308</v>
      </c>
      <c r="N1449" s="12">
        <f t="shared" si="1707"/>
        <v>0</v>
      </c>
    </row>
    <row r="1450" spans="1:14" s="9" customFormat="1" ht="10.5" customHeight="1" x14ac:dyDescent="0.2">
      <c r="A1450" s="121"/>
      <c r="B1450" s="217">
        <v>345</v>
      </c>
      <c r="C1450" s="199" t="s">
        <v>43</v>
      </c>
      <c r="D1450" s="33">
        <f t="shared" si="1705"/>
        <v>4151160.0999999996</v>
      </c>
      <c r="E1450" s="33">
        <f t="shared" si="1705"/>
        <v>1220939.3900000001</v>
      </c>
      <c r="F1450" s="33">
        <f t="shared" si="1705"/>
        <v>0</v>
      </c>
      <c r="G1450" s="33">
        <f t="shared" si="1705"/>
        <v>0</v>
      </c>
      <c r="H1450" s="33">
        <f t="shared" si="1705"/>
        <v>0</v>
      </c>
      <c r="I1450" s="33">
        <f t="shared" si="1705"/>
        <v>0</v>
      </c>
      <c r="J1450" s="33">
        <f t="shared" si="1705"/>
        <v>0</v>
      </c>
      <c r="K1450" s="12">
        <f t="shared" si="1706"/>
        <v>5372099.4900000002</v>
      </c>
      <c r="L1450" s="12">
        <v>0</v>
      </c>
      <c r="M1450" s="155" t="s">
        <v>308</v>
      </c>
      <c r="N1450" s="12">
        <f t="shared" si="1707"/>
        <v>5372099.4900000002</v>
      </c>
    </row>
    <row r="1451" spans="1:14" s="9" customFormat="1" ht="10.5" customHeight="1" x14ac:dyDescent="0.2">
      <c r="A1451" s="121"/>
      <c r="B1451" s="217">
        <v>346</v>
      </c>
      <c r="C1451" s="199" t="s">
        <v>44</v>
      </c>
      <c r="D1451" s="33">
        <f t="shared" si="1705"/>
        <v>172.74</v>
      </c>
      <c r="E1451" s="33">
        <f t="shared" si="1705"/>
        <v>42.84</v>
      </c>
      <c r="F1451" s="33">
        <f t="shared" si="1705"/>
        <v>0</v>
      </c>
      <c r="G1451" s="33">
        <f t="shared" si="1705"/>
        <v>0</v>
      </c>
      <c r="H1451" s="33">
        <f t="shared" si="1705"/>
        <v>0</v>
      </c>
      <c r="I1451" s="33">
        <f t="shared" si="1705"/>
        <v>0</v>
      </c>
      <c r="J1451" s="33">
        <f t="shared" si="1705"/>
        <v>0</v>
      </c>
      <c r="K1451" s="12">
        <f t="shared" si="1706"/>
        <v>215.58</v>
      </c>
      <c r="L1451" s="12">
        <v>0</v>
      </c>
      <c r="M1451" s="155" t="s">
        <v>308</v>
      </c>
      <c r="N1451" s="12">
        <f t="shared" si="1707"/>
        <v>215.58</v>
      </c>
    </row>
    <row r="1452" spans="1:14" s="67" customFormat="1" ht="10.5" customHeight="1" x14ac:dyDescent="0.2">
      <c r="A1452" s="121"/>
      <c r="B1452" s="219"/>
      <c r="C1452" s="220" t="s">
        <v>45</v>
      </c>
      <c r="D1452" s="63">
        <f>SUM(D1446:D1451)</f>
        <v>88124474.789999992</v>
      </c>
      <c r="E1452" s="63">
        <f t="shared" ref="E1452:J1452" si="1708">SUM(E1446:E1451)</f>
        <v>20723907.16</v>
      </c>
      <c r="F1452" s="63">
        <f t="shared" si="1708"/>
        <v>2810494.71</v>
      </c>
      <c r="G1452" s="63">
        <f t="shared" si="1708"/>
        <v>990501.46</v>
      </c>
      <c r="H1452" s="63">
        <f t="shared" si="1708"/>
        <v>0</v>
      </c>
      <c r="I1452" s="63">
        <f t="shared" si="1708"/>
        <v>0</v>
      </c>
      <c r="J1452" s="63">
        <f t="shared" si="1708"/>
        <v>0</v>
      </c>
      <c r="K1452" s="63">
        <f t="shared" si="1706"/>
        <v>105047385.78</v>
      </c>
      <c r="L1452" s="63">
        <f>SUM(L1446:L1451)</f>
        <v>0</v>
      </c>
      <c r="M1452" s="155" t="s">
        <v>308</v>
      </c>
      <c r="N1452" s="63">
        <f>K1452-L1452</f>
        <v>105047385.78</v>
      </c>
    </row>
    <row r="1453" spans="1:14" s="9" customFormat="1" ht="10.5" customHeight="1" x14ac:dyDescent="0.2">
      <c r="A1453" s="121"/>
      <c r="B1453" s="217"/>
      <c r="C1453" s="221"/>
      <c r="D1453" s="33"/>
      <c r="E1453" s="33"/>
      <c r="F1453" s="33"/>
      <c r="G1453" s="33"/>
      <c r="H1453" s="33"/>
      <c r="I1453" s="33"/>
      <c r="J1453" s="33"/>
      <c r="K1453" s="33"/>
      <c r="L1453" s="33"/>
      <c r="M1453" s="155" t="s">
        <v>308</v>
      </c>
      <c r="N1453" s="33"/>
    </row>
    <row r="1454" spans="1:14" s="9" customFormat="1" ht="10.5" customHeight="1" x14ac:dyDescent="0.2">
      <c r="A1454" s="121"/>
      <c r="B1454" s="217">
        <v>346.3</v>
      </c>
      <c r="C1454" s="122" t="s">
        <v>46</v>
      </c>
      <c r="D1454" s="33">
        <f>D1422+D1438+D1406</f>
        <v>17132.919999999998</v>
      </c>
      <c r="E1454" s="33">
        <f t="shared" ref="E1454:J1454" si="1709">E1422+E1438+E1406</f>
        <v>7282.2000000000007</v>
      </c>
      <c r="F1454" s="33">
        <f t="shared" si="1709"/>
        <v>0</v>
      </c>
      <c r="G1454" s="33">
        <f t="shared" si="1709"/>
        <v>0</v>
      </c>
      <c r="H1454" s="33">
        <f t="shared" si="1709"/>
        <v>0</v>
      </c>
      <c r="I1454" s="33">
        <f t="shared" si="1709"/>
        <v>0</v>
      </c>
      <c r="J1454" s="33">
        <f t="shared" si="1709"/>
        <v>0</v>
      </c>
      <c r="K1454" s="12">
        <f t="shared" ref="K1454:K1457" si="1710">D1454+E1454-F1454-G1454+H1454+I1454+J1454</f>
        <v>24415.119999999999</v>
      </c>
      <c r="L1454" s="12">
        <v>0</v>
      </c>
      <c r="M1454" s="155" t="s">
        <v>308</v>
      </c>
      <c r="N1454" s="12">
        <f t="shared" ref="N1454:N1456" si="1711">K1454-L1454</f>
        <v>24415.119999999999</v>
      </c>
    </row>
    <row r="1455" spans="1:14" s="9" customFormat="1" ht="10.5" customHeight="1" x14ac:dyDescent="0.2">
      <c r="A1455" s="121"/>
      <c r="B1455" s="217">
        <v>346.5</v>
      </c>
      <c r="C1455" s="199" t="s">
        <v>47</v>
      </c>
      <c r="D1455" s="33">
        <f t="shared" ref="D1455:J1456" si="1712">D1423+D1439+D1407</f>
        <v>53348.869999999995</v>
      </c>
      <c r="E1455" s="33">
        <f t="shared" si="1712"/>
        <v>12458.54</v>
      </c>
      <c r="F1455" s="33">
        <f t="shared" si="1712"/>
        <v>52757.11</v>
      </c>
      <c r="G1455" s="33">
        <f t="shared" si="1712"/>
        <v>0</v>
      </c>
      <c r="H1455" s="33">
        <f t="shared" si="1712"/>
        <v>0</v>
      </c>
      <c r="I1455" s="33">
        <f t="shared" si="1712"/>
        <v>0</v>
      </c>
      <c r="J1455" s="33">
        <f t="shared" si="1712"/>
        <v>0</v>
      </c>
      <c r="K1455" s="12">
        <f t="shared" si="1710"/>
        <v>13050.300000000003</v>
      </c>
      <c r="L1455" s="12">
        <v>0</v>
      </c>
      <c r="M1455" s="155" t="s">
        <v>308</v>
      </c>
      <c r="N1455" s="12">
        <f t="shared" si="1711"/>
        <v>13050.300000000003</v>
      </c>
    </row>
    <row r="1456" spans="1:14" s="9" customFormat="1" ht="10.5" customHeight="1" x14ac:dyDescent="0.2">
      <c r="A1456" s="121"/>
      <c r="B1456" s="217">
        <v>346.7</v>
      </c>
      <c r="C1456" s="122" t="s">
        <v>48</v>
      </c>
      <c r="D1456" s="33">
        <f t="shared" si="1712"/>
        <v>89689.66</v>
      </c>
      <c r="E1456" s="33">
        <f t="shared" si="1712"/>
        <v>25634.52</v>
      </c>
      <c r="F1456" s="33">
        <f t="shared" si="1712"/>
        <v>0</v>
      </c>
      <c r="G1456" s="33">
        <f t="shared" si="1712"/>
        <v>0</v>
      </c>
      <c r="H1456" s="33">
        <f t="shared" si="1712"/>
        <v>0</v>
      </c>
      <c r="I1456" s="33">
        <f t="shared" si="1712"/>
        <v>0</v>
      </c>
      <c r="J1456" s="33">
        <f t="shared" si="1712"/>
        <v>0</v>
      </c>
      <c r="K1456" s="12">
        <f t="shared" si="1710"/>
        <v>115324.18000000001</v>
      </c>
      <c r="L1456" s="12">
        <v>0</v>
      </c>
      <c r="M1456" s="155" t="s">
        <v>308</v>
      </c>
      <c r="N1456" s="12">
        <f t="shared" si="1711"/>
        <v>115324.18000000001</v>
      </c>
    </row>
    <row r="1457" spans="1:14" s="67" customFormat="1" ht="10.5" customHeight="1" x14ac:dyDescent="0.2">
      <c r="A1457" s="121"/>
      <c r="B1457" s="219"/>
      <c r="C1457" s="222" t="s">
        <v>49</v>
      </c>
      <c r="D1457" s="63">
        <f>SUM(D1454:D1456)</f>
        <v>160171.45000000001</v>
      </c>
      <c r="E1457" s="63">
        <f t="shared" ref="E1457" si="1713">SUM(E1454:E1456)</f>
        <v>45375.26</v>
      </c>
      <c r="F1457" s="63">
        <f t="shared" ref="F1457" si="1714">SUM(F1454:F1456)</f>
        <v>52757.11</v>
      </c>
      <c r="G1457" s="63">
        <f t="shared" ref="G1457" si="1715">SUM(G1454:G1456)</f>
        <v>0</v>
      </c>
      <c r="H1457" s="63">
        <f t="shared" ref="H1457" si="1716">SUM(H1454:H1456)</f>
        <v>0</v>
      </c>
      <c r="I1457" s="63">
        <f t="shared" ref="I1457" si="1717">SUM(I1454:I1456)</f>
        <v>0</v>
      </c>
      <c r="J1457" s="63">
        <f t="shared" ref="J1457" si="1718">SUM(J1454:J1456)</f>
        <v>0</v>
      </c>
      <c r="K1457" s="63">
        <f t="shared" si="1710"/>
        <v>152789.60000000003</v>
      </c>
      <c r="L1457" s="63">
        <f>SUM(L1454:L1456)</f>
        <v>0</v>
      </c>
      <c r="M1457" s="155" t="s">
        <v>308</v>
      </c>
      <c r="N1457" s="63">
        <f>K1457-L1457</f>
        <v>152789.60000000003</v>
      </c>
    </row>
    <row r="1458" spans="1:14" s="9" customFormat="1" ht="10.5" customHeight="1" thickBot="1" x14ac:dyDescent="0.25">
      <c r="A1458" s="121"/>
      <c r="B1458" s="223"/>
      <c r="C1458" s="199"/>
      <c r="D1458" s="33"/>
      <c r="E1458" s="33"/>
      <c r="F1458" s="33"/>
      <c r="G1458" s="33"/>
      <c r="H1458" s="33"/>
      <c r="I1458" s="33"/>
      <c r="J1458" s="33"/>
      <c r="K1458" s="33"/>
      <c r="L1458" s="33"/>
      <c r="M1458" s="159" t="s">
        <v>308</v>
      </c>
      <c r="N1458" s="160"/>
    </row>
    <row r="1459" spans="1:14" s="67" customFormat="1" ht="10.5" customHeight="1" thickTop="1" x14ac:dyDescent="0.2">
      <c r="A1459" s="123"/>
      <c r="B1459" s="79"/>
      <c r="C1459" s="80" t="s">
        <v>398</v>
      </c>
      <c r="D1459" s="161">
        <f>D1452+D1457</f>
        <v>88284646.239999995</v>
      </c>
      <c r="E1459" s="161">
        <f>E1452+E1457</f>
        <v>20769282.420000002</v>
      </c>
      <c r="F1459" s="161">
        <f t="shared" ref="F1459:J1459" si="1719">F1452+F1457</f>
        <v>2863251.82</v>
      </c>
      <c r="G1459" s="161">
        <f t="shared" si="1719"/>
        <v>990501.46</v>
      </c>
      <c r="H1459" s="161">
        <f t="shared" si="1719"/>
        <v>0</v>
      </c>
      <c r="I1459" s="161">
        <f t="shared" si="1719"/>
        <v>0</v>
      </c>
      <c r="J1459" s="161">
        <f t="shared" si="1719"/>
        <v>0</v>
      </c>
      <c r="K1459" s="161">
        <f t="shared" ref="K1459" si="1720">D1459+E1459-F1459-G1459+H1459+I1459+J1459</f>
        <v>105200175.38000001</v>
      </c>
      <c r="L1459" s="161">
        <f>L1452+L1457</f>
        <v>0</v>
      </c>
      <c r="M1459" s="204"/>
      <c r="N1459" s="161">
        <f>K1459-L1459</f>
        <v>105200175.38000001</v>
      </c>
    </row>
    <row r="1460" spans="1:14" s="9" customFormat="1" ht="10.5" customHeight="1" x14ac:dyDescent="0.2">
      <c r="A1460" s="5"/>
      <c r="B1460" s="11"/>
      <c r="C1460" s="15"/>
      <c r="D1460" s="200"/>
      <c r="E1460" s="33"/>
      <c r="F1460" s="33"/>
      <c r="G1460" s="33"/>
      <c r="H1460" s="33"/>
      <c r="I1460" s="33"/>
      <c r="J1460" s="33"/>
      <c r="K1460" s="33"/>
      <c r="L1460" s="33"/>
      <c r="M1460" s="155"/>
      <c r="N1460" s="33"/>
    </row>
    <row r="1461" spans="1:14" ht="10.5" customHeight="1" x14ac:dyDescent="0.2">
      <c r="A1461" s="144" t="s">
        <v>11</v>
      </c>
      <c r="B1461" s="28"/>
      <c r="C1461" s="29"/>
      <c r="D1461" s="168"/>
      <c r="E1461" s="156"/>
      <c r="F1461" s="156"/>
      <c r="G1461" s="156"/>
      <c r="H1461" s="156"/>
      <c r="I1461" s="156"/>
      <c r="J1461" s="156"/>
      <c r="K1461" s="156"/>
      <c r="L1461" s="156"/>
      <c r="M1461" s="157" t="s">
        <v>308</v>
      </c>
      <c r="N1461" s="158"/>
    </row>
    <row r="1462" spans="1:14" s="9" customFormat="1" ht="10.5" customHeight="1" x14ac:dyDescent="0.2">
      <c r="A1462" s="136"/>
      <c r="B1462" s="31">
        <v>341</v>
      </c>
      <c r="C1462" s="32" t="s">
        <v>40</v>
      </c>
      <c r="D1462" s="33">
        <f t="shared" ref="D1462:J1467" si="1721">D783+D1382+D1446</f>
        <v>189964309.40000001</v>
      </c>
      <c r="E1462" s="33">
        <f t="shared" si="1721"/>
        <v>25312466.82</v>
      </c>
      <c r="F1462" s="33">
        <f t="shared" si="1721"/>
        <v>1693002.2999999998</v>
      </c>
      <c r="G1462" s="33">
        <f t="shared" si="1721"/>
        <v>395916.77</v>
      </c>
      <c r="H1462" s="33">
        <f t="shared" si="1721"/>
        <v>0</v>
      </c>
      <c r="I1462" s="33">
        <f t="shared" si="1721"/>
        <v>273857.39</v>
      </c>
      <c r="J1462" s="33">
        <f t="shared" si="1721"/>
        <v>8954.11</v>
      </c>
      <c r="K1462" s="12">
        <f>D1462+E1462-F1462-G1462+H1462+I1462+J1462</f>
        <v>213470668.64999998</v>
      </c>
      <c r="L1462" s="12">
        <v>0</v>
      </c>
      <c r="M1462" s="155" t="s">
        <v>308</v>
      </c>
      <c r="N1462" s="12">
        <f>K1462-L1462</f>
        <v>213470668.64999998</v>
      </c>
    </row>
    <row r="1463" spans="1:14" ht="10.5" customHeight="1" x14ac:dyDescent="0.2">
      <c r="A1463" s="49"/>
      <c r="B1463" s="31">
        <v>342</v>
      </c>
      <c r="C1463" s="42" t="s">
        <v>100</v>
      </c>
      <c r="D1463" s="33">
        <f t="shared" si="1721"/>
        <v>41148823.050000004</v>
      </c>
      <c r="E1463" s="33">
        <f t="shared" si="1721"/>
        <v>12345009.780000001</v>
      </c>
      <c r="F1463" s="33">
        <f t="shared" si="1721"/>
        <v>539741.31999999995</v>
      </c>
      <c r="G1463" s="33">
        <f t="shared" si="1721"/>
        <v>137007.55000000005</v>
      </c>
      <c r="H1463" s="33">
        <f t="shared" si="1721"/>
        <v>0</v>
      </c>
      <c r="I1463" s="33">
        <f t="shared" si="1721"/>
        <v>31125.65</v>
      </c>
      <c r="J1463" s="33">
        <f t="shared" si="1721"/>
        <v>0</v>
      </c>
      <c r="K1463" s="12">
        <f>D1463+E1463-F1463-G1463+H1463+I1463+J1463</f>
        <v>52848209.610000007</v>
      </c>
      <c r="L1463" s="12">
        <v>0</v>
      </c>
      <c r="M1463" s="155" t="s">
        <v>308</v>
      </c>
      <c r="N1463" s="12">
        <f>K1463-L1463</f>
        <v>52848209.610000007</v>
      </c>
    </row>
    <row r="1464" spans="1:14" ht="10.5" customHeight="1" x14ac:dyDescent="0.2">
      <c r="A1464" s="49"/>
      <c r="B1464" s="31">
        <v>343</v>
      </c>
      <c r="C1464" s="19" t="s">
        <v>101</v>
      </c>
      <c r="D1464" s="33">
        <f t="shared" si="1721"/>
        <v>726132777.56000018</v>
      </c>
      <c r="E1464" s="33">
        <f t="shared" si="1721"/>
        <v>251782985.76000002</v>
      </c>
      <c r="F1464" s="33">
        <f t="shared" si="1721"/>
        <v>443000847.75</v>
      </c>
      <c r="G1464" s="33">
        <f t="shared" si="1721"/>
        <v>26855010.160000004</v>
      </c>
      <c r="H1464" s="33">
        <f t="shared" si="1721"/>
        <v>0</v>
      </c>
      <c r="I1464" s="33">
        <f t="shared" si="1721"/>
        <v>171697283.67000002</v>
      </c>
      <c r="J1464" s="33">
        <f t="shared" si="1721"/>
        <v>741356.36999999953</v>
      </c>
      <c r="K1464" s="12">
        <f t="shared" ref="K1464:K1468" si="1722">D1464+E1464-F1464-G1464+H1464+I1464+J1464</f>
        <v>680498545.45000017</v>
      </c>
      <c r="L1464" s="12">
        <v>0</v>
      </c>
      <c r="M1464" s="155" t="s">
        <v>308</v>
      </c>
      <c r="N1464" s="12">
        <f t="shared" ref="N1464:N1467" si="1723">K1464-L1464</f>
        <v>680498545.45000017</v>
      </c>
    </row>
    <row r="1465" spans="1:14" ht="10.5" customHeight="1" x14ac:dyDescent="0.2">
      <c r="A1465" s="49"/>
      <c r="B1465" s="31">
        <v>344</v>
      </c>
      <c r="C1465" s="19" t="s">
        <v>102</v>
      </c>
      <c r="D1465" s="33">
        <f t="shared" si="1721"/>
        <v>196318663.41999999</v>
      </c>
      <c r="E1465" s="33">
        <f t="shared" si="1721"/>
        <v>23474707.479999993</v>
      </c>
      <c r="F1465" s="33">
        <f t="shared" si="1721"/>
        <v>4687282.2800000012</v>
      </c>
      <c r="G1465" s="33">
        <f t="shared" si="1721"/>
        <v>1402935.8199999998</v>
      </c>
      <c r="H1465" s="33">
        <f t="shared" si="1721"/>
        <v>0</v>
      </c>
      <c r="I1465" s="33">
        <f t="shared" si="1721"/>
        <v>45605.440000000002</v>
      </c>
      <c r="J1465" s="33">
        <f t="shared" si="1721"/>
        <v>-750310.48</v>
      </c>
      <c r="K1465" s="12">
        <f t="shared" si="1722"/>
        <v>212998447.75999999</v>
      </c>
      <c r="L1465" s="12">
        <v>0</v>
      </c>
      <c r="M1465" s="155" t="s">
        <v>308</v>
      </c>
      <c r="N1465" s="12">
        <f t="shared" si="1723"/>
        <v>212998447.75999999</v>
      </c>
    </row>
    <row r="1466" spans="1:14" ht="10.5" customHeight="1" x14ac:dyDescent="0.2">
      <c r="A1466" s="49"/>
      <c r="B1466" s="31">
        <v>345</v>
      </c>
      <c r="C1466" s="19" t="s">
        <v>43</v>
      </c>
      <c r="D1466" s="33">
        <f t="shared" si="1721"/>
        <v>209673567.39999998</v>
      </c>
      <c r="E1466" s="33">
        <f t="shared" si="1721"/>
        <v>26490619.349999994</v>
      </c>
      <c r="F1466" s="33">
        <f t="shared" si="1721"/>
        <v>7599874.5600000015</v>
      </c>
      <c r="G1466" s="33">
        <f t="shared" si="1721"/>
        <v>503258.69000000006</v>
      </c>
      <c r="H1466" s="33">
        <f t="shared" si="1721"/>
        <v>0</v>
      </c>
      <c r="I1466" s="33">
        <f t="shared" si="1721"/>
        <v>171.82</v>
      </c>
      <c r="J1466" s="33">
        <f t="shared" si="1721"/>
        <v>0</v>
      </c>
      <c r="K1466" s="12">
        <f t="shared" si="1722"/>
        <v>228061225.31999996</v>
      </c>
      <c r="L1466" s="12">
        <v>0</v>
      </c>
      <c r="M1466" s="155" t="s">
        <v>308</v>
      </c>
      <c r="N1466" s="12">
        <f t="shared" si="1723"/>
        <v>228061225.31999996</v>
      </c>
    </row>
    <row r="1467" spans="1:14" ht="10.5" customHeight="1" x14ac:dyDescent="0.2">
      <c r="A1467" s="49"/>
      <c r="B1467" s="31">
        <v>346</v>
      </c>
      <c r="C1467" s="19" t="s">
        <v>44</v>
      </c>
      <c r="D1467" s="33">
        <f t="shared" si="1721"/>
        <v>28707614.899999995</v>
      </c>
      <c r="E1467" s="33">
        <f t="shared" si="1721"/>
        <v>3523881.5299999993</v>
      </c>
      <c r="F1467" s="33">
        <f t="shared" si="1721"/>
        <v>219081.09000000003</v>
      </c>
      <c r="G1467" s="33">
        <f t="shared" si="1721"/>
        <v>14876.390000000003</v>
      </c>
      <c r="H1467" s="33">
        <f t="shared" si="1721"/>
        <v>0</v>
      </c>
      <c r="I1467" s="33">
        <f t="shared" si="1721"/>
        <v>0</v>
      </c>
      <c r="J1467" s="33">
        <f t="shared" si="1721"/>
        <v>-10.42</v>
      </c>
      <c r="K1467" s="12">
        <f t="shared" si="1722"/>
        <v>31997528.52999999</v>
      </c>
      <c r="L1467" s="12">
        <v>0</v>
      </c>
      <c r="M1467" s="155" t="s">
        <v>308</v>
      </c>
      <c r="N1467" s="12">
        <f t="shared" si="1723"/>
        <v>31997528.52999999</v>
      </c>
    </row>
    <row r="1468" spans="1:14" s="67" customFormat="1" ht="10.5" customHeight="1" x14ac:dyDescent="0.2">
      <c r="A1468" s="138"/>
      <c r="B1468" s="61"/>
      <c r="C1468" s="62" t="s">
        <v>45</v>
      </c>
      <c r="D1468" s="63">
        <f>SUM(D1462:D1467)</f>
        <v>1391945755.7300005</v>
      </c>
      <c r="E1468" s="63">
        <f t="shared" ref="E1468:J1468" si="1724">SUM(E1462:E1467)</f>
        <v>342929670.72000003</v>
      </c>
      <c r="F1468" s="63">
        <f t="shared" si="1724"/>
        <v>457739829.29999995</v>
      </c>
      <c r="G1468" s="63">
        <f t="shared" si="1724"/>
        <v>29309005.380000006</v>
      </c>
      <c r="H1468" s="63">
        <f t="shared" si="1724"/>
        <v>0</v>
      </c>
      <c r="I1468" s="63">
        <f t="shared" si="1724"/>
        <v>172048043.97</v>
      </c>
      <c r="J1468" s="63">
        <f t="shared" si="1724"/>
        <v>-10.420000000465661</v>
      </c>
      <c r="K1468" s="63">
        <f t="shared" si="1722"/>
        <v>1419874625.3200004</v>
      </c>
      <c r="L1468" s="63">
        <f>SUM(L1462:L1467)</f>
        <v>0</v>
      </c>
      <c r="M1468" s="155" t="s">
        <v>308</v>
      </c>
      <c r="N1468" s="63">
        <f>K1468-L1468</f>
        <v>1419874625.3200004</v>
      </c>
    </row>
    <row r="1469" spans="1:14" ht="10.5" customHeight="1" x14ac:dyDescent="0.2">
      <c r="A1469" s="49"/>
      <c r="B1469" s="31"/>
      <c r="C1469" s="37"/>
      <c r="D1469" s="33"/>
      <c r="E1469" s="33"/>
      <c r="F1469" s="33"/>
      <c r="G1469" s="33"/>
      <c r="H1469" s="33"/>
      <c r="I1469" s="33"/>
      <c r="J1469" s="33"/>
      <c r="K1469" s="33"/>
      <c r="L1469" s="33"/>
      <c r="M1469" s="155" t="s">
        <v>308</v>
      </c>
      <c r="N1469" s="33"/>
    </row>
    <row r="1470" spans="1:14" s="9" customFormat="1" ht="10.5" customHeight="1" x14ac:dyDescent="0.2">
      <c r="A1470" s="136"/>
      <c r="B1470" s="31">
        <v>346.3</v>
      </c>
      <c r="C1470" s="32" t="s">
        <v>46</v>
      </c>
      <c r="D1470" s="33">
        <f t="shared" ref="D1470:J1472" si="1725">D791+D1390+D1454</f>
        <v>341379.74999999994</v>
      </c>
      <c r="E1470" s="33">
        <f t="shared" si="1725"/>
        <v>229868.52000000002</v>
      </c>
      <c r="F1470" s="33">
        <f t="shared" si="1725"/>
        <v>113131.70000000001</v>
      </c>
      <c r="G1470" s="33">
        <f t="shared" si="1725"/>
        <v>0</v>
      </c>
      <c r="H1470" s="33">
        <f t="shared" si="1725"/>
        <v>0</v>
      </c>
      <c r="I1470" s="33">
        <f t="shared" si="1725"/>
        <v>0</v>
      </c>
      <c r="J1470" s="33">
        <f t="shared" si="1725"/>
        <v>0</v>
      </c>
      <c r="K1470" s="12">
        <f t="shared" ref="K1470:K1473" si="1726">D1470+E1470-F1470-G1470+H1470+I1470+J1470</f>
        <v>458116.57</v>
      </c>
      <c r="L1470" s="12">
        <v>0</v>
      </c>
      <c r="M1470" s="155" t="s">
        <v>308</v>
      </c>
      <c r="N1470" s="12">
        <f t="shared" ref="N1470:N1472" si="1727">K1470-L1470</f>
        <v>458116.57</v>
      </c>
    </row>
    <row r="1471" spans="1:14" s="9" customFormat="1" ht="10.5" customHeight="1" x14ac:dyDescent="0.2">
      <c r="A1471" s="136"/>
      <c r="B1471" s="31">
        <v>346.5</v>
      </c>
      <c r="C1471" s="16" t="s">
        <v>47</v>
      </c>
      <c r="D1471" s="33">
        <f t="shared" si="1725"/>
        <v>221535.93</v>
      </c>
      <c r="E1471" s="33">
        <f t="shared" si="1725"/>
        <v>330588.08999999997</v>
      </c>
      <c r="F1471" s="33">
        <f t="shared" si="1725"/>
        <v>75152.320000000007</v>
      </c>
      <c r="G1471" s="33">
        <f t="shared" si="1725"/>
        <v>0</v>
      </c>
      <c r="H1471" s="33">
        <f t="shared" si="1725"/>
        <v>0</v>
      </c>
      <c r="I1471" s="33">
        <f t="shared" si="1725"/>
        <v>0</v>
      </c>
      <c r="J1471" s="33">
        <f t="shared" si="1725"/>
        <v>10.42</v>
      </c>
      <c r="K1471" s="12">
        <f t="shared" si="1726"/>
        <v>476982.12</v>
      </c>
      <c r="L1471" s="12">
        <v>0</v>
      </c>
      <c r="M1471" s="155" t="s">
        <v>308</v>
      </c>
      <c r="N1471" s="12">
        <f t="shared" si="1727"/>
        <v>476982.12</v>
      </c>
    </row>
    <row r="1472" spans="1:14" ht="10.5" customHeight="1" x14ac:dyDescent="0.2">
      <c r="A1472" s="49"/>
      <c r="B1472" s="31">
        <v>346.7</v>
      </c>
      <c r="C1472" s="38" t="s">
        <v>48</v>
      </c>
      <c r="D1472" s="33">
        <f t="shared" si="1725"/>
        <v>3334626.0700000003</v>
      </c>
      <c r="E1472" s="33">
        <f t="shared" si="1725"/>
        <v>1399373.9199999997</v>
      </c>
      <c r="F1472" s="33">
        <f t="shared" si="1725"/>
        <v>850685.39999999991</v>
      </c>
      <c r="G1472" s="33">
        <f t="shared" si="1725"/>
        <v>0</v>
      </c>
      <c r="H1472" s="33">
        <f t="shared" si="1725"/>
        <v>0</v>
      </c>
      <c r="I1472" s="33">
        <f t="shared" si="1725"/>
        <v>0</v>
      </c>
      <c r="J1472" s="33">
        <f t="shared" si="1725"/>
        <v>5225.320000000007</v>
      </c>
      <c r="K1472" s="12">
        <f t="shared" si="1726"/>
        <v>3888539.91</v>
      </c>
      <c r="L1472" s="12">
        <v>0</v>
      </c>
      <c r="M1472" s="155" t="s">
        <v>308</v>
      </c>
      <c r="N1472" s="12">
        <f t="shared" si="1727"/>
        <v>3888539.91</v>
      </c>
    </row>
    <row r="1473" spans="1:14" s="77" customFormat="1" ht="10.5" customHeight="1" x14ac:dyDescent="0.2">
      <c r="A1473" s="145"/>
      <c r="B1473" s="61"/>
      <c r="C1473" s="76" t="s">
        <v>49</v>
      </c>
      <c r="D1473" s="63">
        <f>SUM(D1470:D1472)</f>
        <v>3897541.75</v>
      </c>
      <c r="E1473" s="63">
        <f t="shared" ref="E1473:J1473" si="1728">SUM(E1470:E1472)</f>
        <v>1959830.5299999998</v>
      </c>
      <c r="F1473" s="63">
        <f t="shared" si="1728"/>
        <v>1038969.4199999999</v>
      </c>
      <c r="G1473" s="63">
        <f t="shared" si="1728"/>
        <v>0</v>
      </c>
      <c r="H1473" s="63">
        <f t="shared" si="1728"/>
        <v>0</v>
      </c>
      <c r="I1473" s="63">
        <f t="shared" si="1728"/>
        <v>0</v>
      </c>
      <c r="J1473" s="63">
        <f t="shared" si="1728"/>
        <v>5235.7400000000071</v>
      </c>
      <c r="K1473" s="63">
        <f t="shared" si="1726"/>
        <v>4823638.5999999996</v>
      </c>
      <c r="L1473" s="63">
        <f>SUM(L1470:L1472)</f>
        <v>0</v>
      </c>
      <c r="M1473" s="155" t="s">
        <v>308</v>
      </c>
      <c r="N1473" s="63">
        <f>K1473-L1473</f>
        <v>4823638.5999999996</v>
      </c>
    </row>
    <row r="1474" spans="1:14" ht="10.5" customHeight="1" thickBot="1" x14ac:dyDescent="0.25">
      <c r="A1474" s="49"/>
      <c r="B1474" s="35"/>
      <c r="C1474" s="19"/>
      <c r="D1474" s="33"/>
      <c r="E1474" s="33"/>
      <c r="F1474" s="33"/>
      <c r="G1474" s="33"/>
      <c r="H1474" s="33"/>
      <c r="I1474" s="33"/>
      <c r="J1474" s="33"/>
      <c r="K1474" s="33"/>
      <c r="L1474" s="33"/>
      <c r="M1474" s="159" t="s">
        <v>308</v>
      </c>
      <c r="N1474" s="160"/>
    </row>
    <row r="1475" spans="1:14" s="67" customFormat="1" ht="10.5" customHeight="1" thickTop="1" x14ac:dyDescent="0.2">
      <c r="A1475" s="140"/>
      <c r="B1475" s="69"/>
      <c r="C1475" s="84" t="s">
        <v>399</v>
      </c>
      <c r="D1475" s="161">
        <f>D1468+D1473</f>
        <v>1395843297.4800005</v>
      </c>
      <c r="E1475" s="161">
        <f>E1468+E1473</f>
        <v>344889501.25</v>
      </c>
      <c r="F1475" s="161">
        <f t="shared" ref="F1475:J1475" si="1729">F1468+F1473</f>
        <v>458778798.71999997</v>
      </c>
      <c r="G1475" s="161">
        <f t="shared" si="1729"/>
        <v>29309005.380000006</v>
      </c>
      <c r="H1475" s="161">
        <f t="shared" si="1729"/>
        <v>0</v>
      </c>
      <c r="I1475" s="161">
        <f t="shared" si="1729"/>
        <v>172048043.97</v>
      </c>
      <c r="J1475" s="161">
        <f t="shared" si="1729"/>
        <v>5225.3199999995413</v>
      </c>
      <c r="K1475" s="161">
        <f t="shared" ref="K1475" si="1730">D1475+E1475-F1475-G1475+H1475+I1475+J1475</f>
        <v>1424698263.9200003</v>
      </c>
      <c r="L1475" s="161">
        <f>L1468+L1473</f>
        <v>0</v>
      </c>
      <c r="M1475" s="204"/>
      <c r="N1475" s="161">
        <f>K1475-L1475</f>
        <v>1424698263.9200003</v>
      </c>
    </row>
    <row r="1476" spans="1:14" ht="10.5" customHeight="1" x14ac:dyDescent="0.2">
      <c r="A1476" s="4"/>
      <c r="B1476" s="11"/>
      <c r="C1476" s="18"/>
      <c r="D1476" s="33"/>
      <c r="E1476" s="33"/>
      <c r="F1476" s="33"/>
      <c r="G1476" s="33"/>
      <c r="H1476" s="33"/>
      <c r="I1476" s="33"/>
      <c r="J1476" s="33"/>
      <c r="K1476" s="12"/>
      <c r="L1476" s="33"/>
      <c r="M1476" s="155" t="s">
        <v>308</v>
      </c>
      <c r="N1476" s="33"/>
    </row>
    <row r="1477" spans="1:14" ht="10.5" customHeight="1" x14ac:dyDescent="0.2">
      <c r="A1477" s="144" t="s">
        <v>112</v>
      </c>
      <c r="B1477" s="40"/>
      <c r="C1477" s="146"/>
      <c r="D1477" s="156"/>
      <c r="E1477" s="156"/>
      <c r="F1477" s="156"/>
      <c r="G1477" s="156"/>
      <c r="H1477" s="156"/>
      <c r="I1477" s="156"/>
      <c r="J1477" s="156"/>
      <c r="K1477" s="156"/>
      <c r="L1477" s="156"/>
      <c r="M1477" s="157" t="s">
        <v>308</v>
      </c>
      <c r="N1477" s="158"/>
    </row>
    <row r="1478" spans="1:14" s="67" customFormat="1" ht="10.5" customHeight="1" x14ac:dyDescent="0.2">
      <c r="A1478" s="138"/>
      <c r="B1478" s="61"/>
      <c r="C1478" s="62" t="s">
        <v>45</v>
      </c>
      <c r="D1478" s="165">
        <f t="shared" ref="D1478:J1478" si="1731">D540+D725+D1468</f>
        <v>5073727169.7200012</v>
      </c>
      <c r="E1478" s="165">
        <f t="shared" si="1731"/>
        <v>592079740.97000003</v>
      </c>
      <c r="F1478" s="165">
        <f t="shared" si="1731"/>
        <v>539727637.38</v>
      </c>
      <c r="G1478" s="165">
        <f t="shared" si="1731"/>
        <v>48437744.680000007</v>
      </c>
      <c r="H1478" s="165">
        <f t="shared" si="1731"/>
        <v>0</v>
      </c>
      <c r="I1478" s="165">
        <f t="shared" si="1731"/>
        <v>184791286.28999999</v>
      </c>
      <c r="J1478" s="165">
        <f t="shared" si="1731"/>
        <v>169.37000000052657</v>
      </c>
      <c r="K1478" s="165">
        <f t="shared" ref="K1478:K1480" si="1732">D1478+E1478-F1478-G1478+H1478+I1478+J1478</f>
        <v>5262432984.2900009</v>
      </c>
      <c r="L1478" s="165">
        <v>0</v>
      </c>
      <c r="M1478" s="159" t="s">
        <v>308</v>
      </c>
      <c r="N1478" s="214">
        <f t="shared" ref="N1478:N1479" si="1733">K1478-L1478</f>
        <v>5262432984.2900009</v>
      </c>
    </row>
    <row r="1479" spans="1:14" s="77" customFormat="1" ht="10.5" customHeight="1" thickBot="1" x14ac:dyDescent="0.25">
      <c r="A1479" s="145"/>
      <c r="B1479" s="61"/>
      <c r="C1479" s="76" t="s">
        <v>49</v>
      </c>
      <c r="D1479" s="165">
        <f t="shared" ref="D1479:J1479" si="1734">D545+D730+D1473</f>
        <v>29475039.069999997</v>
      </c>
      <c r="E1479" s="165">
        <f t="shared" si="1734"/>
        <v>11778076.279999999</v>
      </c>
      <c r="F1479" s="165">
        <f t="shared" si="1734"/>
        <v>7972684.0899999999</v>
      </c>
      <c r="G1479" s="165">
        <f t="shared" si="1734"/>
        <v>30636.22</v>
      </c>
      <c r="H1479" s="165">
        <f t="shared" si="1734"/>
        <v>0</v>
      </c>
      <c r="I1479" s="165">
        <f t="shared" si="1734"/>
        <v>0</v>
      </c>
      <c r="J1479" s="165">
        <f t="shared" si="1734"/>
        <v>-169.36999999999261</v>
      </c>
      <c r="K1479" s="165">
        <f t="shared" si="1732"/>
        <v>33249625.669999994</v>
      </c>
      <c r="L1479" s="165">
        <v>0</v>
      </c>
      <c r="M1479" s="159" t="s">
        <v>308</v>
      </c>
      <c r="N1479" s="214">
        <f t="shared" si="1733"/>
        <v>33249625.669999994</v>
      </c>
    </row>
    <row r="1480" spans="1:14" s="67" customFormat="1" ht="10.5" customHeight="1" thickTop="1" x14ac:dyDescent="0.2">
      <c r="A1480" s="140"/>
      <c r="B1480" s="69"/>
      <c r="C1480" s="84" t="s">
        <v>400</v>
      </c>
      <c r="D1480" s="161">
        <f>SUM(D1478:D1479)</f>
        <v>5103202208.7900009</v>
      </c>
      <c r="E1480" s="161">
        <f t="shared" ref="E1480:L1480" si="1735">SUM(E1478:E1479)</f>
        <v>603857817.25</v>
      </c>
      <c r="F1480" s="161">
        <f t="shared" si="1735"/>
        <v>547700321.47000003</v>
      </c>
      <c r="G1480" s="161">
        <f t="shared" si="1735"/>
        <v>48468380.900000006</v>
      </c>
      <c r="H1480" s="161">
        <f t="shared" si="1735"/>
        <v>0</v>
      </c>
      <c r="I1480" s="161">
        <f t="shared" si="1735"/>
        <v>184791286.28999999</v>
      </c>
      <c r="J1480" s="161">
        <f t="shared" si="1735"/>
        <v>5.3395865506900009E-10</v>
      </c>
      <c r="K1480" s="161">
        <f t="shared" si="1732"/>
        <v>5295682609.960001</v>
      </c>
      <c r="L1480" s="161">
        <f t="shared" si="1735"/>
        <v>0</v>
      </c>
      <c r="M1480" s="162" t="s">
        <v>308</v>
      </c>
      <c r="N1480" s="163">
        <f>K1480-L1480</f>
        <v>5295682609.960001</v>
      </c>
    </row>
    <row r="1481" spans="1:14" ht="10.5" customHeight="1" x14ac:dyDescent="0.2">
      <c r="A1481" s="4"/>
      <c r="B1481" s="11"/>
      <c r="C1481" s="18"/>
      <c r="D1481" s="33"/>
      <c r="E1481" s="33"/>
      <c r="F1481" s="33"/>
      <c r="G1481" s="33"/>
      <c r="H1481" s="33"/>
      <c r="I1481" s="33"/>
      <c r="J1481" s="33"/>
      <c r="K1481" s="166"/>
      <c r="L1481" s="33"/>
      <c r="M1481" s="155" t="s">
        <v>308</v>
      </c>
      <c r="N1481" s="33"/>
    </row>
    <row r="1482" spans="1:14" ht="10.5" customHeight="1" x14ac:dyDescent="0.2">
      <c r="A1482" s="58" t="s">
        <v>113</v>
      </c>
      <c r="B1482" s="2"/>
      <c r="D1482" s="12"/>
      <c r="E1482" s="12"/>
      <c r="F1482" s="12"/>
      <c r="G1482" s="12"/>
      <c r="H1482" s="12"/>
      <c r="I1482" s="12"/>
      <c r="J1482" s="12"/>
      <c r="K1482" s="166"/>
      <c r="L1482" s="12" t="s">
        <v>425</v>
      </c>
      <c r="M1482" s="155" t="s">
        <v>308</v>
      </c>
      <c r="N1482" s="12"/>
    </row>
    <row r="1483" spans="1:14" s="9" customFormat="1" ht="10.5" customHeight="1" x14ac:dyDescent="0.2">
      <c r="A1483" s="5"/>
      <c r="B1483" s="2">
        <v>350.2</v>
      </c>
      <c r="C1483" s="46" t="s">
        <v>114</v>
      </c>
      <c r="D1483" s="12">
        <v>75296919.430000007</v>
      </c>
      <c r="E1483" s="12">
        <v>2313536.6300000004</v>
      </c>
      <c r="F1483" s="12">
        <v>0</v>
      </c>
      <c r="G1483" s="12">
        <v>0</v>
      </c>
      <c r="H1483" s="12">
        <v>0</v>
      </c>
      <c r="I1483" s="12">
        <v>0</v>
      </c>
      <c r="J1483" s="12">
        <v>0</v>
      </c>
      <c r="K1483" s="165">
        <f t="shared" ref="K1483:K1490" si="1736">D1483+E1483-F1483-G1483+H1483+I1483+J1483</f>
        <v>77610456.060000002</v>
      </c>
      <c r="L1483" s="12">
        <v>22956074</v>
      </c>
      <c r="M1483" s="155" t="s">
        <v>401</v>
      </c>
      <c r="N1483" s="214">
        <f t="shared" ref="N1483:N1490" si="1737">K1483-L1483</f>
        <v>54654382.060000002</v>
      </c>
    </row>
    <row r="1484" spans="1:14" ht="10.5" customHeight="1" x14ac:dyDescent="0.2">
      <c r="A1484" s="4"/>
      <c r="B1484" s="2">
        <v>352</v>
      </c>
      <c r="C1484" s="44" t="s">
        <v>40</v>
      </c>
      <c r="D1484" s="12">
        <v>35405017.759999998</v>
      </c>
      <c r="E1484" s="12">
        <v>2359220.3400000003</v>
      </c>
      <c r="F1484" s="12">
        <v>483930.98</v>
      </c>
      <c r="G1484" s="12">
        <v>59411.9</v>
      </c>
      <c r="H1484" s="12">
        <v>0</v>
      </c>
      <c r="I1484" s="12">
        <v>-91416</v>
      </c>
      <c r="J1484" s="12">
        <v>660777.73</v>
      </c>
      <c r="K1484" s="165">
        <f t="shared" si="1736"/>
        <v>37790256.950000003</v>
      </c>
      <c r="L1484" s="12">
        <v>4376888</v>
      </c>
      <c r="M1484" s="155" t="s">
        <v>401</v>
      </c>
      <c r="N1484" s="214">
        <f t="shared" si="1737"/>
        <v>33413368.950000003</v>
      </c>
    </row>
    <row r="1485" spans="1:14" ht="10.5" customHeight="1" x14ac:dyDescent="0.2">
      <c r="A1485" s="4"/>
      <c r="B1485" s="2">
        <v>353</v>
      </c>
      <c r="C1485" s="4" t="s">
        <v>115</v>
      </c>
      <c r="D1485" s="12">
        <v>433599672.31999999</v>
      </c>
      <c r="E1485" s="12">
        <v>35843699.549999997</v>
      </c>
      <c r="F1485" s="12">
        <v>18722841.850000001</v>
      </c>
      <c r="G1485" s="12">
        <v>2252960.9899999998</v>
      </c>
      <c r="H1485" s="12">
        <v>32708.58</v>
      </c>
      <c r="I1485" s="12">
        <v>938534.23</v>
      </c>
      <c r="J1485" s="12">
        <v>9434058.2799999993</v>
      </c>
      <c r="K1485" s="165">
        <f t="shared" si="1736"/>
        <v>458872870.11999995</v>
      </c>
      <c r="L1485" s="12">
        <v>70162607</v>
      </c>
      <c r="M1485" s="155" t="s">
        <v>401</v>
      </c>
      <c r="N1485" s="214">
        <f t="shared" si="1737"/>
        <v>388710263.11999995</v>
      </c>
    </row>
    <row r="1486" spans="1:14" ht="10.5" customHeight="1" x14ac:dyDescent="0.2">
      <c r="A1486" s="4"/>
      <c r="B1486" s="47">
        <v>353.1</v>
      </c>
      <c r="C1486" s="25" t="s">
        <v>161</v>
      </c>
      <c r="D1486" s="12">
        <v>59338707.859999999</v>
      </c>
      <c r="E1486" s="12">
        <v>10271824.460000001</v>
      </c>
      <c r="F1486" s="12">
        <v>764744.3</v>
      </c>
      <c r="G1486" s="12">
        <v>-72622.240000000005</v>
      </c>
      <c r="H1486" s="12">
        <v>59360.24</v>
      </c>
      <c r="I1486" s="12">
        <v>0</v>
      </c>
      <c r="J1486" s="12">
        <v>-757128.68000000063</v>
      </c>
      <c r="K1486" s="165">
        <f t="shared" si="1736"/>
        <v>68220641.819999978</v>
      </c>
      <c r="L1486" s="12">
        <v>0</v>
      </c>
      <c r="M1486" s="155" t="s">
        <v>308</v>
      </c>
      <c r="N1486" s="214">
        <f t="shared" si="1737"/>
        <v>68220641.819999978</v>
      </c>
    </row>
    <row r="1487" spans="1:14" ht="10.5" customHeight="1" x14ac:dyDescent="0.2">
      <c r="A1487" s="4"/>
      <c r="B1487" s="2">
        <v>354</v>
      </c>
      <c r="C1487" s="4" t="s">
        <v>116</v>
      </c>
      <c r="D1487" s="12">
        <v>218343392.06999999</v>
      </c>
      <c r="E1487" s="12">
        <v>3835177.98</v>
      </c>
      <c r="F1487" s="12">
        <v>881002.56</v>
      </c>
      <c r="G1487" s="12">
        <v>158857.30000000002</v>
      </c>
      <c r="H1487" s="12">
        <v>0</v>
      </c>
      <c r="I1487" s="12">
        <v>26321.96</v>
      </c>
      <c r="J1487" s="12">
        <v>0</v>
      </c>
      <c r="K1487" s="165">
        <f t="shared" si="1736"/>
        <v>221165032.14999998</v>
      </c>
      <c r="L1487" s="12">
        <v>134999203</v>
      </c>
      <c r="M1487" s="155" t="s">
        <v>401</v>
      </c>
      <c r="N1487" s="214">
        <f t="shared" si="1737"/>
        <v>86165829.149999976</v>
      </c>
    </row>
    <row r="1488" spans="1:14" ht="10.5" customHeight="1" x14ac:dyDescent="0.2">
      <c r="A1488" s="4"/>
      <c r="B1488" s="2">
        <v>355</v>
      </c>
      <c r="C1488" s="4" t="s">
        <v>117</v>
      </c>
      <c r="D1488" s="12">
        <v>370414213.67000002</v>
      </c>
      <c r="E1488" s="12">
        <v>35297519.990000002</v>
      </c>
      <c r="F1488" s="12">
        <v>10417874.460000001</v>
      </c>
      <c r="G1488" s="12">
        <v>13533569.66</v>
      </c>
      <c r="H1488" s="12">
        <v>120327.79000000001</v>
      </c>
      <c r="I1488" s="12">
        <v>6385822.6200000001</v>
      </c>
      <c r="J1488" s="12">
        <v>7111570.1900000004</v>
      </c>
      <c r="K1488" s="165">
        <f t="shared" si="1736"/>
        <v>395378010.14000005</v>
      </c>
      <c r="L1488" s="12">
        <v>1655393</v>
      </c>
      <c r="M1488" s="155" t="s">
        <v>401</v>
      </c>
      <c r="N1488" s="214">
        <f t="shared" si="1737"/>
        <v>393722617.14000005</v>
      </c>
    </row>
    <row r="1489" spans="1:14" ht="10.5" customHeight="1" x14ac:dyDescent="0.2">
      <c r="A1489" s="4"/>
      <c r="B1489" s="2">
        <v>356</v>
      </c>
      <c r="C1489" s="4" t="s">
        <v>118</v>
      </c>
      <c r="D1489" s="12">
        <v>335817499.69</v>
      </c>
      <c r="E1489" s="12">
        <v>20974652.09</v>
      </c>
      <c r="F1489" s="12">
        <v>4461065.71</v>
      </c>
      <c r="G1489" s="12">
        <v>10017560.770000001</v>
      </c>
      <c r="H1489" s="12">
        <v>70016.61</v>
      </c>
      <c r="I1489" s="12">
        <v>4032467.7399999998</v>
      </c>
      <c r="J1489" s="12">
        <v>3504876.49</v>
      </c>
      <c r="K1489" s="165">
        <f t="shared" si="1736"/>
        <v>349920886.14000005</v>
      </c>
      <c r="L1489" s="12">
        <v>85433299</v>
      </c>
      <c r="M1489" s="155" t="s">
        <v>401</v>
      </c>
      <c r="N1489" s="214">
        <f t="shared" si="1737"/>
        <v>264487587.14000005</v>
      </c>
    </row>
    <row r="1490" spans="1:14" ht="10.5" customHeight="1" x14ac:dyDescent="0.2">
      <c r="A1490" s="4"/>
      <c r="B1490" s="2">
        <v>357</v>
      </c>
      <c r="C1490" s="44" t="s">
        <v>119</v>
      </c>
      <c r="D1490" s="12">
        <v>24383563.75</v>
      </c>
      <c r="E1490" s="12">
        <v>1096223.7899999998</v>
      </c>
      <c r="F1490" s="12">
        <v>0</v>
      </c>
      <c r="G1490" s="12">
        <v>0</v>
      </c>
      <c r="H1490" s="12">
        <v>0</v>
      </c>
      <c r="I1490" s="12">
        <v>0</v>
      </c>
      <c r="J1490" s="12">
        <v>0</v>
      </c>
      <c r="K1490" s="165">
        <f t="shared" si="1736"/>
        <v>25479787.539999999</v>
      </c>
      <c r="L1490" s="12">
        <v>0</v>
      </c>
      <c r="M1490" s="155" t="s">
        <v>308</v>
      </c>
      <c r="N1490" s="214">
        <f t="shared" si="1737"/>
        <v>25479787.539999999</v>
      </c>
    </row>
    <row r="1491" spans="1:14" ht="10.5" customHeight="1" x14ac:dyDescent="0.2">
      <c r="A1491" s="4"/>
      <c r="B1491" s="2">
        <v>358</v>
      </c>
      <c r="C1491" s="44" t="s">
        <v>120</v>
      </c>
      <c r="D1491" s="12">
        <v>26406299.129999999</v>
      </c>
      <c r="E1491" s="12">
        <v>1595564.67</v>
      </c>
      <c r="F1491" s="12">
        <v>130650.44</v>
      </c>
      <c r="G1491" s="12">
        <v>166540.97</v>
      </c>
      <c r="H1491" s="12">
        <v>0</v>
      </c>
      <c r="I1491" s="12">
        <v>0</v>
      </c>
      <c r="J1491" s="12">
        <v>0</v>
      </c>
      <c r="K1491" s="165">
        <f t="shared" ref="K1491:K1492" si="1738">D1491+E1491-F1491-G1491+H1491+I1491+J1491</f>
        <v>27704672.389999997</v>
      </c>
      <c r="L1491" s="12">
        <v>0</v>
      </c>
      <c r="M1491" s="155" t="s">
        <v>308</v>
      </c>
      <c r="N1491" s="214">
        <f t="shared" ref="N1491:N1492" si="1739">K1491-L1491</f>
        <v>27704672.389999997</v>
      </c>
    </row>
    <row r="1492" spans="1:14" ht="10.5" customHeight="1" x14ac:dyDescent="0.2">
      <c r="A1492" s="4"/>
      <c r="B1492" s="2">
        <v>359</v>
      </c>
      <c r="C1492" s="44" t="s">
        <v>121</v>
      </c>
      <c r="D1492" s="12">
        <v>39313952.910000004</v>
      </c>
      <c r="E1492" s="12">
        <v>1534016.19</v>
      </c>
      <c r="F1492" s="12">
        <v>14637.960000000001</v>
      </c>
      <c r="G1492" s="12">
        <v>151886.31</v>
      </c>
      <c r="H1492" s="12">
        <v>0</v>
      </c>
      <c r="I1492" s="12">
        <v>0</v>
      </c>
      <c r="J1492" s="12">
        <v>197941.86000000002</v>
      </c>
      <c r="K1492" s="165">
        <f t="shared" si="1738"/>
        <v>40879386.689999998</v>
      </c>
      <c r="L1492" s="12">
        <v>6361251</v>
      </c>
      <c r="M1492" s="155" t="s">
        <v>401</v>
      </c>
      <c r="N1492" s="214">
        <f t="shared" si="1739"/>
        <v>34518135.689999998</v>
      </c>
    </row>
    <row r="1493" spans="1:14" s="67" customFormat="1" ht="10.5" customHeight="1" x14ac:dyDescent="0.2">
      <c r="A1493" s="66"/>
      <c r="B1493" s="72"/>
      <c r="C1493" s="85" t="s">
        <v>402</v>
      </c>
      <c r="D1493" s="63">
        <f>SUM(D1483:D1492)</f>
        <v>1618319238.5900004</v>
      </c>
      <c r="E1493" s="63">
        <f t="shared" ref="E1493:J1493" si="1740">SUM(E1483:E1492)</f>
        <v>115121435.69</v>
      </c>
      <c r="F1493" s="63">
        <f t="shared" si="1740"/>
        <v>35876748.259999998</v>
      </c>
      <c r="G1493" s="63">
        <f t="shared" si="1740"/>
        <v>26268165.66</v>
      </c>
      <c r="H1493" s="63">
        <f t="shared" si="1740"/>
        <v>282413.22000000003</v>
      </c>
      <c r="I1493" s="63">
        <f t="shared" si="1740"/>
        <v>11291730.550000001</v>
      </c>
      <c r="J1493" s="63">
        <f t="shared" si="1740"/>
        <v>20152095.869999997</v>
      </c>
      <c r="K1493" s="63">
        <f t="shared" ref="K1493" si="1741">D1493+E1493-F1493-G1493+H1493+I1493+J1493</f>
        <v>1703022000.0000002</v>
      </c>
      <c r="L1493" s="63">
        <f>SUM(L1483:L1492)</f>
        <v>325944715</v>
      </c>
      <c r="M1493" s="155" t="s">
        <v>401</v>
      </c>
      <c r="N1493" s="63">
        <f>K1493-L1493</f>
        <v>1377077285.0000002</v>
      </c>
    </row>
    <row r="1494" spans="1:14" s="9" customFormat="1" ht="10.5" customHeight="1" x14ac:dyDescent="0.2">
      <c r="A1494" s="5"/>
      <c r="B1494" s="11"/>
      <c r="C1494" s="15"/>
      <c r="D1494" s="33"/>
      <c r="E1494" s="33"/>
      <c r="F1494" s="33"/>
      <c r="G1494" s="33"/>
      <c r="H1494" s="33"/>
      <c r="I1494" s="33"/>
      <c r="J1494" s="33"/>
      <c r="K1494" s="33"/>
      <c r="L1494" s="33"/>
      <c r="M1494" s="155" t="s">
        <v>308</v>
      </c>
      <c r="N1494" s="33"/>
    </row>
    <row r="1495" spans="1:14" ht="10.5" customHeight="1" x14ac:dyDescent="0.2">
      <c r="A1495" s="137" t="s">
        <v>122</v>
      </c>
      <c r="B1495" s="2"/>
      <c r="D1495" s="12"/>
      <c r="E1495" s="12"/>
      <c r="F1495" s="12"/>
      <c r="G1495" s="12"/>
      <c r="H1495" s="12"/>
      <c r="I1495" s="12"/>
      <c r="J1495" s="12"/>
      <c r="K1495" s="12"/>
      <c r="L1495" s="12"/>
      <c r="M1495" s="155" t="s">
        <v>308</v>
      </c>
      <c r="N1495" s="12"/>
    </row>
    <row r="1496" spans="1:14" s="9" customFormat="1" ht="10.5" customHeight="1" x14ac:dyDescent="0.2">
      <c r="A1496" s="5"/>
      <c r="B1496" s="2">
        <v>361</v>
      </c>
      <c r="C1496" s="46" t="s">
        <v>40</v>
      </c>
      <c r="D1496" s="12">
        <v>49882908.310000002</v>
      </c>
      <c r="E1496" s="12">
        <v>3571348.55</v>
      </c>
      <c r="F1496" s="12">
        <v>572407.17000000004</v>
      </c>
      <c r="G1496" s="12">
        <v>217536.43</v>
      </c>
      <c r="H1496" s="12">
        <v>0</v>
      </c>
      <c r="I1496" s="12">
        <v>56642.11</v>
      </c>
      <c r="J1496" s="12">
        <v>0</v>
      </c>
      <c r="K1496" s="165">
        <f t="shared" ref="K1496:K1507" si="1742">D1496+E1496-F1496-G1496+H1496+I1496+J1496</f>
        <v>52720955.369999997</v>
      </c>
      <c r="L1496" s="12">
        <v>67511</v>
      </c>
      <c r="M1496" s="155" t="s">
        <v>401</v>
      </c>
      <c r="N1496" s="214">
        <f t="shared" ref="N1496:N1507" si="1743">K1496-L1496</f>
        <v>52653444.369999997</v>
      </c>
    </row>
    <row r="1497" spans="1:14" ht="10.5" customHeight="1" x14ac:dyDescent="0.2">
      <c r="A1497" s="4"/>
      <c r="B1497" s="2">
        <v>362</v>
      </c>
      <c r="C1497" s="44" t="s">
        <v>115</v>
      </c>
      <c r="D1497" s="12">
        <v>483681912.29000002</v>
      </c>
      <c r="E1497" s="12">
        <v>38762132.18</v>
      </c>
      <c r="F1497" s="12">
        <v>11563694.59</v>
      </c>
      <c r="G1497" s="12">
        <v>1797252.75</v>
      </c>
      <c r="H1497" s="12">
        <v>28489.8</v>
      </c>
      <c r="I1497" s="12">
        <v>628515.27</v>
      </c>
      <c r="J1497" s="12">
        <v>-110165.18000000001</v>
      </c>
      <c r="K1497" s="165">
        <f t="shared" si="1742"/>
        <v>509629937.02000004</v>
      </c>
      <c r="L1497" s="12">
        <v>468046</v>
      </c>
      <c r="M1497" s="155" t="s">
        <v>401</v>
      </c>
      <c r="N1497" s="214" t="s">
        <v>425</v>
      </c>
    </row>
    <row r="1498" spans="1:14" ht="10.5" customHeight="1" x14ac:dyDescent="0.2">
      <c r="A1498" s="4"/>
      <c r="B1498" s="2">
        <v>362.9</v>
      </c>
      <c r="C1498" s="3" t="s">
        <v>123</v>
      </c>
      <c r="D1498" s="12">
        <v>1630215.9</v>
      </c>
      <c r="E1498" s="12">
        <v>705895.6</v>
      </c>
      <c r="F1498" s="12">
        <v>436065.65</v>
      </c>
      <c r="G1498" s="12">
        <v>-304.48</v>
      </c>
      <c r="H1498" s="12">
        <v>0</v>
      </c>
      <c r="I1498" s="12">
        <v>0</v>
      </c>
      <c r="J1498" s="12">
        <v>0</v>
      </c>
      <c r="K1498" s="165">
        <f t="shared" si="1742"/>
        <v>1900350.33</v>
      </c>
      <c r="L1498" s="12">
        <v>1900350.33</v>
      </c>
      <c r="M1498" s="155" t="s">
        <v>403</v>
      </c>
      <c r="N1498" s="214">
        <f t="shared" si="1743"/>
        <v>0</v>
      </c>
    </row>
    <row r="1499" spans="1:14" ht="10.5" customHeight="1" x14ac:dyDescent="0.2">
      <c r="A1499" s="4"/>
      <c r="B1499" s="2">
        <v>364</v>
      </c>
      <c r="C1499" s="4" t="s">
        <v>124</v>
      </c>
      <c r="D1499" s="12">
        <v>517090636.43000001</v>
      </c>
      <c r="E1499" s="12">
        <v>56635641.009999998</v>
      </c>
      <c r="F1499" s="12">
        <v>16983556.07</v>
      </c>
      <c r="G1499" s="12">
        <v>30969824.739999998</v>
      </c>
      <c r="H1499" s="12">
        <v>1131.24</v>
      </c>
      <c r="I1499" s="12">
        <v>719075.38</v>
      </c>
      <c r="J1499" s="12">
        <v>0</v>
      </c>
      <c r="K1499" s="165">
        <f t="shared" si="1742"/>
        <v>526493103.25</v>
      </c>
      <c r="L1499" s="12">
        <v>0</v>
      </c>
      <c r="M1499" s="155" t="s">
        <v>308</v>
      </c>
      <c r="N1499" s="214">
        <f t="shared" si="1743"/>
        <v>526493103.25</v>
      </c>
    </row>
    <row r="1500" spans="1:14" ht="10.5" customHeight="1" x14ac:dyDescent="0.2">
      <c r="A1500" s="4"/>
      <c r="B1500" s="2">
        <v>365</v>
      </c>
      <c r="C1500" s="4" t="s">
        <v>118</v>
      </c>
      <c r="D1500" s="12">
        <v>658080123.44000006</v>
      </c>
      <c r="E1500" s="12">
        <v>63430439.240000002</v>
      </c>
      <c r="F1500" s="12">
        <v>17289662.239999998</v>
      </c>
      <c r="G1500" s="12">
        <v>23620331.109999999</v>
      </c>
      <c r="H1500" s="12">
        <v>1620.41</v>
      </c>
      <c r="I1500" s="12">
        <v>1192208.5900000001</v>
      </c>
      <c r="J1500" s="12">
        <v>0</v>
      </c>
      <c r="K1500" s="165">
        <f t="shared" si="1742"/>
        <v>681794398.33000004</v>
      </c>
      <c r="L1500" s="12">
        <v>0</v>
      </c>
      <c r="M1500" s="155" t="s">
        <v>308</v>
      </c>
      <c r="N1500" s="214">
        <f t="shared" si="1743"/>
        <v>681794398.33000004</v>
      </c>
    </row>
    <row r="1501" spans="1:14" ht="10.5" customHeight="1" x14ac:dyDescent="0.2">
      <c r="A1501" s="4"/>
      <c r="B1501" s="2">
        <v>366.6</v>
      </c>
      <c r="C1501" s="4" t="s">
        <v>125</v>
      </c>
      <c r="D1501" s="12">
        <v>306852636.56</v>
      </c>
      <c r="E1501" s="12">
        <v>22716185.420000002</v>
      </c>
      <c r="F1501" s="12">
        <v>1083580.07</v>
      </c>
      <c r="G1501" s="12">
        <v>-22016.25</v>
      </c>
      <c r="H1501" s="12">
        <v>0</v>
      </c>
      <c r="I1501" s="12">
        <v>24189.62</v>
      </c>
      <c r="J1501" s="12">
        <v>0</v>
      </c>
      <c r="K1501" s="165">
        <f t="shared" si="1742"/>
        <v>328531447.78000003</v>
      </c>
      <c r="L1501" s="12">
        <v>0</v>
      </c>
      <c r="M1501" s="155" t="s">
        <v>308</v>
      </c>
      <c r="N1501" s="214">
        <f t="shared" si="1743"/>
        <v>328531447.78000003</v>
      </c>
    </row>
    <row r="1502" spans="1:14" ht="10.5" customHeight="1" x14ac:dyDescent="0.2">
      <c r="A1502" s="4"/>
      <c r="B1502" s="2">
        <v>366.7</v>
      </c>
      <c r="C1502" s="3" t="s">
        <v>126</v>
      </c>
      <c r="D1502" s="12">
        <v>22574346.449999999</v>
      </c>
      <c r="E1502" s="12">
        <v>1563136.74</v>
      </c>
      <c r="F1502" s="12">
        <v>33322.15</v>
      </c>
      <c r="G1502" s="12">
        <v>-57135.72</v>
      </c>
      <c r="H1502" s="12">
        <v>0</v>
      </c>
      <c r="I1502" s="12">
        <v>0</v>
      </c>
      <c r="J1502" s="12">
        <v>0</v>
      </c>
      <c r="K1502" s="165">
        <f t="shared" si="1742"/>
        <v>24161296.759999998</v>
      </c>
      <c r="L1502" s="12">
        <v>0</v>
      </c>
      <c r="M1502" s="155" t="s">
        <v>308</v>
      </c>
      <c r="N1502" s="214">
        <f t="shared" si="1743"/>
        <v>24161296.759999998</v>
      </c>
    </row>
    <row r="1503" spans="1:14" ht="10.5" customHeight="1" x14ac:dyDescent="0.2">
      <c r="A1503" s="4"/>
      <c r="B1503" s="115">
        <v>367.5</v>
      </c>
      <c r="C1503" s="208" t="s">
        <v>8</v>
      </c>
      <c r="D1503" s="12">
        <v>848432.73</v>
      </c>
      <c r="E1503" s="12">
        <v>268900.07</v>
      </c>
      <c r="F1503" s="12">
        <v>0</v>
      </c>
      <c r="G1503" s="12">
        <v>3581.82</v>
      </c>
      <c r="H1503" s="12">
        <v>0</v>
      </c>
      <c r="I1503" s="12">
        <v>0</v>
      </c>
      <c r="J1503" s="12">
        <v>0</v>
      </c>
      <c r="K1503" s="165">
        <f t="shared" si="1742"/>
        <v>1113750.98</v>
      </c>
      <c r="L1503" s="12">
        <v>0</v>
      </c>
      <c r="M1503" s="155" t="s">
        <v>308</v>
      </c>
      <c r="N1503" s="214">
        <f t="shared" si="1743"/>
        <v>1113750.98</v>
      </c>
    </row>
    <row r="1504" spans="1:14" ht="10.5" customHeight="1" x14ac:dyDescent="0.2">
      <c r="A1504" s="4"/>
      <c r="B1504" s="2">
        <v>367.6</v>
      </c>
      <c r="C1504" s="4" t="s">
        <v>127</v>
      </c>
      <c r="D1504" s="12">
        <v>433466671.37</v>
      </c>
      <c r="E1504" s="12">
        <v>44735399.659999996</v>
      </c>
      <c r="F1504" s="12">
        <v>21725193.780000001</v>
      </c>
      <c r="G1504" s="12">
        <v>3148545.99</v>
      </c>
      <c r="H1504" s="12">
        <v>0</v>
      </c>
      <c r="I1504" s="12">
        <v>503938.44</v>
      </c>
      <c r="J1504" s="12">
        <v>0</v>
      </c>
      <c r="K1504" s="165">
        <f t="shared" si="1742"/>
        <v>453832269.69999999</v>
      </c>
      <c r="L1504" s="12">
        <v>0</v>
      </c>
      <c r="M1504" s="155" t="s">
        <v>308</v>
      </c>
      <c r="N1504" s="214">
        <f t="shared" si="1743"/>
        <v>453832269.69999999</v>
      </c>
    </row>
    <row r="1505" spans="1:14" ht="10.5" customHeight="1" x14ac:dyDescent="0.2">
      <c r="A1505" s="4"/>
      <c r="B1505" s="2">
        <v>367.7</v>
      </c>
      <c r="C1505" s="3" t="s">
        <v>128</v>
      </c>
      <c r="D1505" s="12">
        <v>259610673.52000001</v>
      </c>
      <c r="E1505" s="12">
        <v>13807063.460000001</v>
      </c>
      <c r="F1505" s="12">
        <v>1094163.8</v>
      </c>
      <c r="G1505" s="12">
        <v>62700.92</v>
      </c>
      <c r="H1505" s="12">
        <v>244.59</v>
      </c>
      <c r="I1505" s="12">
        <v>33485.040000000001</v>
      </c>
      <c r="J1505" s="12">
        <v>0</v>
      </c>
      <c r="K1505" s="165">
        <f t="shared" si="1742"/>
        <v>272294601.88999999</v>
      </c>
      <c r="L1505" s="12">
        <v>0</v>
      </c>
      <c r="M1505" s="155" t="s">
        <v>308</v>
      </c>
      <c r="N1505" s="214">
        <f t="shared" si="1743"/>
        <v>272294601.88999999</v>
      </c>
    </row>
    <row r="1506" spans="1:14" ht="10.5" customHeight="1" x14ac:dyDescent="0.2">
      <c r="A1506" s="4"/>
      <c r="B1506" s="2">
        <v>367.9</v>
      </c>
      <c r="C1506" s="44" t="s">
        <v>129</v>
      </c>
      <c r="D1506" s="12">
        <v>-131899.20000000001</v>
      </c>
      <c r="E1506" s="12">
        <v>-99920</v>
      </c>
      <c r="F1506" s="12">
        <v>827340.85</v>
      </c>
      <c r="G1506" s="12">
        <v>0</v>
      </c>
      <c r="H1506" s="12">
        <v>0</v>
      </c>
      <c r="I1506" s="12">
        <v>0</v>
      </c>
      <c r="J1506" s="12">
        <v>0</v>
      </c>
      <c r="K1506" s="165">
        <f t="shared" si="1742"/>
        <v>-1059160.05</v>
      </c>
      <c r="L1506" s="12">
        <v>0</v>
      </c>
      <c r="M1506" s="155" t="s">
        <v>308</v>
      </c>
      <c r="N1506" s="214">
        <f t="shared" si="1743"/>
        <v>-1059160.05</v>
      </c>
    </row>
    <row r="1507" spans="1:14" ht="10.5" customHeight="1" x14ac:dyDescent="0.2">
      <c r="A1507" s="4"/>
      <c r="B1507" s="2">
        <v>368</v>
      </c>
      <c r="C1507" s="4" t="s">
        <v>130</v>
      </c>
      <c r="D1507" s="12">
        <v>909150237.08000004</v>
      </c>
      <c r="E1507" s="12">
        <v>79189339.409999996</v>
      </c>
      <c r="F1507" s="12">
        <v>46936843.909999996</v>
      </c>
      <c r="G1507" s="12">
        <v>7324911.0099999998</v>
      </c>
      <c r="H1507" s="12">
        <v>0</v>
      </c>
      <c r="I1507" s="12">
        <v>639495.56000000006</v>
      </c>
      <c r="J1507" s="12">
        <v>0</v>
      </c>
      <c r="K1507" s="165">
        <f t="shared" si="1742"/>
        <v>934717317.13</v>
      </c>
      <c r="L1507" s="12">
        <v>0</v>
      </c>
      <c r="M1507" s="155" t="s">
        <v>308</v>
      </c>
      <c r="N1507" s="214">
        <f t="shared" si="1743"/>
        <v>934717317.13</v>
      </c>
    </row>
    <row r="1508" spans="1:14" ht="10.5" customHeight="1" x14ac:dyDescent="0.2">
      <c r="A1508" s="4"/>
      <c r="B1508" s="2">
        <v>369.1</v>
      </c>
      <c r="C1508" s="4" t="s">
        <v>131</v>
      </c>
      <c r="D1508" s="12">
        <v>108570925.21000001</v>
      </c>
      <c r="E1508" s="12">
        <v>9254005.6899999995</v>
      </c>
      <c r="F1508" s="12">
        <v>1264180.52</v>
      </c>
      <c r="G1508" s="12">
        <v>2487455.15</v>
      </c>
      <c r="H1508" s="12">
        <v>61.14</v>
      </c>
      <c r="I1508" s="12">
        <v>11221.65</v>
      </c>
      <c r="J1508" s="12">
        <v>0</v>
      </c>
      <c r="K1508" s="165">
        <f t="shared" ref="K1508:K1518" si="1744">D1508+E1508-F1508-G1508+H1508+I1508+J1508</f>
        <v>114084578.02000001</v>
      </c>
      <c r="L1508" s="12">
        <v>0</v>
      </c>
      <c r="M1508" s="155" t="s">
        <v>308</v>
      </c>
      <c r="N1508" s="214">
        <f t="shared" ref="N1508:N1517" si="1745">K1508-L1508</f>
        <v>114084578.02000001</v>
      </c>
    </row>
    <row r="1509" spans="1:14" ht="10.5" customHeight="1" x14ac:dyDescent="0.2">
      <c r="A1509" s="4"/>
      <c r="B1509" s="2">
        <v>369.6</v>
      </c>
      <c r="C1509" s="208" t="s">
        <v>4</v>
      </c>
      <c r="D1509" s="12">
        <v>278228679.67000002</v>
      </c>
      <c r="E1509" s="12">
        <v>22662151.829999998</v>
      </c>
      <c r="F1509" s="12">
        <v>2700749.0300000003</v>
      </c>
      <c r="G1509" s="12">
        <v>1453451.6</v>
      </c>
      <c r="H1509" s="12">
        <v>0</v>
      </c>
      <c r="I1509" s="12">
        <v>0</v>
      </c>
      <c r="J1509" s="12">
        <v>0</v>
      </c>
      <c r="K1509" s="165">
        <f t="shared" si="1744"/>
        <v>296736630.87</v>
      </c>
      <c r="L1509" s="12">
        <v>0</v>
      </c>
      <c r="M1509" s="155" t="s">
        <v>308</v>
      </c>
      <c r="N1509" s="214">
        <f t="shared" si="1745"/>
        <v>296736630.87</v>
      </c>
    </row>
    <row r="1510" spans="1:14" ht="10.5" customHeight="1" x14ac:dyDescent="0.2">
      <c r="A1510" s="4"/>
      <c r="B1510" s="2">
        <v>370</v>
      </c>
      <c r="C1510" s="4" t="s">
        <v>132</v>
      </c>
      <c r="D1510" s="12">
        <v>99384153.290000007</v>
      </c>
      <c r="E1510" s="12">
        <v>6385677.1699999999</v>
      </c>
      <c r="F1510" s="12">
        <v>132247771.23999999</v>
      </c>
      <c r="G1510" s="12">
        <v>1500065.73</v>
      </c>
      <c r="H1510" s="12">
        <v>0</v>
      </c>
      <c r="I1510" s="12">
        <v>0</v>
      </c>
      <c r="J1510" s="12">
        <v>0</v>
      </c>
      <c r="K1510" s="165">
        <f t="shared" si="1744"/>
        <v>-27978006.509999987</v>
      </c>
      <c r="L1510" s="12">
        <v>0</v>
      </c>
      <c r="M1510" s="155" t="s">
        <v>308</v>
      </c>
      <c r="N1510" s="214">
        <f t="shared" si="1745"/>
        <v>-27978006.509999987</v>
      </c>
    </row>
    <row r="1511" spans="1:14" ht="10.5" customHeight="1" x14ac:dyDescent="0.2">
      <c r="A1511" s="4"/>
      <c r="B1511" s="115">
        <v>370.1</v>
      </c>
      <c r="C1511" s="208" t="s">
        <v>7</v>
      </c>
      <c r="D1511" s="12">
        <v>124975203.86</v>
      </c>
      <c r="E1511" s="12">
        <v>41393981.530000001</v>
      </c>
      <c r="F1511" s="12">
        <v>5229178.16</v>
      </c>
      <c r="G1511" s="12">
        <v>1102572.8400000001</v>
      </c>
      <c r="H1511" s="12">
        <v>0</v>
      </c>
      <c r="I1511" s="12">
        <v>0</v>
      </c>
      <c r="J1511" s="12">
        <v>0</v>
      </c>
      <c r="K1511" s="165">
        <f t="shared" si="1744"/>
        <v>160037434.38999999</v>
      </c>
      <c r="L1511" s="12">
        <v>0</v>
      </c>
      <c r="M1511" s="155" t="s">
        <v>308</v>
      </c>
      <c r="N1511" s="214">
        <f t="shared" si="1745"/>
        <v>160037434.38999999</v>
      </c>
    </row>
    <row r="1512" spans="1:14" ht="10.5" customHeight="1" x14ac:dyDescent="0.2">
      <c r="A1512" s="4"/>
      <c r="B1512" s="115">
        <v>370.2</v>
      </c>
      <c r="C1512" s="208" t="s">
        <v>244</v>
      </c>
      <c r="D1512" s="12">
        <v>8961739.4100000001</v>
      </c>
      <c r="E1512" s="12">
        <v>0</v>
      </c>
      <c r="F1512" s="12">
        <v>0</v>
      </c>
      <c r="G1512" s="12">
        <v>0</v>
      </c>
      <c r="H1512" s="12">
        <v>0</v>
      </c>
      <c r="I1512" s="12">
        <v>0</v>
      </c>
      <c r="J1512" s="12">
        <v>0</v>
      </c>
      <c r="K1512" s="165">
        <f t="shared" si="1744"/>
        <v>8961739.4100000001</v>
      </c>
      <c r="L1512" s="12">
        <v>0</v>
      </c>
      <c r="M1512" s="155" t="s">
        <v>308</v>
      </c>
      <c r="N1512" s="214">
        <f t="shared" si="1745"/>
        <v>8961739.4100000001</v>
      </c>
    </row>
    <row r="1513" spans="1:14" ht="10.5" customHeight="1" x14ac:dyDescent="0.2">
      <c r="A1513" s="4"/>
      <c r="B1513" s="2">
        <v>371</v>
      </c>
      <c r="C1513" s="44" t="s">
        <v>133</v>
      </c>
      <c r="D1513" s="12">
        <v>29123167.190000001</v>
      </c>
      <c r="E1513" s="12">
        <v>2894199.27</v>
      </c>
      <c r="F1513" s="12">
        <v>976794.83000000007</v>
      </c>
      <c r="G1513" s="12">
        <v>378803.28</v>
      </c>
      <c r="H1513" s="12">
        <v>0</v>
      </c>
      <c r="I1513" s="12">
        <v>0</v>
      </c>
      <c r="J1513" s="12">
        <v>0</v>
      </c>
      <c r="K1513" s="165">
        <f t="shared" si="1744"/>
        <v>30661768.350000001</v>
      </c>
      <c r="L1513" s="12">
        <v>0</v>
      </c>
      <c r="M1513" s="155" t="s">
        <v>308</v>
      </c>
      <c r="N1513" s="214">
        <f t="shared" si="1745"/>
        <v>30661768.350000001</v>
      </c>
    </row>
    <row r="1514" spans="1:14" ht="10.5" customHeight="1" x14ac:dyDescent="0.2">
      <c r="A1514" s="4"/>
      <c r="B1514" s="2">
        <v>371.2</v>
      </c>
      <c r="C1514" s="44" t="s">
        <v>134</v>
      </c>
      <c r="D1514" s="12">
        <v>10253056.93</v>
      </c>
      <c r="E1514" s="12">
        <v>4920415.5999999996</v>
      </c>
      <c r="F1514" s="12">
        <v>2179235.63</v>
      </c>
      <c r="G1514" s="12">
        <v>0</v>
      </c>
      <c r="H1514" s="12">
        <v>0</v>
      </c>
      <c r="I1514" s="12">
        <v>0</v>
      </c>
      <c r="J1514" s="12">
        <v>0</v>
      </c>
      <c r="K1514" s="165">
        <f t="shared" si="1744"/>
        <v>12994236.899999999</v>
      </c>
      <c r="L1514" s="12">
        <v>12994236.899999999</v>
      </c>
      <c r="M1514" s="155" t="s">
        <v>403</v>
      </c>
      <c r="N1514" s="214">
        <f t="shared" si="1745"/>
        <v>0</v>
      </c>
    </row>
    <row r="1515" spans="1:14" ht="10.5" customHeight="1" x14ac:dyDescent="0.2">
      <c r="A1515" s="4"/>
      <c r="B1515" s="2">
        <v>371.3</v>
      </c>
      <c r="C1515" s="3" t="s">
        <v>135</v>
      </c>
      <c r="D1515" s="12">
        <v>28096.080000000002</v>
      </c>
      <c r="E1515" s="12">
        <v>135548.79999999999</v>
      </c>
      <c r="F1515" s="12">
        <v>0</v>
      </c>
      <c r="G1515" s="12">
        <v>0</v>
      </c>
      <c r="H1515" s="12">
        <v>0</v>
      </c>
      <c r="I1515" s="12">
        <v>0</v>
      </c>
      <c r="J1515" s="12">
        <v>0</v>
      </c>
      <c r="K1515" s="165">
        <f t="shared" si="1744"/>
        <v>163644.88</v>
      </c>
      <c r="L1515" s="12">
        <v>0</v>
      </c>
      <c r="M1515" s="155" t="s">
        <v>308</v>
      </c>
      <c r="N1515" s="214">
        <f t="shared" si="1745"/>
        <v>163644.88</v>
      </c>
    </row>
    <row r="1516" spans="1:14" ht="10.5" customHeight="1" x14ac:dyDescent="0.2">
      <c r="A1516" s="4"/>
      <c r="B1516" s="2">
        <v>371.5</v>
      </c>
      <c r="C1516" s="44" t="s">
        <v>293</v>
      </c>
      <c r="D1516" s="12">
        <v>898962.12</v>
      </c>
      <c r="E1516" s="12">
        <v>1457950.23</v>
      </c>
      <c r="F1516" s="12">
        <v>0</v>
      </c>
      <c r="G1516" s="12">
        <v>0</v>
      </c>
      <c r="H1516" s="12">
        <v>0</v>
      </c>
      <c r="I1516" s="12">
        <v>662186.73</v>
      </c>
      <c r="J1516" s="12">
        <v>0</v>
      </c>
      <c r="K1516" s="165">
        <f t="shared" si="1744"/>
        <v>3019099.08</v>
      </c>
      <c r="L1516" s="12">
        <v>0</v>
      </c>
      <c r="M1516" s="155"/>
      <c r="N1516" s="214">
        <f t="shared" si="1745"/>
        <v>3019099.08</v>
      </c>
    </row>
    <row r="1517" spans="1:14" ht="10.5" customHeight="1" x14ac:dyDescent="0.2">
      <c r="A1517" s="4"/>
      <c r="B1517" s="2">
        <v>373</v>
      </c>
      <c r="C1517" s="44" t="s">
        <v>136</v>
      </c>
      <c r="D1517" s="12">
        <v>155288604.13999999</v>
      </c>
      <c r="E1517" s="12">
        <v>17289861.210000001</v>
      </c>
      <c r="F1517" s="12">
        <v>5336724.8899999997</v>
      </c>
      <c r="G1517" s="12">
        <v>1158330.52</v>
      </c>
      <c r="H1517" s="12">
        <v>124682.09</v>
      </c>
      <c r="I1517" s="12">
        <v>14397.800000000001</v>
      </c>
      <c r="J1517" s="12">
        <v>0</v>
      </c>
      <c r="K1517" s="165">
        <f t="shared" si="1744"/>
        <v>166222489.83000001</v>
      </c>
      <c r="L1517" s="12">
        <v>0</v>
      </c>
      <c r="M1517" s="155" t="s">
        <v>308</v>
      </c>
      <c r="N1517" s="214">
        <f t="shared" si="1745"/>
        <v>166222489.83000001</v>
      </c>
    </row>
    <row r="1518" spans="1:14" s="67" customFormat="1" ht="10.5" customHeight="1" x14ac:dyDescent="0.2">
      <c r="A1518" s="66"/>
      <c r="B1518" s="72"/>
      <c r="C1518" s="85" t="s">
        <v>404</v>
      </c>
      <c r="D1518" s="63">
        <f>SUM(D1496:D1517)</f>
        <v>4458449482.7800007</v>
      </c>
      <c r="E1518" s="63">
        <f>SUM(E1496:E1517)</f>
        <v>431679352.67000008</v>
      </c>
      <c r="F1518" s="63">
        <f>SUM(F1496:F1517)</f>
        <v>268480464.57999998</v>
      </c>
      <c r="G1518" s="63">
        <f t="shared" ref="G1518:J1518" si="1746">SUM(G1496:G1517)</f>
        <v>75145907.439999998</v>
      </c>
      <c r="H1518" s="63">
        <f t="shared" si="1746"/>
        <v>156229.26999999999</v>
      </c>
      <c r="I1518" s="63">
        <f t="shared" si="1746"/>
        <v>4485356.1900000004</v>
      </c>
      <c r="J1518" s="63">
        <f t="shared" si="1746"/>
        <v>-110165.18000000001</v>
      </c>
      <c r="K1518" s="63">
        <f t="shared" si="1744"/>
        <v>4551033883.710001</v>
      </c>
      <c r="L1518" s="63">
        <f>SUM(L1496:L1517)</f>
        <v>15430144.229999999</v>
      </c>
      <c r="M1518" s="204"/>
      <c r="N1518" s="63">
        <f>K1518-L1518</f>
        <v>4535603739.4800014</v>
      </c>
    </row>
    <row r="1519" spans="1:14" s="9" customFormat="1" ht="10.5" customHeight="1" x14ac:dyDescent="0.2">
      <c r="A1519" s="5"/>
      <c r="B1519" s="11"/>
      <c r="C1519" s="15"/>
      <c r="D1519" s="12"/>
      <c r="E1519" s="12"/>
      <c r="F1519" s="12"/>
      <c r="G1519" s="12"/>
      <c r="H1519" s="12"/>
      <c r="I1519" s="12"/>
      <c r="J1519" s="12"/>
      <c r="K1519" s="12"/>
      <c r="L1519" s="33"/>
      <c r="M1519" s="155"/>
      <c r="N1519" s="33"/>
    </row>
    <row r="1520" spans="1:14" ht="10.5" customHeight="1" x14ac:dyDescent="0.2">
      <c r="A1520" s="137" t="s">
        <v>137</v>
      </c>
      <c r="B1520" s="2"/>
      <c r="D1520" s="12"/>
      <c r="E1520" s="12"/>
      <c r="F1520" s="12"/>
      <c r="G1520" s="12"/>
      <c r="H1520" s="12"/>
      <c r="I1520" s="12"/>
      <c r="J1520" s="12"/>
      <c r="K1520" s="12"/>
      <c r="L1520" s="12"/>
      <c r="M1520" s="155" t="s">
        <v>308</v>
      </c>
      <c r="N1520" s="12"/>
    </row>
    <row r="1521" spans="1:14" s="9" customFormat="1" ht="10.5" customHeight="1" x14ac:dyDescent="0.2">
      <c r="A1521" s="5"/>
      <c r="B1521" s="2">
        <v>390</v>
      </c>
      <c r="C1521" s="13" t="s">
        <v>40</v>
      </c>
      <c r="D1521" s="12">
        <v>112130981.61</v>
      </c>
      <c r="E1521" s="12">
        <v>8146293.2000000002</v>
      </c>
      <c r="F1521" s="12">
        <v>2085462.19</v>
      </c>
      <c r="G1521" s="12">
        <v>761935.95000000007</v>
      </c>
      <c r="H1521" s="12">
        <v>0</v>
      </c>
      <c r="I1521" s="12">
        <v>1327884.25</v>
      </c>
      <c r="J1521" s="12">
        <v>-355261.46</v>
      </c>
      <c r="K1521" s="165">
        <f t="shared" ref="K1521:K1543" si="1747">D1521+E1521-F1521-G1521+H1521+I1521+J1521</f>
        <v>118402499.46000001</v>
      </c>
      <c r="L1521" s="12">
        <v>0</v>
      </c>
      <c r="M1521" s="155" t="s">
        <v>308</v>
      </c>
      <c r="N1521" s="214">
        <f t="shared" ref="N1521:N1542" si="1748">K1521-L1521</f>
        <v>118402499.46000001</v>
      </c>
    </row>
    <row r="1522" spans="1:14" ht="10.5" customHeight="1" x14ac:dyDescent="0.2">
      <c r="A1522" s="4"/>
      <c r="B1522" s="2">
        <v>391.6</v>
      </c>
      <c r="C1522" s="3" t="s">
        <v>138</v>
      </c>
      <c r="D1522" s="12">
        <v>0</v>
      </c>
      <c r="E1522" s="12">
        <v>0</v>
      </c>
      <c r="F1522" s="12">
        <v>0</v>
      </c>
      <c r="G1522" s="12">
        <v>0</v>
      </c>
      <c r="H1522" s="12">
        <v>0</v>
      </c>
      <c r="I1522" s="12">
        <v>0</v>
      </c>
      <c r="J1522" s="12">
        <v>0</v>
      </c>
      <c r="K1522" s="165">
        <f t="shared" si="1747"/>
        <v>0</v>
      </c>
      <c r="L1522" s="12">
        <v>0</v>
      </c>
      <c r="M1522" s="155" t="s">
        <v>308</v>
      </c>
      <c r="N1522" s="214">
        <f t="shared" si="1748"/>
        <v>0</v>
      </c>
    </row>
    <row r="1523" spans="1:14" ht="10.5" customHeight="1" x14ac:dyDescent="0.2">
      <c r="A1523" s="4"/>
      <c r="B1523" s="2">
        <v>391.7</v>
      </c>
      <c r="C1523" s="4" t="s">
        <v>139</v>
      </c>
      <c r="D1523" s="12">
        <v>0</v>
      </c>
      <c r="E1523" s="12">
        <v>0</v>
      </c>
      <c r="F1523" s="12">
        <v>0</v>
      </c>
      <c r="G1523" s="12">
        <v>0</v>
      </c>
      <c r="H1523" s="12">
        <v>0</v>
      </c>
      <c r="I1523" s="12">
        <v>0</v>
      </c>
      <c r="J1523" s="12">
        <v>0</v>
      </c>
      <c r="K1523" s="165">
        <f t="shared" si="1747"/>
        <v>0</v>
      </c>
      <c r="L1523" s="12">
        <v>0</v>
      </c>
      <c r="M1523" s="155" t="s">
        <v>308</v>
      </c>
      <c r="N1523" s="214">
        <f t="shared" si="1748"/>
        <v>0</v>
      </c>
    </row>
    <row r="1524" spans="1:14" ht="10.5" customHeight="1" x14ac:dyDescent="0.2">
      <c r="A1524" s="4"/>
      <c r="B1524" s="2">
        <v>391.8</v>
      </c>
      <c r="C1524" s="3" t="s">
        <v>140</v>
      </c>
      <c r="D1524" s="12">
        <v>0</v>
      </c>
      <c r="E1524" s="12">
        <v>0</v>
      </c>
      <c r="F1524" s="12">
        <v>0</v>
      </c>
      <c r="G1524" s="12">
        <v>0</v>
      </c>
      <c r="H1524" s="12">
        <v>0</v>
      </c>
      <c r="I1524" s="12">
        <v>0</v>
      </c>
      <c r="J1524" s="12">
        <v>0</v>
      </c>
      <c r="K1524" s="165">
        <f t="shared" si="1747"/>
        <v>0</v>
      </c>
      <c r="L1524" s="12">
        <v>0</v>
      </c>
      <c r="M1524" s="155" t="s">
        <v>308</v>
      </c>
      <c r="N1524" s="214">
        <f t="shared" si="1748"/>
        <v>0</v>
      </c>
    </row>
    <row r="1525" spans="1:14" ht="10.5" customHeight="1" x14ac:dyDescent="0.2">
      <c r="A1525" s="4"/>
      <c r="B1525" s="2">
        <v>392</v>
      </c>
      <c r="C1525" s="44" t="s">
        <v>245</v>
      </c>
      <c r="D1525" s="12">
        <v>26640734</v>
      </c>
      <c r="E1525" s="12">
        <v>0</v>
      </c>
      <c r="F1525" s="12">
        <v>0</v>
      </c>
      <c r="G1525" s="12">
        <v>0</v>
      </c>
      <c r="H1525" s="12">
        <v>0</v>
      </c>
      <c r="I1525" s="12">
        <v>0</v>
      </c>
      <c r="J1525" s="12">
        <v>0</v>
      </c>
      <c r="K1525" s="165">
        <f t="shared" si="1747"/>
        <v>26640734</v>
      </c>
      <c r="L1525" s="12">
        <v>0</v>
      </c>
      <c r="M1525" s="155" t="s">
        <v>308</v>
      </c>
      <c r="N1525" s="214">
        <f t="shared" si="1748"/>
        <v>26640734</v>
      </c>
    </row>
    <row r="1526" spans="1:14" ht="10.5" customHeight="1" x14ac:dyDescent="0.2">
      <c r="A1526" s="4"/>
      <c r="B1526" s="2">
        <v>392</v>
      </c>
      <c r="C1526" s="44" t="s">
        <v>141</v>
      </c>
      <c r="D1526" s="12">
        <v>0</v>
      </c>
      <c r="E1526" s="12">
        <v>0</v>
      </c>
      <c r="F1526" s="12">
        <v>0</v>
      </c>
      <c r="G1526" s="12">
        <v>0</v>
      </c>
      <c r="H1526" s="12">
        <v>0</v>
      </c>
      <c r="I1526" s="12">
        <v>0</v>
      </c>
      <c r="J1526" s="12">
        <v>0</v>
      </c>
      <c r="K1526" s="165">
        <f t="shared" si="1747"/>
        <v>0</v>
      </c>
      <c r="L1526" s="12">
        <v>0</v>
      </c>
      <c r="M1526" s="155" t="s">
        <v>308</v>
      </c>
      <c r="N1526" s="214">
        <f t="shared" si="1748"/>
        <v>0</v>
      </c>
    </row>
    <row r="1527" spans="1:14" ht="10.5" customHeight="1" x14ac:dyDescent="0.2">
      <c r="B1527" s="2">
        <v>392</v>
      </c>
      <c r="C1527" s="4" t="s">
        <v>142</v>
      </c>
      <c r="D1527" s="12">
        <v>0</v>
      </c>
      <c r="E1527" s="12">
        <v>0</v>
      </c>
      <c r="F1527" s="12">
        <v>0</v>
      </c>
      <c r="G1527" s="12">
        <v>0</v>
      </c>
      <c r="H1527" s="12">
        <v>0</v>
      </c>
      <c r="I1527" s="12">
        <v>0</v>
      </c>
      <c r="J1527" s="12">
        <v>0</v>
      </c>
      <c r="K1527" s="165">
        <f t="shared" si="1747"/>
        <v>0</v>
      </c>
      <c r="L1527" s="12">
        <v>0</v>
      </c>
      <c r="M1527" s="155" t="s">
        <v>308</v>
      </c>
      <c r="N1527" s="214">
        <f t="shared" si="1748"/>
        <v>0</v>
      </c>
    </row>
    <row r="1528" spans="1:14" ht="10.5" customHeight="1" x14ac:dyDescent="0.2">
      <c r="B1528" s="2">
        <v>392.1</v>
      </c>
      <c r="C1528" s="44" t="s">
        <v>143</v>
      </c>
      <c r="D1528" s="12">
        <v>791157.99</v>
      </c>
      <c r="E1528" s="12">
        <v>1004497.72</v>
      </c>
      <c r="F1528" s="12">
        <v>851560.70000000007</v>
      </c>
      <c r="G1528" s="12">
        <v>0</v>
      </c>
      <c r="H1528" s="12">
        <v>0</v>
      </c>
      <c r="I1528" s="12">
        <v>0</v>
      </c>
      <c r="J1528" s="12">
        <v>0</v>
      </c>
      <c r="K1528" s="165">
        <f t="shared" si="1747"/>
        <v>944095.00999999989</v>
      </c>
      <c r="L1528" s="12">
        <v>0</v>
      </c>
      <c r="M1528" s="155" t="s">
        <v>308</v>
      </c>
      <c r="N1528" s="214">
        <f t="shared" si="1748"/>
        <v>944095.00999999989</v>
      </c>
    </row>
    <row r="1529" spans="1:14" ht="10.5" customHeight="1" x14ac:dyDescent="0.2">
      <c r="B1529" s="2">
        <v>392.2</v>
      </c>
      <c r="C1529" s="3" t="s">
        <v>144</v>
      </c>
      <c r="D1529" s="12">
        <v>10025214.189999999</v>
      </c>
      <c r="E1529" s="12">
        <v>3863795.68</v>
      </c>
      <c r="F1529" s="12">
        <v>3964752.2</v>
      </c>
      <c r="G1529" s="12">
        <v>0</v>
      </c>
      <c r="H1529" s="12">
        <v>0</v>
      </c>
      <c r="I1529" s="12">
        <v>0</v>
      </c>
      <c r="J1529" s="12">
        <v>0</v>
      </c>
      <c r="K1529" s="165">
        <f t="shared" si="1747"/>
        <v>9924257.6699999981</v>
      </c>
      <c r="L1529" s="12">
        <v>0</v>
      </c>
      <c r="M1529" s="155" t="s">
        <v>308</v>
      </c>
      <c r="N1529" s="214">
        <f t="shared" si="1748"/>
        <v>9924257.6699999981</v>
      </c>
    </row>
    <row r="1530" spans="1:14" ht="10.5" customHeight="1" x14ac:dyDescent="0.2">
      <c r="B1530" s="2">
        <v>392.3</v>
      </c>
      <c r="C1530" s="3" t="s">
        <v>145</v>
      </c>
      <c r="D1530" s="12">
        <v>91481660.739999995</v>
      </c>
      <c r="E1530" s="12">
        <v>14682334.52</v>
      </c>
      <c r="F1530" s="12">
        <v>19721710.039999999</v>
      </c>
      <c r="G1530" s="12">
        <v>-27452.799999999999</v>
      </c>
      <c r="H1530" s="12">
        <v>0</v>
      </c>
      <c r="I1530" s="12">
        <v>4150286.07</v>
      </c>
      <c r="J1530" s="12">
        <v>0</v>
      </c>
      <c r="K1530" s="165">
        <f t="shared" si="1747"/>
        <v>90620024.089999989</v>
      </c>
      <c r="L1530" s="12">
        <v>0</v>
      </c>
      <c r="M1530" s="155" t="s">
        <v>308</v>
      </c>
      <c r="N1530" s="214">
        <f t="shared" si="1748"/>
        <v>90620024.089999989</v>
      </c>
    </row>
    <row r="1531" spans="1:14" ht="10.5" customHeight="1" x14ac:dyDescent="0.2">
      <c r="B1531" s="2">
        <v>392.4</v>
      </c>
      <c r="C1531" s="3" t="s">
        <v>146</v>
      </c>
      <c r="D1531" s="12">
        <v>587406.4</v>
      </c>
      <c r="E1531" s="12">
        <v>76626.210000000006</v>
      </c>
      <c r="F1531" s="12">
        <v>76070.680000000008</v>
      </c>
      <c r="G1531" s="12">
        <v>0</v>
      </c>
      <c r="H1531" s="12">
        <v>0</v>
      </c>
      <c r="I1531" s="12">
        <v>0</v>
      </c>
      <c r="J1531" s="12">
        <v>0</v>
      </c>
      <c r="K1531" s="165">
        <f t="shared" si="1747"/>
        <v>587961.92999999993</v>
      </c>
      <c r="L1531" s="12">
        <v>0</v>
      </c>
      <c r="M1531" s="155" t="s">
        <v>308</v>
      </c>
      <c r="N1531" s="214">
        <f t="shared" si="1748"/>
        <v>587961.92999999993</v>
      </c>
    </row>
    <row r="1532" spans="1:14" ht="10.5" customHeight="1" x14ac:dyDescent="0.2">
      <c r="B1532" s="2">
        <v>392.8</v>
      </c>
      <c r="C1532" s="3" t="s">
        <v>167</v>
      </c>
      <c r="D1532" s="12">
        <v>2390.6799999999998</v>
      </c>
      <c r="E1532" s="12">
        <v>0</v>
      </c>
      <c r="F1532" s="12">
        <v>0</v>
      </c>
      <c r="G1532" s="12">
        <v>0</v>
      </c>
      <c r="H1532" s="12">
        <v>0</v>
      </c>
      <c r="I1532" s="12">
        <v>0</v>
      </c>
      <c r="J1532" s="12">
        <v>-2390.6800000000003</v>
      </c>
      <c r="K1532" s="165">
        <f t="shared" si="1747"/>
        <v>0</v>
      </c>
      <c r="L1532" s="12">
        <v>0</v>
      </c>
      <c r="M1532" s="155" t="s">
        <v>308</v>
      </c>
      <c r="N1532" s="214">
        <f t="shared" si="1748"/>
        <v>0</v>
      </c>
    </row>
    <row r="1533" spans="1:14" ht="10.5" customHeight="1" x14ac:dyDescent="0.2">
      <c r="B1533" s="2">
        <v>392.9</v>
      </c>
      <c r="C1533" s="3" t="s">
        <v>147</v>
      </c>
      <c r="D1533" s="12">
        <v>2563145.13</v>
      </c>
      <c r="E1533" s="12">
        <v>620148.80000000005</v>
      </c>
      <c r="F1533" s="12">
        <v>843101.01</v>
      </c>
      <c r="G1533" s="12">
        <v>0</v>
      </c>
      <c r="H1533" s="12">
        <v>0</v>
      </c>
      <c r="I1533" s="12">
        <v>0</v>
      </c>
      <c r="J1533" s="12">
        <v>0</v>
      </c>
      <c r="K1533" s="165">
        <f t="shared" si="1747"/>
        <v>2340192.92</v>
      </c>
      <c r="L1533" s="12">
        <v>0</v>
      </c>
      <c r="M1533" s="155" t="s">
        <v>308</v>
      </c>
      <c r="N1533" s="214">
        <f t="shared" si="1748"/>
        <v>2340192.92</v>
      </c>
    </row>
    <row r="1534" spans="1:14" ht="10.5" customHeight="1" x14ac:dyDescent="0.2">
      <c r="B1534" s="2">
        <v>395</v>
      </c>
      <c r="C1534" s="44" t="s">
        <v>191</v>
      </c>
      <c r="D1534" s="12">
        <v>0</v>
      </c>
      <c r="E1534" s="12">
        <v>0</v>
      </c>
      <c r="F1534" s="12">
        <v>0</v>
      </c>
      <c r="G1534" s="12">
        <v>0</v>
      </c>
      <c r="H1534" s="12">
        <v>0</v>
      </c>
      <c r="I1534" s="12">
        <v>0</v>
      </c>
      <c r="J1534" s="12">
        <v>0</v>
      </c>
      <c r="K1534" s="165">
        <f t="shared" si="1747"/>
        <v>0</v>
      </c>
      <c r="L1534" s="12">
        <v>0</v>
      </c>
      <c r="M1534" s="155" t="s">
        <v>308</v>
      </c>
      <c r="N1534" s="214">
        <f t="shared" si="1748"/>
        <v>0</v>
      </c>
    </row>
    <row r="1535" spans="1:14" ht="10.5" customHeight="1" x14ac:dyDescent="0.2">
      <c r="B1535" s="2">
        <v>395.6</v>
      </c>
      <c r="C1535" s="44" t="s">
        <v>148</v>
      </c>
      <c r="D1535" s="12">
        <v>0</v>
      </c>
      <c r="E1535" s="12">
        <v>0</v>
      </c>
      <c r="F1535" s="12">
        <v>0</v>
      </c>
      <c r="G1535" s="12">
        <v>0</v>
      </c>
      <c r="H1535" s="12">
        <v>0</v>
      </c>
      <c r="I1535" s="12">
        <v>0</v>
      </c>
      <c r="J1535" s="12">
        <v>0</v>
      </c>
      <c r="K1535" s="165">
        <f t="shared" si="1747"/>
        <v>0</v>
      </c>
      <c r="L1535" s="12">
        <v>0</v>
      </c>
      <c r="M1535" s="155" t="s">
        <v>308</v>
      </c>
      <c r="N1535" s="214">
        <f t="shared" si="1748"/>
        <v>0</v>
      </c>
    </row>
    <row r="1536" spans="1:14" ht="10.5" customHeight="1" x14ac:dyDescent="0.2">
      <c r="B1536" s="2">
        <v>395.8</v>
      </c>
      <c r="C1536" s="44" t="s">
        <v>149</v>
      </c>
      <c r="D1536" s="12">
        <v>0</v>
      </c>
      <c r="E1536" s="12">
        <v>0</v>
      </c>
      <c r="F1536" s="12">
        <v>0</v>
      </c>
      <c r="G1536" s="12">
        <v>0</v>
      </c>
      <c r="H1536" s="12">
        <v>0</v>
      </c>
      <c r="I1536" s="12">
        <v>0</v>
      </c>
      <c r="J1536" s="12">
        <v>0</v>
      </c>
      <c r="K1536" s="165">
        <f t="shared" si="1747"/>
        <v>0</v>
      </c>
      <c r="L1536" s="12">
        <v>0</v>
      </c>
      <c r="M1536" s="155" t="s">
        <v>308</v>
      </c>
      <c r="N1536" s="214">
        <f t="shared" si="1748"/>
        <v>0</v>
      </c>
    </row>
    <row r="1537" spans="1:14" ht="10.5" customHeight="1" x14ac:dyDescent="0.2">
      <c r="B1537" s="2">
        <v>396.1</v>
      </c>
      <c r="C1537" s="3" t="s">
        <v>150</v>
      </c>
      <c r="D1537" s="12">
        <v>1793722.3599999999</v>
      </c>
      <c r="E1537" s="12">
        <v>330438.99</v>
      </c>
      <c r="F1537" s="12">
        <v>420597.42</v>
      </c>
      <c r="G1537" s="12">
        <v>0</v>
      </c>
      <c r="H1537" s="12">
        <v>0</v>
      </c>
      <c r="I1537" s="12">
        <v>0</v>
      </c>
      <c r="J1537" s="12">
        <v>45288.46</v>
      </c>
      <c r="K1537" s="165">
        <f t="shared" si="1747"/>
        <v>1748852.3899999997</v>
      </c>
      <c r="L1537" s="12">
        <v>0</v>
      </c>
      <c r="M1537" s="155" t="s">
        <v>308</v>
      </c>
      <c r="N1537" s="214">
        <f t="shared" si="1748"/>
        <v>1748852.3899999997</v>
      </c>
    </row>
    <row r="1538" spans="1:14" ht="10.5" customHeight="1" x14ac:dyDescent="0.2">
      <c r="B1538" s="2">
        <v>396.8</v>
      </c>
      <c r="C1538" s="3" t="s">
        <v>151</v>
      </c>
      <c r="D1538" s="12">
        <v>0</v>
      </c>
      <c r="E1538" s="12">
        <v>50.86</v>
      </c>
      <c r="F1538" s="12">
        <v>0</v>
      </c>
      <c r="G1538" s="12">
        <v>0</v>
      </c>
      <c r="H1538" s="12">
        <v>0</v>
      </c>
      <c r="I1538" s="12">
        <v>0</v>
      </c>
      <c r="J1538" s="12">
        <v>0</v>
      </c>
      <c r="K1538" s="165">
        <f t="shared" si="1747"/>
        <v>50.86</v>
      </c>
      <c r="L1538" s="12">
        <v>0</v>
      </c>
      <c r="M1538" s="155" t="s">
        <v>308</v>
      </c>
      <c r="N1538" s="214">
        <f t="shared" si="1748"/>
        <v>50.86</v>
      </c>
    </row>
    <row r="1539" spans="1:14" ht="10.5" customHeight="1" x14ac:dyDescent="0.2">
      <c r="B1539" s="2">
        <v>397.4</v>
      </c>
      <c r="C1539" s="44" t="s">
        <v>152</v>
      </c>
      <c r="D1539" s="12">
        <v>0</v>
      </c>
      <c r="E1539" s="12">
        <v>0</v>
      </c>
      <c r="F1539" s="12">
        <v>0</v>
      </c>
      <c r="G1539" s="12">
        <v>0</v>
      </c>
      <c r="H1539" s="12">
        <v>0</v>
      </c>
      <c r="I1539" s="12">
        <v>0</v>
      </c>
      <c r="J1539" s="12">
        <v>0</v>
      </c>
      <c r="K1539" s="165">
        <f t="shared" si="1747"/>
        <v>0</v>
      </c>
      <c r="L1539" s="12">
        <v>0</v>
      </c>
      <c r="M1539" s="155" t="s">
        <v>308</v>
      </c>
      <c r="N1539" s="214">
        <f t="shared" si="1748"/>
        <v>0</v>
      </c>
    </row>
    <row r="1540" spans="1:14" ht="10.5" customHeight="1" x14ac:dyDescent="0.2">
      <c r="B1540" s="2">
        <v>397.6</v>
      </c>
      <c r="C1540" s="3" t="s">
        <v>153</v>
      </c>
      <c r="D1540" s="12">
        <v>0</v>
      </c>
      <c r="E1540" s="12">
        <v>0</v>
      </c>
      <c r="F1540" s="12">
        <v>0</v>
      </c>
      <c r="G1540" s="12">
        <v>0</v>
      </c>
      <c r="H1540" s="12">
        <v>0</v>
      </c>
      <c r="I1540" s="12">
        <v>0</v>
      </c>
      <c r="J1540" s="12">
        <v>0</v>
      </c>
      <c r="K1540" s="165">
        <f t="shared" si="1747"/>
        <v>0</v>
      </c>
      <c r="L1540" s="12">
        <v>0</v>
      </c>
      <c r="M1540" s="155" t="s">
        <v>308</v>
      </c>
      <c r="N1540" s="214">
        <f t="shared" si="1748"/>
        <v>0</v>
      </c>
    </row>
    <row r="1541" spans="1:14" ht="10.5" customHeight="1" x14ac:dyDescent="0.2">
      <c r="B1541" s="2">
        <v>397.8</v>
      </c>
      <c r="C1541" s="3" t="s">
        <v>154</v>
      </c>
      <c r="D1541" s="12">
        <v>7898728.6800000006</v>
      </c>
      <c r="E1541" s="12">
        <v>959458.01</v>
      </c>
      <c r="F1541" s="12">
        <v>178440.91</v>
      </c>
      <c r="G1541" s="12">
        <v>962.02</v>
      </c>
      <c r="H1541" s="12">
        <v>-17.66</v>
      </c>
      <c r="I1541" s="12">
        <v>0</v>
      </c>
      <c r="J1541" s="12">
        <v>9.4502183856093325E-13</v>
      </c>
      <c r="K1541" s="165">
        <f t="shared" si="1747"/>
        <v>8678766.1000000015</v>
      </c>
      <c r="L1541" s="12">
        <v>0</v>
      </c>
      <c r="M1541" s="155" t="s">
        <v>308</v>
      </c>
      <c r="N1541" s="214">
        <f t="shared" si="1748"/>
        <v>8678766.1000000015</v>
      </c>
    </row>
    <row r="1542" spans="1:14" ht="10.5" customHeight="1" x14ac:dyDescent="0.2">
      <c r="B1542" s="2">
        <v>398.6</v>
      </c>
      <c r="C1542" s="44" t="s">
        <v>155</v>
      </c>
      <c r="D1542" s="12">
        <v>0</v>
      </c>
      <c r="E1542" s="12">
        <v>0</v>
      </c>
      <c r="F1542" s="12">
        <v>0</v>
      </c>
      <c r="G1542" s="12">
        <v>0</v>
      </c>
      <c r="H1542" s="12">
        <v>0</v>
      </c>
      <c r="I1542" s="12">
        <v>0</v>
      </c>
      <c r="J1542" s="12">
        <v>0</v>
      </c>
      <c r="K1542" s="165">
        <f t="shared" si="1747"/>
        <v>0</v>
      </c>
      <c r="L1542" s="12">
        <v>0</v>
      </c>
      <c r="M1542" s="155" t="s">
        <v>308</v>
      </c>
      <c r="N1542" s="214">
        <f t="shared" si="1748"/>
        <v>0</v>
      </c>
    </row>
    <row r="1543" spans="1:14" s="67" customFormat="1" ht="10.5" customHeight="1" x14ac:dyDescent="0.2">
      <c r="A1543" s="71"/>
      <c r="B1543" s="72"/>
      <c r="C1543" s="73" t="s">
        <v>405</v>
      </c>
      <c r="D1543" s="63">
        <f>SUM(D1521:D1542)</f>
        <v>253915141.78000006</v>
      </c>
      <c r="E1543" s="63">
        <f>SUM(E1521:E1542)</f>
        <v>29683643.989999998</v>
      </c>
      <c r="F1543" s="63">
        <f>SUM(F1521:F1542)</f>
        <v>28141695.150000002</v>
      </c>
      <c r="G1543" s="63">
        <f t="shared" ref="G1543" si="1749">SUM(G1521:G1542)</f>
        <v>735445.17</v>
      </c>
      <c r="H1543" s="63">
        <f t="shared" ref="H1543" si="1750">SUM(H1521:H1542)</f>
        <v>-17.66</v>
      </c>
      <c r="I1543" s="63">
        <f t="shared" ref="I1543" si="1751">SUM(I1521:I1542)</f>
        <v>5478170.3200000003</v>
      </c>
      <c r="J1543" s="63">
        <f t="shared" ref="J1543" si="1752">SUM(J1521:J1542)</f>
        <v>-312363.68</v>
      </c>
      <c r="K1543" s="63">
        <f t="shared" si="1747"/>
        <v>259887434.43000004</v>
      </c>
      <c r="L1543" s="63">
        <f>SUM(L1521:L1542)</f>
        <v>0</v>
      </c>
      <c r="M1543" s="155" t="s">
        <v>308</v>
      </c>
      <c r="N1543" s="63">
        <f>K1543-L1543</f>
        <v>259887434.43000004</v>
      </c>
    </row>
    <row r="1544" spans="1:14" ht="10.5" customHeight="1" x14ac:dyDescent="0.2">
      <c r="B1544" s="11"/>
      <c r="C1544" s="18"/>
      <c r="D1544" s="12"/>
      <c r="E1544" s="33"/>
      <c r="F1544" s="33"/>
      <c r="G1544" s="33"/>
      <c r="H1544" s="33"/>
      <c r="I1544" s="33"/>
      <c r="J1544" s="33"/>
      <c r="K1544" s="12"/>
      <c r="L1544" s="33"/>
      <c r="M1544" s="155" t="s">
        <v>308</v>
      </c>
      <c r="N1544" s="33"/>
    </row>
    <row r="1545" spans="1:14" ht="10.5" customHeight="1" x14ac:dyDescent="0.2">
      <c r="A1545" s="137" t="s">
        <v>156</v>
      </c>
      <c r="B1545" s="2"/>
      <c r="D1545" s="12"/>
      <c r="E1545" s="12"/>
      <c r="F1545" s="12"/>
      <c r="G1545" s="12"/>
      <c r="H1545" s="12"/>
      <c r="I1545" s="12"/>
      <c r="J1545" s="12"/>
      <c r="K1545" s="204"/>
      <c r="L1545" s="204"/>
      <c r="M1545" s="204"/>
      <c r="N1545" s="204"/>
    </row>
    <row r="1546" spans="1:14" s="9" customFormat="1" ht="10.5" customHeight="1" x14ac:dyDescent="0.2">
      <c r="A1546" s="14"/>
      <c r="B1546" s="2">
        <v>390.1</v>
      </c>
      <c r="C1546" s="46" t="s">
        <v>157</v>
      </c>
      <c r="D1546" s="12">
        <v>859929.93</v>
      </c>
      <c r="E1546" s="12">
        <v>402971.36</v>
      </c>
      <c r="F1546" s="12">
        <v>470872.77</v>
      </c>
      <c r="G1546" s="12">
        <v>0</v>
      </c>
      <c r="H1546" s="12">
        <v>0</v>
      </c>
      <c r="I1546" s="12">
        <v>0</v>
      </c>
      <c r="J1546" s="12">
        <v>312023.66000000003</v>
      </c>
      <c r="K1546" s="165">
        <f t="shared" ref="K1546:K1566" si="1753">D1546+E1546-F1546-G1546+H1546+I1546+J1546</f>
        <v>1104052.1800000002</v>
      </c>
      <c r="L1546" s="12">
        <v>0</v>
      </c>
      <c r="M1546" s="155" t="s">
        <v>308</v>
      </c>
      <c r="N1546" s="214">
        <f t="shared" ref="N1546:N1566" si="1754">K1546-L1546</f>
        <v>1104052.1800000002</v>
      </c>
    </row>
    <row r="1547" spans="1:14" ht="10.5" customHeight="1" x14ac:dyDescent="0.2">
      <c r="B1547" s="2">
        <v>391.1</v>
      </c>
      <c r="C1547" s="44" t="s">
        <v>158</v>
      </c>
      <c r="D1547" s="12">
        <v>5158376.5199999996</v>
      </c>
      <c r="E1547" s="12">
        <v>2472158.4500000002</v>
      </c>
      <c r="F1547" s="12">
        <v>1114363.94</v>
      </c>
      <c r="G1547" s="12">
        <v>170860.34</v>
      </c>
      <c r="H1547" s="12">
        <v>0</v>
      </c>
      <c r="I1547" s="12">
        <v>0</v>
      </c>
      <c r="J1547" s="12">
        <v>2963.66</v>
      </c>
      <c r="K1547" s="165">
        <f t="shared" si="1753"/>
        <v>6348274.3499999996</v>
      </c>
      <c r="L1547" s="12">
        <v>0</v>
      </c>
      <c r="M1547" s="155" t="s">
        <v>308</v>
      </c>
      <c r="N1547" s="214">
        <f t="shared" si="1754"/>
        <v>6348274.3499999996</v>
      </c>
    </row>
    <row r="1548" spans="1:14" ht="10.5" customHeight="1" x14ac:dyDescent="0.2">
      <c r="B1548" s="2">
        <v>391.2</v>
      </c>
      <c r="C1548" s="4" t="s">
        <v>159</v>
      </c>
      <c r="D1548" s="12">
        <v>1802480.19</v>
      </c>
      <c r="E1548" s="12">
        <v>814439.3</v>
      </c>
      <c r="F1548" s="12">
        <v>20123.89</v>
      </c>
      <c r="G1548" s="12">
        <v>14062.95</v>
      </c>
      <c r="H1548" s="12">
        <v>0</v>
      </c>
      <c r="I1548" s="12">
        <v>0</v>
      </c>
      <c r="J1548" s="12">
        <v>0</v>
      </c>
      <c r="K1548" s="165">
        <f t="shared" si="1753"/>
        <v>2582732.65</v>
      </c>
      <c r="L1548" s="12">
        <v>0</v>
      </c>
      <c r="M1548" s="155" t="s">
        <v>308</v>
      </c>
      <c r="N1548" s="214">
        <f t="shared" si="1754"/>
        <v>2582732.65</v>
      </c>
    </row>
    <row r="1549" spans="1:14" ht="10.5" customHeight="1" x14ac:dyDescent="0.2">
      <c r="B1549" s="2">
        <v>391.3</v>
      </c>
      <c r="C1549" s="4" t="s">
        <v>160</v>
      </c>
      <c r="D1549" s="12">
        <v>142614.09</v>
      </c>
      <c r="E1549" s="12">
        <v>47118.98</v>
      </c>
      <c r="F1549" s="12">
        <v>60707.450000000004</v>
      </c>
      <c r="G1549" s="12">
        <v>0</v>
      </c>
      <c r="H1549" s="12">
        <v>0</v>
      </c>
      <c r="I1549" s="12">
        <v>0</v>
      </c>
      <c r="J1549" s="12">
        <v>0</v>
      </c>
      <c r="K1549" s="165">
        <f t="shared" si="1753"/>
        <v>129025.62</v>
      </c>
      <c r="L1549" s="12">
        <v>0</v>
      </c>
      <c r="M1549" s="155" t="s">
        <v>308</v>
      </c>
      <c r="N1549" s="214">
        <f t="shared" si="1754"/>
        <v>129025.62</v>
      </c>
    </row>
    <row r="1550" spans="1:14" ht="10.5" customHeight="1" x14ac:dyDescent="0.2">
      <c r="B1550" s="2">
        <v>391.4</v>
      </c>
      <c r="C1550" s="44" t="s">
        <v>163</v>
      </c>
      <c r="D1550" s="12">
        <v>1243834.53</v>
      </c>
      <c r="E1550" s="12">
        <v>308000.12</v>
      </c>
      <c r="F1550" s="12">
        <v>0</v>
      </c>
      <c r="G1550" s="12">
        <v>0</v>
      </c>
      <c r="H1550" s="12">
        <v>0</v>
      </c>
      <c r="I1550" s="12">
        <v>0</v>
      </c>
      <c r="J1550" s="12">
        <v>0</v>
      </c>
      <c r="K1550" s="165">
        <f t="shared" si="1753"/>
        <v>1551834.65</v>
      </c>
      <c r="L1550" s="12">
        <v>0</v>
      </c>
      <c r="M1550" s="155" t="s">
        <v>308</v>
      </c>
      <c r="N1550" s="214">
        <f t="shared" si="1754"/>
        <v>1551834.65</v>
      </c>
    </row>
    <row r="1551" spans="1:14" ht="10.5" customHeight="1" x14ac:dyDescent="0.2">
      <c r="B1551" s="2">
        <v>391.5</v>
      </c>
      <c r="C1551" s="4" t="s">
        <v>164</v>
      </c>
      <c r="D1551" s="12">
        <v>45427360.659999996</v>
      </c>
      <c r="E1551" s="12">
        <v>25473506.289999999</v>
      </c>
      <c r="F1551" s="12">
        <v>8560767.4700000007</v>
      </c>
      <c r="G1551" s="12">
        <v>487.63</v>
      </c>
      <c r="H1551" s="12">
        <v>0</v>
      </c>
      <c r="I1551" s="12">
        <v>0</v>
      </c>
      <c r="J1551" s="12">
        <v>0</v>
      </c>
      <c r="K1551" s="165">
        <f t="shared" si="1753"/>
        <v>62339611.849999987</v>
      </c>
      <c r="L1551" s="12">
        <v>0</v>
      </c>
      <c r="M1551" s="155" t="s">
        <v>308</v>
      </c>
      <c r="N1551" s="214">
        <f t="shared" si="1754"/>
        <v>62339611.849999987</v>
      </c>
    </row>
    <row r="1552" spans="1:14" ht="10.5" customHeight="1" x14ac:dyDescent="0.2">
      <c r="B1552" s="2">
        <v>391.8</v>
      </c>
      <c r="C1552" s="4" t="s">
        <v>140</v>
      </c>
      <c r="D1552" s="12">
        <v>4.58</v>
      </c>
      <c r="E1552" s="12">
        <v>32.090000000000003</v>
      </c>
      <c r="F1552" s="12">
        <v>0</v>
      </c>
      <c r="G1552" s="12">
        <v>0</v>
      </c>
      <c r="H1552" s="12">
        <v>0</v>
      </c>
      <c r="I1552" s="12">
        <v>0</v>
      </c>
      <c r="J1552" s="12">
        <v>0</v>
      </c>
      <c r="K1552" s="165">
        <f t="shared" si="1753"/>
        <v>36.67</v>
      </c>
      <c r="L1552" s="12">
        <v>0</v>
      </c>
      <c r="M1552" s="155" t="s">
        <v>308</v>
      </c>
      <c r="N1552" s="214">
        <f t="shared" si="1754"/>
        <v>36.67</v>
      </c>
    </row>
    <row r="1553" spans="1:14" ht="10.5" customHeight="1" x14ac:dyDescent="0.2">
      <c r="B1553" s="2">
        <v>391.9</v>
      </c>
      <c r="C1553" s="4" t="s">
        <v>165</v>
      </c>
      <c r="D1553" s="12">
        <v>7855622.29</v>
      </c>
      <c r="E1553" s="12">
        <v>6621192.3499999996</v>
      </c>
      <c r="F1553" s="12">
        <v>12232626.34</v>
      </c>
      <c r="G1553" s="12">
        <v>0</v>
      </c>
      <c r="H1553" s="12">
        <v>0</v>
      </c>
      <c r="I1553" s="12">
        <v>0</v>
      </c>
      <c r="J1553" s="12">
        <v>0</v>
      </c>
      <c r="K1553" s="165">
        <f t="shared" si="1753"/>
        <v>2244188.3000000007</v>
      </c>
      <c r="L1553" s="12">
        <v>0</v>
      </c>
      <c r="M1553" s="155" t="s">
        <v>308</v>
      </c>
      <c r="N1553" s="214">
        <f t="shared" si="1754"/>
        <v>2244188.3000000007</v>
      </c>
    </row>
    <row r="1554" spans="1:14" ht="10.5" customHeight="1" x14ac:dyDescent="0.2">
      <c r="B1554" s="2">
        <v>392.7</v>
      </c>
      <c r="C1554" s="4" t="s">
        <v>166</v>
      </c>
      <c r="D1554" s="12">
        <v>6019.75</v>
      </c>
      <c r="E1554" s="12">
        <v>5940.26</v>
      </c>
      <c r="F1554" s="12">
        <v>0</v>
      </c>
      <c r="G1554" s="12">
        <v>0</v>
      </c>
      <c r="H1554" s="12">
        <v>0</v>
      </c>
      <c r="I1554" s="12">
        <v>0</v>
      </c>
      <c r="J1554" s="12">
        <v>0</v>
      </c>
      <c r="K1554" s="165">
        <f t="shared" si="1753"/>
        <v>11960.01</v>
      </c>
      <c r="L1554" s="12">
        <v>0</v>
      </c>
      <c r="M1554" s="155" t="s">
        <v>308</v>
      </c>
      <c r="N1554" s="214">
        <f t="shared" si="1754"/>
        <v>11960.01</v>
      </c>
    </row>
    <row r="1555" spans="1:14" ht="10.5" customHeight="1" x14ac:dyDescent="0.2">
      <c r="B1555" s="2">
        <v>392.8</v>
      </c>
      <c r="C1555" s="3" t="s">
        <v>167</v>
      </c>
      <c r="D1555" s="202">
        <v>0</v>
      </c>
      <c r="E1555" s="202">
        <v>43051.55</v>
      </c>
      <c r="F1555" s="202">
        <v>0</v>
      </c>
      <c r="G1555" s="12">
        <v>0</v>
      </c>
      <c r="H1555" s="12">
        <v>0</v>
      </c>
      <c r="I1555" s="12">
        <v>0</v>
      </c>
      <c r="J1555" s="12">
        <v>-42897.78</v>
      </c>
      <c r="K1555" s="165">
        <f t="shared" si="1753"/>
        <v>153.77000000000407</v>
      </c>
      <c r="L1555" s="12">
        <v>0</v>
      </c>
      <c r="M1555" s="155" t="s">
        <v>308</v>
      </c>
      <c r="N1555" s="214">
        <f t="shared" si="1754"/>
        <v>153.77000000000407</v>
      </c>
    </row>
    <row r="1556" spans="1:14" ht="10.5" customHeight="1" x14ac:dyDescent="0.2">
      <c r="B1556" s="2">
        <v>393.1</v>
      </c>
      <c r="C1556" s="4" t="s">
        <v>168</v>
      </c>
      <c r="D1556" s="202">
        <v>262697.58</v>
      </c>
      <c r="E1556" s="202">
        <v>0</v>
      </c>
      <c r="F1556" s="202">
        <v>0</v>
      </c>
      <c r="G1556" s="12">
        <v>0</v>
      </c>
      <c r="H1556" s="12">
        <v>0</v>
      </c>
      <c r="I1556" s="12">
        <v>0</v>
      </c>
      <c r="J1556" s="12">
        <v>0</v>
      </c>
      <c r="K1556" s="165">
        <f t="shared" si="1753"/>
        <v>262697.58</v>
      </c>
      <c r="L1556" s="12">
        <v>0</v>
      </c>
      <c r="M1556" s="155" t="s">
        <v>308</v>
      </c>
      <c r="N1556" s="214">
        <f t="shared" si="1754"/>
        <v>262697.58</v>
      </c>
    </row>
    <row r="1557" spans="1:14" ht="10.5" customHeight="1" x14ac:dyDescent="0.2">
      <c r="B1557" s="2">
        <v>393.2</v>
      </c>
      <c r="C1557" s="44" t="s">
        <v>169</v>
      </c>
      <c r="D1557" s="12">
        <v>1007012.87</v>
      </c>
      <c r="E1557" s="12">
        <v>239915.34</v>
      </c>
      <c r="F1557" s="12">
        <v>475773.42</v>
      </c>
      <c r="G1557" s="12">
        <v>0</v>
      </c>
      <c r="H1557" s="12">
        <v>0</v>
      </c>
      <c r="I1557" s="12">
        <v>0</v>
      </c>
      <c r="J1557" s="12">
        <v>0</v>
      </c>
      <c r="K1557" s="165">
        <f t="shared" si="1753"/>
        <v>771154.79</v>
      </c>
      <c r="L1557" s="12">
        <v>0</v>
      </c>
      <c r="M1557" s="155" t="s">
        <v>308</v>
      </c>
      <c r="N1557" s="214">
        <f t="shared" si="1754"/>
        <v>771154.79</v>
      </c>
    </row>
    <row r="1558" spans="1:14" ht="10.5" customHeight="1" x14ac:dyDescent="0.2">
      <c r="B1558" s="2">
        <v>393.3</v>
      </c>
      <c r="C1558" s="3" t="s">
        <v>170</v>
      </c>
      <c r="D1558" s="12">
        <v>0</v>
      </c>
      <c r="E1558" s="12">
        <v>0</v>
      </c>
      <c r="F1558" s="12">
        <v>0</v>
      </c>
      <c r="G1558" s="12">
        <v>0</v>
      </c>
      <c r="H1558" s="12">
        <v>0</v>
      </c>
      <c r="I1558" s="12">
        <v>0</v>
      </c>
      <c r="J1558" s="12">
        <v>0</v>
      </c>
      <c r="K1558" s="165">
        <f t="shared" si="1753"/>
        <v>0</v>
      </c>
      <c r="L1558" s="12">
        <v>0</v>
      </c>
      <c r="M1558" s="155" t="s">
        <v>308</v>
      </c>
      <c r="N1558" s="214">
        <f t="shared" si="1754"/>
        <v>0</v>
      </c>
    </row>
    <row r="1559" spans="1:14" ht="10.5" customHeight="1" x14ac:dyDescent="0.2">
      <c r="B1559" s="2">
        <v>394.1</v>
      </c>
      <c r="C1559" s="44" t="s">
        <v>171</v>
      </c>
      <c r="D1559" s="12">
        <v>48247.59</v>
      </c>
      <c r="E1559" s="12">
        <v>0</v>
      </c>
      <c r="F1559" s="12">
        <v>0</v>
      </c>
      <c r="G1559" s="12">
        <v>0</v>
      </c>
      <c r="H1559" s="12">
        <v>0</v>
      </c>
      <c r="I1559" s="12">
        <v>0</v>
      </c>
      <c r="J1559" s="12">
        <v>-43665.82</v>
      </c>
      <c r="K1559" s="165">
        <f t="shared" si="1753"/>
        <v>4581.7699999999968</v>
      </c>
      <c r="L1559" s="12">
        <v>0</v>
      </c>
      <c r="M1559" s="155" t="s">
        <v>308</v>
      </c>
      <c r="N1559" s="214">
        <f t="shared" si="1754"/>
        <v>4581.7699999999968</v>
      </c>
    </row>
    <row r="1560" spans="1:14" ht="10.5" customHeight="1" x14ac:dyDescent="0.2">
      <c r="B1560" s="2">
        <v>394.2</v>
      </c>
      <c r="C1560" s="3" t="s">
        <v>172</v>
      </c>
      <c r="D1560" s="12">
        <v>9048320.2699999996</v>
      </c>
      <c r="E1560" s="12">
        <v>3472241.2</v>
      </c>
      <c r="F1560" s="12">
        <v>2273540.5500000003</v>
      </c>
      <c r="G1560" s="12">
        <v>12483.98</v>
      </c>
      <c r="H1560" s="12">
        <v>0</v>
      </c>
      <c r="I1560" s="12">
        <v>0</v>
      </c>
      <c r="J1560" s="12">
        <v>43665.82</v>
      </c>
      <c r="K1560" s="165">
        <f t="shared" si="1753"/>
        <v>10278202.759999998</v>
      </c>
      <c r="L1560" s="12">
        <v>0</v>
      </c>
      <c r="M1560" s="155" t="s">
        <v>308</v>
      </c>
      <c r="N1560" s="214">
        <f t="shared" si="1754"/>
        <v>10278202.759999998</v>
      </c>
    </row>
    <row r="1561" spans="1:14" ht="10.5" customHeight="1" x14ac:dyDescent="0.2">
      <c r="B1561" s="2">
        <v>395.1</v>
      </c>
      <c r="C1561" s="3" t="s">
        <v>181</v>
      </c>
      <c r="D1561" s="12">
        <v>20932.13</v>
      </c>
      <c r="E1561" s="12">
        <v>0</v>
      </c>
      <c r="F1561" s="12">
        <v>0</v>
      </c>
      <c r="G1561" s="12">
        <v>0</v>
      </c>
      <c r="H1561" s="12">
        <v>0</v>
      </c>
      <c r="I1561" s="12">
        <v>0</v>
      </c>
      <c r="J1561" s="12">
        <v>0</v>
      </c>
      <c r="K1561" s="165">
        <f t="shared" si="1753"/>
        <v>20932.13</v>
      </c>
      <c r="L1561" s="12">
        <v>0</v>
      </c>
      <c r="M1561" s="155" t="s">
        <v>308</v>
      </c>
      <c r="N1561" s="214">
        <f t="shared" si="1754"/>
        <v>20932.13</v>
      </c>
    </row>
    <row r="1562" spans="1:14" ht="10.5" customHeight="1" x14ac:dyDescent="0.2">
      <c r="B1562" s="2">
        <v>395.2</v>
      </c>
      <c r="C1562" s="44" t="s">
        <v>182</v>
      </c>
      <c r="D1562" s="12">
        <v>3872905.06</v>
      </c>
      <c r="E1562" s="12">
        <v>1230876.95</v>
      </c>
      <c r="F1562" s="12">
        <v>1136644.8600000001</v>
      </c>
      <c r="G1562" s="12">
        <v>0</v>
      </c>
      <c r="H1562" s="12">
        <v>0</v>
      </c>
      <c r="I1562" s="12">
        <v>0</v>
      </c>
      <c r="J1562" s="12">
        <v>192.14000000000001</v>
      </c>
      <c r="K1562" s="165">
        <f t="shared" si="1753"/>
        <v>3967329.2899999996</v>
      </c>
      <c r="L1562" s="12">
        <v>0</v>
      </c>
      <c r="M1562" s="155" t="s">
        <v>308</v>
      </c>
      <c r="N1562" s="214">
        <f t="shared" si="1754"/>
        <v>3967329.2899999996</v>
      </c>
    </row>
    <row r="1563" spans="1:14" ht="10.5" customHeight="1" x14ac:dyDescent="0.2">
      <c r="B1563" s="2">
        <v>397.1</v>
      </c>
      <c r="C1563" s="3" t="s">
        <v>183</v>
      </c>
      <c r="D1563" s="12">
        <v>9788.59</v>
      </c>
      <c r="E1563" s="12">
        <v>0</v>
      </c>
      <c r="F1563" s="12">
        <v>0</v>
      </c>
      <c r="G1563" s="12">
        <v>0</v>
      </c>
      <c r="H1563" s="12">
        <v>0</v>
      </c>
      <c r="I1563" s="12">
        <v>0</v>
      </c>
      <c r="J1563" s="12">
        <v>0</v>
      </c>
      <c r="K1563" s="165">
        <f t="shared" si="1753"/>
        <v>9788.59</v>
      </c>
      <c r="L1563" s="12">
        <v>0</v>
      </c>
      <c r="M1563" s="155" t="s">
        <v>308</v>
      </c>
      <c r="N1563" s="214">
        <f t="shared" si="1754"/>
        <v>9788.59</v>
      </c>
    </row>
    <row r="1564" spans="1:14" ht="10.5" customHeight="1" x14ac:dyDescent="0.2">
      <c r="B1564" s="2">
        <v>397.2</v>
      </c>
      <c r="C1564" s="3" t="s">
        <v>290</v>
      </c>
      <c r="D1564" s="12">
        <v>61683377.050000004</v>
      </c>
      <c r="E1564" s="12">
        <v>18567334.100000001</v>
      </c>
      <c r="F1564" s="12">
        <v>9637648.3100000005</v>
      </c>
      <c r="G1564" s="12">
        <v>24383.82</v>
      </c>
      <c r="H1564" s="12">
        <v>-0.47000000000000003</v>
      </c>
      <c r="I1564" s="12">
        <v>2247.73</v>
      </c>
      <c r="J1564" s="12">
        <v>25049.78</v>
      </c>
      <c r="K1564" s="165">
        <f t="shared" si="1753"/>
        <v>70615976.060000017</v>
      </c>
      <c r="L1564" s="12">
        <v>0</v>
      </c>
      <c r="M1564" s="155" t="s">
        <v>308</v>
      </c>
      <c r="N1564" s="214">
        <f t="shared" si="1754"/>
        <v>70615976.060000017</v>
      </c>
    </row>
    <row r="1565" spans="1:14" ht="10.5" customHeight="1" x14ac:dyDescent="0.2">
      <c r="B1565" s="2">
        <v>397.3</v>
      </c>
      <c r="C1565" s="3" t="s">
        <v>184</v>
      </c>
      <c r="D1565" s="12">
        <v>34906.559999999998</v>
      </c>
      <c r="E1565" s="12">
        <v>0</v>
      </c>
      <c r="F1565" s="12">
        <v>0</v>
      </c>
      <c r="G1565" s="12">
        <v>0</v>
      </c>
      <c r="H1565" s="12">
        <v>0</v>
      </c>
      <c r="I1565" s="12">
        <v>0</v>
      </c>
      <c r="J1565" s="12">
        <v>0</v>
      </c>
      <c r="K1565" s="165">
        <f t="shared" si="1753"/>
        <v>34906.559999999998</v>
      </c>
      <c r="L1565" s="12">
        <v>0</v>
      </c>
      <c r="M1565" s="155" t="s">
        <v>308</v>
      </c>
      <c r="N1565" s="214">
        <f t="shared" si="1754"/>
        <v>34906.559999999998</v>
      </c>
    </row>
    <row r="1566" spans="1:14" ht="10.5" customHeight="1" x14ac:dyDescent="0.2">
      <c r="B1566" s="2">
        <v>398</v>
      </c>
      <c r="C1566" s="44" t="s">
        <v>185</v>
      </c>
      <c r="D1566" s="12">
        <v>6640644.3100000005</v>
      </c>
      <c r="E1566" s="12">
        <v>2753065.33</v>
      </c>
      <c r="F1566" s="12">
        <v>2137196.66</v>
      </c>
      <c r="G1566" s="12">
        <v>37891.770000000004</v>
      </c>
      <c r="H1566" s="12">
        <v>0</v>
      </c>
      <c r="I1566" s="12">
        <v>26250</v>
      </c>
      <c r="J1566" s="12">
        <v>43326.51</v>
      </c>
      <c r="K1566" s="165">
        <f t="shared" si="1753"/>
        <v>7288197.7200000007</v>
      </c>
      <c r="L1566" s="12">
        <v>0</v>
      </c>
      <c r="M1566" s="155" t="s">
        <v>308</v>
      </c>
      <c r="N1566" s="214">
        <f t="shared" si="1754"/>
        <v>7288197.7200000007</v>
      </c>
    </row>
    <row r="1567" spans="1:14" s="67" customFormat="1" ht="10.5" customHeight="1" x14ac:dyDescent="0.2">
      <c r="A1567" s="66"/>
      <c r="B1567" s="72"/>
      <c r="C1567" s="73" t="s">
        <v>406</v>
      </c>
      <c r="D1567" s="63">
        <f>SUM(D1546:D1566)</f>
        <v>145125074.55000001</v>
      </c>
      <c r="E1567" s="63">
        <f t="shared" ref="E1567:J1567" si="1755">SUM(E1546:E1566)</f>
        <v>62451843.670000002</v>
      </c>
      <c r="F1567" s="63">
        <f t="shared" si="1755"/>
        <v>38120265.659999996</v>
      </c>
      <c r="G1567" s="63">
        <f t="shared" si="1755"/>
        <v>260170.49000000005</v>
      </c>
      <c r="H1567" s="63">
        <f t="shared" si="1755"/>
        <v>-0.47000000000000003</v>
      </c>
      <c r="I1567" s="63">
        <f t="shared" si="1755"/>
        <v>28497.73</v>
      </c>
      <c r="J1567" s="63">
        <f t="shared" si="1755"/>
        <v>340657.97000000009</v>
      </c>
      <c r="K1567" s="63">
        <f>D1567+E1567-F1567-G1567+H1567+I1567+J1567</f>
        <v>169565637.30000001</v>
      </c>
      <c r="L1567" s="63">
        <f>SUM(L1546:L1566)</f>
        <v>0</v>
      </c>
      <c r="M1567" s="155" t="s">
        <v>308</v>
      </c>
      <c r="N1567" s="63">
        <f>K1567-L1567</f>
        <v>169565637.30000001</v>
      </c>
    </row>
    <row r="1568" spans="1:14" ht="10.5" customHeight="1" x14ac:dyDescent="0.2">
      <c r="A1568" s="4"/>
      <c r="B1568" s="11"/>
      <c r="C1568" s="18"/>
      <c r="D1568" s="33"/>
      <c r="E1568" s="33"/>
      <c r="F1568" s="33"/>
      <c r="G1568" s="33"/>
      <c r="H1568" s="33"/>
      <c r="I1568" s="33"/>
      <c r="J1568" s="33"/>
      <c r="K1568" s="33"/>
      <c r="L1568" s="33"/>
      <c r="M1568" s="155" t="s">
        <v>308</v>
      </c>
      <c r="N1568" s="33"/>
    </row>
    <row r="1569" spans="1:14" ht="10.5" customHeight="1" x14ac:dyDescent="0.2">
      <c r="A1569" s="135" t="s">
        <v>186</v>
      </c>
      <c r="B1569" s="28"/>
      <c r="C1569" s="29"/>
      <c r="D1569" s="156"/>
      <c r="E1569" s="156"/>
      <c r="F1569" s="156"/>
      <c r="G1569" s="156"/>
      <c r="H1569" s="156"/>
      <c r="I1569" s="156"/>
      <c r="J1569" s="156"/>
      <c r="K1569" s="156"/>
      <c r="L1569" s="156"/>
      <c r="M1569" s="157" t="s">
        <v>308</v>
      </c>
      <c r="N1569" s="158"/>
    </row>
    <row r="1570" spans="1:14" s="9" customFormat="1" ht="10.5" customHeight="1" x14ac:dyDescent="0.2">
      <c r="A1570" s="136"/>
      <c r="B1570" s="31">
        <v>390</v>
      </c>
      <c r="C1570" s="48" t="s">
        <v>40</v>
      </c>
      <c r="D1570" s="33">
        <v>112990911.54000001</v>
      </c>
      <c r="E1570" s="33">
        <v>8549264.5600000005</v>
      </c>
      <c r="F1570" s="33">
        <v>2556334.96</v>
      </c>
      <c r="G1570" s="33">
        <v>761935.95000000007</v>
      </c>
      <c r="H1570" s="33">
        <v>0</v>
      </c>
      <c r="I1570" s="33">
        <v>1327884.25</v>
      </c>
      <c r="J1570" s="33">
        <v>-43237.799999999988</v>
      </c>
      <c r="K1570" s="165">
        <f t="shared" ref="K1570:K1577" si="1756">D1570+E1570-F1570-G1570+H1570+I1570+J1570</f>
        <v>119506551.64000002</v>
      </c>
      <c r="L1570" s="33">
        <v>0</v>
      </c>
      <c r="M1570" s="159" t="s">
        <v>308</v>
      </c>
      <c r="N1570" s="214">
        <f t="shared" ref="N1570:N1577" si="1757">K1570-L1570</f>
        <v>119506551.64000002</v>
      </c>
    </row>
    <row r="1571" spans="1:14" ht="10.5" customHeight="1" x14ac:dyDescent="0.2">
      <c r="A1571" s="49"/>
      <c r="B1571" s="31">
        <v>391</v>
      </c>
      <c r="C1571" s="42" t="s">
        <v>187</v>
      </c>
      <c r="D1571" s="33">
        <v>61630292.859999992</v>
      </c>
      <c r="E1571" s="33">
        <v>35736447.579999998</v>
      </c>
      <c r="F1571" s="33">
        <v>21988589.09</v>
      </c>
      <c r="G1571" s="33">
        <v>185410.92</v>
      </c>
      <c r="H1571" s="33">
        <v>0</v>
      </c>
      <c r="I1571" s="33">
        <v>0</v>
      </c>
      <c r="J1571" s="33">
        <v>2963.66</v>
      </c>
      <c r="K1571" s="165">
        <f t="shared" si="1756"/>
        <v>75195704.089999989</v>
      </c>
      <c r="L1571" s="33">
        <v>0</v>
      </c>
      <c r="M1571" s="159" t="s">
        <v>308</v>
      </c>
      <c r="N1571" s="214">
        <f t="shared" si="1757"/>
        <v>75195704.089999989</v>
      </c>
    </row>
    <row r="1572" spans="1:14" ht="10.5" customHeight="1" x14ac:dyDescent="0.2">
      <c r="A1572" s="34"/>
      <c r="B1572" s="31">
        <v>392</v>
      </c>
      <c r="C1572" s="42" t="s">
        <v>188</v>
      </c>
      <c r="D1572" s="33">
        <v>132097728.88</v>
      </c>
      <c r="E1572" s="33">
        <v>20296394.740000002</v>
      </c>
      <c r="F1572" s="33">
        <v>25457194.629999999</v>
      </c>
      <c r="G1572" s="33">
        <v>-27452.799999999999</v>
      </c>
      <c r="H1572" s="33">
        <v>0</v>
      </c>
      <c r="I1572" s="33">
        <v>4150286.07</v>
      </c>
      <c r="J1572" s="33">
        <v>-45288.46</v>
      </c>
      <c r="K1572" s="165">
        <f t="shared" si="1756"/>
        <v>131069379.40000001</v>
      </c>
      <c r="L1572" s="33">
        <v>0</v>
      </c>
      <c r="M1572" s="159" t="s">
        <v>308</v>
      </c>
      <c r="N1572" s="214">
        <f t="shared" si="1757"/>
        <v>131069379.40000001</v>
      </c>
    </row>
    <row r="1573" spans="1:14" ht="10.5" customHeight="1" x14ac:dyDescent="0.2">
      <c r="A1573" s="34"/>
      <c r="B1573" s="31">
        <v>393</v>
      </c>
      <c r="C1573" s="19" t="s">
        <v>189</v>
      </c>
      <c r="D1573" s="33">
        <v>1269710.45</v>
      </c>
      <c r="E1573" s="33">
        <v>239915.34</v>
      </c>
      <c r="F1573" s="33">
        <v>475773.42</v>
      </c>
      <c r="G1573" s="33">
        <v>0</v>
      </c>
      <c r="H1573" s="33">
        <v>0</v>
      </c>
      <c r="I1573" s="33">
        <v>0</v>
      </c>
      <c r="J1573" s="33">
        <v>0</v>
      </c>
      <c r="K1573" s="165">
        <f t="shared" si="1756"/>
        <v>1033852.3700000001</v>
      </c>
      <c r="L1573" s="33">
        <v>0</v>
      </c>
      <c r="M1573" s="159" t="s">
        <v>308</v>
      </c>
      <c r="N1573" s="214">
        <f t="shared" si="1757"/>
        <v>1033852.3700000001</v>
      </c>
    </row>
    <row r="1574" spans="1:14" ht="10.5" customHeight="1" x14ac:dyDescent="0.2">
      <c r="A1574" s="34"/>
      <c r="B1574" s="31">
        <v>394</v>
      </c>
      <c r="C1574" s="19" t="s">
        <v>190</v>
      </c>
      <c r="D1574" s="33">
        <v>9096567.8599999994</v>
      </c>
      <c r="E1574" s="33">
        <v>3472241.2</v>
      </c>
      <c r="F1574" s="33">
        <v>2273540.5500000003</v>
      </c>
      <c r="G1574" s="33">
        <v>12483.98</v>
      </c>
      <c r="H1574" s="33">
        <v>0</v>
      </c>
      <c r="I1574" s="33">
        <v>0</v>
      </c>
      <c r="J1574" s="33">
        <v>0</v>
      </c>
      <c r="K1574" s="165">
        <f t="shared" si="1756"/>
        <v>10282784.529999997</v>
      </c>
      <c r="L1574" s="33">
        <v>0</v>
      </c>
      <c r="M1574" s="159" t="s">
        <v>308</v>
      </c>
      <c r="N1574" s="214">
        <f t="shared" si="1757"/>
        <v>10282784.529999997</v>
      </c>
    </row>
    <row r="1575" spans="1:14" ht="10.5" customHeight="1" x14ac:dyDescent="0.2">
      <c r="A1575" s="34"/>
      <c r="B1575" s="31">
        <v>395</v>
      </c>
      <c r="C1575" s="42" t="s">
        <v>191</v>
      </c>
      <c r="D1575" s="33">
        <v>3893837.19</v>
      </c>
      <c r="E1575" s="33">
        <v>1230876.95</v>
      </c>
      <c r="F1575" s="33">
        <v>1136644.8600000001</v>
      </c>
      <c r="G1575" s="33">
        <v>0</v>
      </c>
      <c r="H1575" s="33">
        <v>0</v>
      </c>
      <c r="I1575" s="33">
        <v>0</v>
      </c>
      <c r="J1575" s="33">
        <v>192.14000000000001</v>
      </c>
      <c r="K1575" s="165">
        <f t="shared" si="1756"/>
        <v>3988261.4199999995</v>
      </c>
      <c r="L1575" s="33">
        <v>0</v>
      </c>
      <c r="M1575" s="159" t="s">
        <v>308</v>
      </c>
      <c r="N1575" s="214">
        <f t="shared" si="1757"/>
        <v>3988261.4199999995</v>
      </c>
    </row>
    <row r="1576" spans="1:14" ht="10.5" customHeight="1" x14ac:dyDescent="0.2">
      <c r="A1576" s="34"/>
      <c r="B1576" s="31">
        <v>396</v>
      </c>
      <c r="C1576" s="19" t="s">
        <v>192</v>
      </c>
      <c r="D1576" s="33">
        <v>1793722.3599999999</v>
      </c>
      <c r="E1576" s="33">
        <v>330489.84999999998</v>
      </c>
      <c r="F1576" s="33">
        <v>420597.42</v>
      </c>
      <c r="G1576" s="33">
        <v>0</v>
      </c>
      <c r="H1576" s="33">
        <v>0</v>
      </c>
      <c r="I1576" s="33">
        <v>0</v>
      </c>
      <c r="J1576" s="33">
        <v>45288.46</v>
      </c>
      <c r="K1576" s="165">
        <f t="shared" si="1756"/>
        <v>1748903.25</v>
      </c>
      <c r="L1576" s="33">
        <v>0</v>
      </c>
      <c r="M1576" s="159" t="s">
        <v>308</v>
      </c>
      <c r="N1576" s="214">
        <f t="shared" si="1757"/>
        <v>1748903.25</v>
      </c>
    </row>
    <row r="1577" spans="1:14" ht="10.5" customHeight="1" x14ac:dyDescent="0.2">
      <c r="A1577" s="34"/>
      <c r="B1577" s="31">
        <v>397</v>
      </c>
      <c r="C1577" s="19" t="s">
        <v>193</v>
      </c>
      <c r="D1577" s="33">
        <v>69626800.88000001</v>
      </c>
      <c r="E1577" s="33">
        <v>19526792.110000003</v>
      </c>
      <c r="F1577" s="33">
        <v>9816089.2200000007</v>
      </c>
      <c r="G1577" s="33">
        <v>25345.84</v>
      </c>
      <c r="H1577" s="33">
        <v>-18.13</v>
      </c>
      <c r="I1577" s="33">
        <v>2247.73</v>
      </c>
      <c r="J1577" s="33">
        <v>25049.78</v>
      </c>
      <c r="K1577" s="165">
        <f t="shared" si="1756"/>
        <v>79339437.310000017</v>
      </c>
      <c r="L1577" s="33">
        <v>0</v>
      </c>
      <c r="M1577" s="159" t="s">
        <v>308</v>
      </c>
      <c r="N1577" s="214">
        <f t="shared" si="1757"/>
        <v>79339437.310000017</v>
      </c>
    </row>
    <row r="1578" spans="1:14" ht="10.5" customHeight="1" thickBot="1" x14ac:dyDescent="0.25">
      <c r="A1578" s="34"/>
      <c r="B1578" s="31">
        <v>398</v>
      </c>
      <c r="C1578" s="42" t="s">
        <v>185</v>
      </c>
      <c r="D1578" s="33">
        <v>6640644.3100000005</v>
      </c>
      <c r="E1578" s="33">
        <v>2753065.33</v>
      </c>
      <c r="F1578" s="33">
        <v>2137196.66</v>
      </c>
      <c r="G1578" s="33">
        <v>37891.770000000004</v>
      </c>
      <c r="H1578" s="33">
        <v>0</v>
      </c>
      <c r="I1578" s="33">
        <v>26250</v>
      </c>
      <c r="J1578" s="33">
        <v>43326.51</v>
      </c>
      <c r="K1578" s="165">
        <f t="shared" ref="K1578" si="1758">D1578+E1578-F1578-G1578+H1578+I1578+J1578</f>
        <v>7288197.7200000007</v>
      </c>
      <c r="L1578" s="12">
        <v>0</v>
      </c>
      <c r="M1578" s="155" t="s">
        <v>308</v>
      </c>
      <c r="N1578" s="214">
        <f t="shared" ref="N1578" si="1759">K1578-L1578</f>
        <v>7288197.7200000007</v>
      </c>
    </row>
    <row r="1579" spans="1:14" s="67" customFormat="1" ht="10.5" customHeight="1" thickTop="1" x14ac:dyDescent="0.2">
      <c r="A1579" s="68"/>
      <c r="B1579" s="69"/>
      <c r="C1579" s="84" t="s">
        <v>407</v>
      </c>
      <c r="D1579" s="161">
        <f>SUM(D1570:D1578)</f>
        <v>399040216.32999998</v>
      </c>
      <c r="E1579" s="161">
        <f t="shared" ref="E1579:J1579" si="1760">SUM(E1570:E1578)</f>
        <v>92135487.659999996</v>
      </c>
      <c r="F1579" s="161">
        <f t="shared" si="1760"/>
        <v>66261960.810000002</v>
      </c>
      <c r="G1579" s="161">
        <f t="shared" si="1760"/>
        <v>995615.66</v>
      </c>
      <c r="H1579" s="161">
        <f t="shared" si="1760"/>
        <v>-18.13</v>
      </c>
      <c r="I1579" s="161">
        <f t="shared" si="1760"/>
        <v>5506668.0500000007</v>
      </c>
      <c r="J1579" s="161">
        <f t="shared" si="1760"/>
        <v>28294.290000000023</v>
      </c>
      <c r="K1579" s="161">
        <f>D1579+E1579-F1579-G1579+H1579+I1579+J1579</f>
        <v>429453071.73000002</v>
      </c>
      <c r="L1579" s="228">
        <f>SUM(L1570:L1578)</f>
        <v>0</v>
      </c>
      <c r="M1579" s="155" t="s">
        <v>308</v>
      </c>
      <c r="N1579" s="163">
        <f>K1579-L1579</f>
        <v>429453071.73000002</v>
      </c>
    </row>
    <row r="1580" spans="1:14" s="8" customFormat="1" ht="10.5" customHeight="1" x14ac:dyDescent="0.2">
      <c r="A1580" s="134"/>
      <c r="B1580" s="35"/>
      <c r="C1580" s="37"/>
      <c r="D1580" s="33"/>
      <c r="E1580" s="33"/>
      <c r="F1580" s="33"/>
      <c r="G1580" s="33"/>
      <c r="H1580" s="33"/>
      <c r="I1580" s="33"/>
      <c r="J1580" s="33"/>
      <c r="K1580" s="33"/>
      <c r="L1580" s="33"/>
      <c r="M1580" s="159"/>
      <c r="N1580" s="33"/>
    </row>
    <row r="1581" spans="1:14" ht="10.5" customHeight="1" x14ac:dyDescent="0.2">
      <c r="A1581" s="27" t="s">
        <v>194</v>
      </c>
      <c r="B1581" s="28"/>
      <c r="C1581" s="29"/>
      <c r="D1581" s="156"/>
      <c r="E1581" s="156"/>
      <c r="F1581" s="156"/>
      <c r="G1581" s="156"/>
      <c r="H1581" s="156"/>
      <c r="I1581" s="156"/>
      <c r="J1581" s="156"/>
      <c r="K1581" s="156"/>
      <c r="L1581" s="156"/>
      <c r="M1581" s="157" t="s">
        <v>308</v>
      </c>
      <c r="N1581" s="158"/>
    </row>
    <row r="1582" spans="1:14" s="67" customFormat="1" ht="10.5" customHeight="1" x14ac:dyDescent="0.2">
      <c r="A1582" s="60"/>
      <c r="B1582" s="61"/>
      <c r="C1582" s="151" t="s">
        <v>45</v>
      </c>
      <c r="D1582" s="165">
        <f>D1493+D1518+D1543</f>
        <v>6330683863.1500006</v>
      </c>
      <c r="E1582" s="165">
        <f t="shared" ref="E1582:J1582" si="1761">E1493+E1518+E1543</f>
        <v>576484432.35000014</v>
      </c>
      <c r="F1582" s="165">
        <f t="shared" si="1761"/>
        <v>332498907.98999995</v>
      </c>
      <c r="G1582" s="165">
        <f t="shared" si="1761"/>
        <v>102149518.27</v>
      </c>
      <c r="H1582" s="165">
        <f t="shared" si="1761"/>
        <v>438624.83</v>
      </c>
      <c r="I1582" s="165">
        <f t="shared" si="1761"/>
        <v>21255257.060000002</v>
      </c>
      <c r="J1582" s="165">
        <f t="shared" si="1761"/>
        <v>19729567.009999998</v>
      </c>
      <c r="K1582" s="165">
        <f t="shared" ref="K1582:K1583" si="1762">D1582+E1582-F1582-G1582+H1582+I1582+J1582</f>
        <v>6513943318.1400013</v>
      </c>
      <c r="L1582" s="165">
        <f t="shared" ref="L1582" si="1763">L1493+L1518+L1543</f>
        <v>341374859.23000002</v>
      </c>
      <c r="M1582" s="159" t="s">
        <v>408</v>
      </c>
      <c r="N1582" s="214">
        <f t="shared" ref="N1582:N1583" si="1764">K1582-L1582</f>
        <v>6172568458.9100018</v>
      </c>
    </row>
    <row r="1583" spans="1:14" s="77" customFormat="1" ht="10.5" customHeight="1" thickBot="1" x14ac:dyDescent="0.25">
      <c r="A1583" s="75"/>
      <c r="B1583" s="61"/>
      <c r="C1583" s="152" t="s">
        <v>49</v>
      </c>
      <c r="D1583" s="165">
        <f>D1567</f>
        <v>145125074.55000001</v>
      </c>
      <c r="E1583" s="165">
        <f t="shared" ref="E1583:J1583" si="1765">E1567</f>
        <v>62451843.670000002</v>
      </c>
      <c r="F1583" s="165">
        <f t="shared" si="1765"/>
        <v>38120265.659999996</v>
      </c>
      <c r="G1583" s="165">
        <f t="shared" si="1765"/>
        <v>260170.49000000005</v>
      </c>
      <c r="H1583" s="165">
        <f t="shared" si="1765"/>
        <v>-0.47000000000000003</v>
      </c>
      <c r="I1583" s="165">
        <f t="shared" si="1765"/>
        <v>28497.73</v>
      </c>
      <c r="J1583" s="165">
        <f t="shared" si="1765"/>
        <v>340657.97000000009</v>
      </c>
      <c r="K1583" s="165">
        <f t="shared" si="1762"/>
        <v>169565637.30000001</v>
      </c>
      <c r="L1583" s="165">
        <f t="shared" ref="L1583" si="1766">L1567</f>
        <v>0</v>
      </c>
      <c r="M1583" s="159" t="s">
        <v>308</v>
      </c>
      <c r="N1583" s="214">
        <f t="shared" si="1764"/>
        <v>169565637.30000001</v>
      </c>
    </row>
    <row r="1584" spans="1:14" s="67" customFormat="1" ht="10.5" customHeight="1" thickTop="1" x14ac:dyDescent="0.2">
      <c r="A1584" s="68"/>
      <c r="B1584" s="69"/>
      <c r="C1584" s="84" t="s">
        <v>194</v>
      </c>
      <c r="D1584" s="224">
        <f>SUM(D1582:D1583)</f>
        <v>6475808937.7000008</v>
      </c>
      <c r="E1584" s="224">
        <f t="shared" ref="E1584:J1584" si="1767">SUM(E1582:E1583)</f>
        <v>638936276.0200001</v>
      </c>
      <c r="F1584" s="224">
        <f t="shared" si="1767"/>
        <v>370619173.64999998</v>
      </c>
      <c r="G1584" s="224">
        <f t="shared" si="1767"/>
        <v>102409688.75999999</v>
      </c>
      <c r="H1584" s="224">
        <f t="shared" si="1767"/>
        <v>438624.36000000004</v>
      </c>
      <c r="I1584" s="224">
        <f t="shared" si="1767"/>
        <v>21283754.790000003</v>
      </c>
      <c r="J1584" s="224">
        <f t="shared" si="1767"/>
        <v>20070224.979999997</v>
      </c>
      <c r="K1584" s="161">
        <f>D1584+E1584-F1584-G1584+H1584+I1584+J1584</f>
        <v>6683508955.4400005</v>
      </c>
      <c r="L1584" s="161">
        <f>SUM(L1582:L1583)</f>
        <v>341374859.23000002</v>
      </c>
      <c r="M1584" s="162" t="s">
        <v>408</v>
      </c>
      <c r="N1584" s="163">
        <f>K1584-L1584</f>
        <v>6342134096.210001</v>
      </c>
    </row>
    <row r="1585" spans="1:14" ht="10.5" customHeight="1" x14ac:dyDescent="0.2">
      <c r="B1585" s="11"/>
      <c r="C1585" s="18"/>
      <c r="D1585" s="164"/>
      <c r="E1585" s="164"/>
      <c r="F1585" s="164"/>
      <c r="G1585" s="164"/>
      <c r="H1585" s="164"/>
      <c r="I1585" s="164"/>
      <c r="J1585" s="164"/>
      <c r="K1585" s="164"/>
      <c r="L1585" s="164"/>
      <c r="M1585" s="155" t="s">
        <v>308</v>
      </c>
      <c r="N1585" s="164"/>
    </row>
    <row r="1586" spans="1:14" ht="10.5" customHeight="1" x14ac:dyDescent="0.2">
      <c r="A1586" s="27" t="s">
        <v>195</v>
      </c>
      <c r="B1586" s="28"/>
      <c r="C1586" s="29"/>
      <c r="D1586" s="156"/>
      <c r="E1586" s="156"/>
      <c r="F1586" s="156"/>
      <c r="G1586" s="156"/>
      <c r="H1586" s="156"/>
      <c r="I1586" s="156"/>
      <c r="J1586" s="156"/>
      <c r="K1586" s="156"/>
      <c r="L1586" s="156"/>
      <c r="M1586" s="157" t="s">
        <v>308</v>
      </c>
      <c r="N1586" s="158"/>
    </row>
    <row r="1587" spans="1:14" s="67" customFormat="1" ht="10.5" customHeight="1" x14ac:dyDescent="0.2">
      <c r="A1587" s="60"/>
      <c r="B1587" s="61"/>
      <c r="C1587" s="151" t="s">
        <v>45</v>
      </c>
      <c r="D1587" s="165">
        <f>D1478+D1582</f>
        <v>11404411032.870003</v>
      </c>
      <c r="E1587" s="165">
        <f t="shared" ref="E1587:J1587" si="1768">E1478+E1582</f>
        <v>1168564173.3200002</v>
      </c>
      <c r="F1587" s="165">
        <f t="shared" si="1768"/>
        <v>872226545.36999989</v>
      </c>
      <c r="G1587" s="165">
        <f t="shared" si="1768"/>
        <v>150587262.94999999</v>
      </c>
      <c r="H1587" s="165">
        <f t="shared" si="1768"/>
        <v>438624.83</v>
      </c>
      <c r="I1587" s="165">
        <f t="shared" si="1768"/>
        <v>206046543.34999999</v>
      </c>
      <c r="J1587" s="165">
        <f t="shared" si="1768"/>
        <v>19729736.379999999</v>
      </c>
      <c r="K1587" s="165">
        <f t="shared" ref="K1587:K1588" si="1769">D1587+E1587-F1587-G1587+H1587+I1587+J1587</f>
        <v>11776376302.430002</v>
      </c>
      <c r="L1587" s="165">
        <f t="shared" ref="L1587" si="1770">L1478+L1582</f>
        <v>341374859.23000002</v>
      </c>
      <c r="M1587" s="159" t="s">
        <v>408</v>
      </c>
      <c r="N1587" s="214">
        <f t="shared" ref="N1587:N1588" si="1771">K1587-L1587</f>
        <v>11435001443.200003</v>
      </c>
    </row>
    <row r="1588" spans="1:14" s="77" customFormat="1" ht="10.5" customHeight="1" thickBot="1" x14ac:dyDescent="0.25">
      <c r="A1588" s="75"/>
      <c r="B1588" s="61"/>
      <c r="C1588" s="152" t="s">
        <v>49</v>
      </c>
      <c r="D1588" s="165">
        <f>D1479+D1583</f>
        <v>174600113.62</v>
      </c>
      <c r="E1588" s="165">
        <f>E1479+E1583</f>
        <v>74229919.950000003</v>
      </c>
      <c r="F1588" s="165">
        <f t="shared" ref="F1588:J1588" si="1772">F1479+F1583</f>
        <v>46092949.75</v>
      </c>
      <c r="G1588" s="165">
        <f t="shared" si="1772"/>
        <v>290806.71000000008</v>
      </c>
      <c r="H1588" s="165">
        <f t="shared" si="1772"/>
        <v>-0.47000000000000003</v>
      </c>
      <c r="I1588" s="165">
        <f t="shared" si="1772"/>
        <v>28497.73</v>
      </c>
      <c r="J1588" s="165">
        <f t="shared" si="1772"/>
        <v>340488.60000000009</v>
      </c>
      <c r="K1588" s="165">
        <f t="shared" si="1769"/>
        <v>202815262.96999997</v>
      </c>
      <c r="L1588" s="165">
        <f t="shared" ref="L1588" si="1773">L1479+L1583</f>
        <v>0</v>
      </c>
      <c r="M1588" s="159" t="s">
        <v>308</v>
      </c>
      <c r="N1588" s="214">
        <f t="shared" si="1771"/>
        <v>202815262.96999997</v>
      </c>
    </row>
    <row r="1589" spans="1:14" s="77" customFormat="1" ht="12.75" thickTop="1" x14ac:dyDescent="0.2">
      <c r="A1589" s="68"/>
      <c r="B1589" s="69"/>
      <c r="C1589" s="191" t="s">
        <v>195</v>
      </c>
      <c r="D1589" s="224">
        <f>SUM(D1587:D1588)</f>
        <v>11579011146.490004</v>
      </c>
      <c r="E1589" s="224">
        <f t="shared" ref="E1589" si="1774">SUM(E1587:E1588)</f>
        <v>1242794093.2700002</v>
      </c>
      <c r="F1589" s="224">
        <f t="shared" ref="F1589" si="1775">SUM(F1587:F1588)</f>
        <v>918319495.11999989</v>
      </c>
      <c r="G1589" s="224">
        <f t="shared" ref="G1589" si="1776">SUM(G1587:G1588)</f>
        <v>150878069.66</v>
      </c>
      <c r="H1589" s="224">
        <f t="shared" ref="H1589" si="1777">SUM(H1587:H1588)</f>
        <v>438624.36000000004</v>
      </c>
      <c r="I1589" s="224">
        <f t="shared" ref="I1589" si="1778">SUM(I1587:I1588)</f>
        <v>206075041.07999998</v>
      </c>
      <c r="J1589" s="224">
        <f t="shared" ref="J1589" si="1779">SUM(J1587:J1588)</f>
        <v>20070224.98</v>
      </c>
      <c r="K1589" s="161">
        <f>D1589+E1589-F1589-G1589+H1589+I1589+J1589</f>
        <v>11979191565.400003</v>
      </c>
      <c r="L1589" s="161">
        <f>SUM(L1587:L1588)</f>
        <v>341374859.23000002</v>
      </c>
      <c r="M1589" s="162" t="s">
        <v>408</v>
      </c>
      <c r="N1589" s="163">
        <f>K1589-L1589</f>
        <v>11637816706.170004</v>
      </c>
    </row>
    <row r="1590" spans="1:14" ht="10.5" customHeight="1" x14ac:dyDescent="0.2">
      <c r="B1590" s="11"/>
      <c r="D1590" s="12"/>
      <c r="E1590" s="12"/>
      <c r="F1590" s="12"/>
      <c r="G1590" s="12"/>
      <c r="H1590" s="12"/>
      <c r="I1590" s="12"/>
      <c r="J1590" s="12"/>
      <c r="K1590" s="12"/>
      <c r="L1590" s="12"/>
      <c r="M1590" s="155"/>
      <c r="N1590" s="12"/>
    </row>
    <row r="1591" spans="1:14" ht="10.5" customHeight="1" x14ac:dyDescent="0.2">
      <c r="B1591" s="203" t="s">
        <v>196</v>
      </c>
      <c r="D1591" s="12"/>
      <c r="E1591" s="12"/>
      <c r="F1591" s="12"/>
      <c r="G1591" s="12"/>
      <c r="H1591" s="12"/>
      <c r="I1591" s="12"/>
      <c r="J1591" s="12"/>
      <c r="K1591" s="12"/>
      <c r="L1591" s="12"/>
      <c r="M1591" s="155"/>
      <c r="N1591" s="12"/>
    </row>
    <row r="1592" spans="1:14" ht="25.5" customHeight="1" x14ac:dyDescent="0.2">
      <c r="B1592" s="192" t="s">
        <v>197</v>
      </c>
      <c r="C1592" s="230" t="s">
        <v>303</v>
      </c>
      <c r="D1592" s="230"/>
      <c r="E1592" s="230"/>
      <c r="F1592" s="230"/>
      <c r="G1592" s="230"/>
      <c r="H1592" s="230"/>
      <c r="I1592" s="230"/>
      <c r="J1592" s="230"/>
      <c r="K1592" s="230"/>
      <c r="L1592" s="230"/>
      <c r="M1592" s="230"/>
      <c r="N1592" s="230"/>
    </row>
    <row r="1593" spans="1:14" ht="10.5" customHeight="1" x14ac:dyDescent="0.2">
      <c r="B1593" s="192" t="s">
        <v>198</v>
      </c>
      <c r="C1593" s="193" t="s">
        <v>262</v>
      </c>
      <c r="D1593" s="194"/>
      <c r="E1593" s="194"/>
      <c r="F1593" s="194"/>
      <c r="G1593" s="194"/>
      <c r="H1593" s="194"/>
      <c r="I1593" s="194"/>
      <c r="J1593" s="194"/>
      <c r="K1593" s="194"/>
      <c r="L1593" s="194"/>
      <c r="M1593" s="195"/>
      <c r="N1593" s="194"/>
    </row>
    <row r="1594" spans="1:14" ht="10.5" customHeight="1" x14ac:dyDescent="0.2">
      <c r="B1594" s="192" t="s">
        <v>199</v>
      </c>
      <c r="C1594" s="196" t="s">
        <v>263</v>
      </c>
      <c r="D1594" s="194"/>
      <c r="E1594" s="194"/>
      <c r="F1594" s="197"/>
      <c r="G1594" s="194"/>
      <c r="H1594" s="198"/>
      <c r="I1594" s="194"/>
      <c r="J1594" s="194"/>
      <c r="K1594" s="194"/>
      <c r="L1594" s="194"/>
      <c r="M1594" s="195"/>
      <c r="N1594" s="194"/>
    </row>
    <row r="1595" spans="1:14" ht="10.5" customHeight="1" x14ac:dyDescent="0.2">
      <c r="B1595" s="17"/>
      <c r="D1595" s="12"/>
      <c r="E1595" s="12"/>
      <c r="F1595" s="12"/>
      <c r="G1595" s="12"/>
      <c r="H1595" s="12"/>
      <c r="J1595" s="12"/>
      <c r="K1595" s="12"/>
      <c r="L1595" s="12"/>
      <c r="M1595" s="155"/>
      <c r="N1595" s="12"/>
    </row>
    <row r="1596" spans="1:14" ht="10.5" customHeight="1" x14ac:dyDescent="0.2">
      <c r="B1596" s="17"/>
      <c r="C1596" s="3"/>
      <c r="D1596" s="12"/>
      <c r="E1596" s="12"/>
      <c r="F1596" s="173"/>
      <c r="G1596" s="12"/>
      <c r="H1596" s="12"/>
      <c r="I1596" s="12"/>
      <c r="J1596" s="12"/>
      <c r="K1596" s="12"/>
      <c r="L1596" s="12"/>
      <c r="M1596" s="155"/>
      <c r="N1596" s="12"/>
    </row>
    <row r="1597" spans="1:14" ht="10.5" customHeight="1" x14ac:dyDescent="0.2">
      <c r="B1597" s="203" t="s">
        <v>200</v>
      </c>
      <c r="C1597" s="3"/>
      <c r="D1597" s="12"/>
      <c r="E1597" s="12"/>
      <c r="F1597" s="173"/>
      <c r="G1597" s="12"/>
      <c r="H1597" s="12"/>
      <c r="I1597" s="12"/>
      <c r="J1597" s="12"/>
      <c r="K1597" s="12"/>
      <c r="L1597" s="12"/>
      <c r="M1597" s="155"/>
      <c r="N1597" s="12"/>
    </row>
    <row r="1598" spans="1:14" ht="10.5" customHeight="1" x14ac:dyDescent="0.2">
      <c r="B1598" s="132" t="s">
        <v>201</v>
      </c>
      <c r="C1598" s="131" t="s">
        <v>252</v>
      </c>
      <c r="D1598" s="12"/>
      <c r="E1598" s="12"/>
      <c r="F1598" s="173"/>
      <c r="G1598" s="12"/>
      <c r="H1598" s="12"/>
      <c r="I1598" s="12"/>
      <c r="J1598" s="12"/>
      <c r="K1598" s="12"/>
      <c r="L1598" s="12"/>
      <c r="M1598" s="155"/>
      <c r="N1598" s="12"/>
    </row>
    <row r="1599" spans="1:14" ht="10.5" customHeight="1" x14ac:dyDescent="0.2">
      <c r="B1599" s="132"/>
      <c r="C1599" s="131" t="s">
        <v>287</v>
      </c>
      <c r="D1599" s="12"/>
      <c r="E1599" s="12"/>
      <c r="F1599" s="173"/>
      <c r="G1599" s="12"/>
      <c r="H1599" s="12"/>
      <c r="I1599" s="12"/>
      <c r="J1599" s="12"/>
      <c r="K1599" s="12"/>
      <c r="L1599" s="12"/>
      <c r="M1599" s="155"/>
      <c r="N1599" s="12"/>
    </row>
    <row r="1600" spans="1:14" ht="10.5" customHeight="1" x14ac:dyDescent="0.2">
      <c r="B1600" s="132" t="s">
        <v>201</v>
      </c>
      <c r="C1600" s="131" t="s">
        <v>203</v>
      </c>
      <c r="D1600" s="12"/>
      <c r="E1600" s="12"/>
      <c r="F1600" s="173"/>
      <c r="G1600" s="12"/>
      <c r="H1600" s="12"/>
      <c r="I1600" s="12"/>
      <c r="J1600" s="12"/>
      <c r="K1600" s="12"/>
      <c r="L1600" s="12"/>
      <c r="M1600" s="155"/>
      <c r="N1600" s="12"/>
    </row>
    <row r="1601" spans="1:14" ht="10.5" customHeight="1" x14ac:dyDescent="0.2">
      <c r="B1601" s="132" t="s">
        <v>201</v>
      </c>
      <c r="C1601" s="131" t="s">
        <v>202</v>
      </c>
      <c r="D1601" s="12"/>
      <c r="E1601" s="12"/>
      <c r="F1601" s="173"/>
      <c r="G1601" s="12"/>
      <c r="H1601" s="12"/>
      <c r="I1601" s="12"/>
      <c r="J1601" s="12"/>
      <c r="K1601" s="12"/>
      <c r="L1601" s="12"/>
      <c r="M1601" s="155"/>
      <c r="N1601" s="12"/>
    </row>
    <row r="1602" spans="1:14" ht="10.5" customHeight="1" x14ac:dyDescent="0.2">
      <c r="B1602" s="118" t="s">
        <v>201</v>
      </c>
      <c r="C1602" s="126" t="s">
        <v>249</v>
      </c>
      <c r="D1602" s="12"/>
      <c r="E1602" s="12"/>
      <c r="F1602" s="12"/>
      <c r="G1602" s="12"/>
      <c r="H1602" s="12"/>
      <c r="I1602" s="12"/>
      <c r="J1602" s="12"/>
      <c r="K1602" s="12"/>
      <c r="L1602" s="12"/>
      <c r="M1602" s="155"/>
      <c r="N1602" s="12"/>
    </row>
    <row r="1603" spans="1:14" ht="10.5" customHeight="1" x14ac:dyDescent="0.2">
      <c r="B1603" s="118" t="s">
        <v>201</v>
      </c>
      <c r="C1603" s="126" t="s">
        <v>424</v>
      </c>
      <c r="D1603" s="12"/>
      <c r="E1603" s="12"/>
      <c r="F1603" s="12"/>
      <c r="G1603" s="12"/>
      <c r="H1603" s="12"/>
      <c r="I1603" s="12"/>
      <c r="J1603" s="12"/>
      <c r="K1603" s="12"/>
      <c r="L1603" s="12"/>
      <c r="M1603" s="155"/>
      <c r="N1603" s="12"/>
    </row>
    <row r="1604" spans="1:14" ht="10.5" customHeight="1" x14ac:dyDescent="0.2">
      <c r="B1604" s="132" t="s">
        <v>201</v>
      </c>
      <c r="C1604" s="12" t="s">
        <v>426</v>
      </c>
      <c r="D1604" s="12"/>
      <c r="E1604" s="12"/>
      <c r="F1604" s="12"/>
      <c r="G1604" s="12"/>
      <c r="H1604" s="12"/>
      <c r="I1604" s="12"/>
      <c r="J1604" s="12"/>
      <c r="K1604" s="12"/>
      <c r="L1604" s="12"/>
      <c r="M1604" s="155"/>
      <c r="N1604" s="12"/>
    </row>
    <row r="1605" spans="1:14" ht="10.5" customHeight="1" x14ac:dyDescent="0.2">
      <c r="B1605" s="6"/>
      <c r="C1605" s="6"/>
      <c r="D1605" s="12"/>
      <c r="E1605" s="12"/>
      <c r="F1605" s="12"/>
      <c r="G1605" s="12"/>
      <c r="H1605" s="12"/>
      <c r="I1605" s="12"/>
      <c r="J1605" s="12"/>
      <c r="K1605" s="12"/>
      <c r="L1605" s="12"/>
      <c r="M1605" s="155"/>
      <c r="N1605" s="12"/>
    </row>
    <row r="1606" spans="1:14" ht="15.75" x14ac:dyDescent="0.25">
      <c r="A1606" s="109" t="s">
        <v>204</v>
      </c>
      <c r="B1606" s="11"/>
      <c r="D1606" s="12"/>
      <c r="E1606" s="12"/>
      <c r="F1606" s="12"/>
      <c r="G1606" s="12"/>
      <c r="H1606" s="12"/>
      <c r="I1606" s="12"/>
      <c r="J1606" s="12"/>
      <c r="K1606" s="12"/>
      <c r="L1606" s="12"/>
      <c r="M1606" s="155"/>
      <c r="N1606" s="12"/>
    </row>
    <row r="1607" spans="1:14" ht="10.5" customHeight="1" x14ac:dyDescent="0.2">
      <c r="B1607" s="55"/>
      <c r="D1607" s="12"/>
      <c r="E1607" s="12"/>
      <c r="F1607" s="12"/>
      <c r="G1607" s="12"/>
      <c r="H1607" s="12"/>
      <c r="I1607" s="12"/>
      <c r="J1607" s="12"/>
      <c r="K1607" s="12"/>
      <c r="L1607" s="12"/>
      <c r="M1607" s="155"/>
      <c r="N1607" s="12"/>
    </row>
    <row r="1608" spans="1:14" ht="10.5" customHeight="1" x14ac:dyDescent="0.2">
      <c r="A1608" s="50"/>
      <c r="B1608" s="45" t="s">
        <v>205</v>
      </c>
      <c r="D1608" s="213"/>
      <c r="E1608" s="213"/>
      <c r="F1608" s="213"/>
      <c r="G1608" s="213"/>
      <c r="H1608" s="213"/>
      <c r="I1608" s="213"/>
      <c r="J1608" s="213"/>
      <c r="K1608" s="213"/>
      <c r="L1608" s="12"/>
      <c r="M1608" s="64"/>
      <c r="N1608" s="12"/>
    </row>
    <row r="1609" spans="1:14" ht="10.5" customHeight="1" x14ac:dyDescent="0.2">
      <c r="B1609" s="55"/>
      <c r="D1609" s="12"/>
      <c r="E1609" s="12"/>
      <c r="F1609" s="12"/>
      <c r="G1609" s="12"/>
      <c r="H1609" s="12"/>
      <c r="I1609" s="12"/>
      <c r="J1609" s="12"/>
      <c r="K1609" s="12"/>
      <c r="L1609" s="12"/>
      <c r="M1609" s="64"/>
      <c r="N1609" s="12"/>
    </row>
    <row r="1610" spans="1:14" ht="10.5" customHeight="1" x14ac:dyDescent="0.2">
      <c r="A1610" s="50" t="s">
        <v>91</v>
      </c>
      <c r="B1610" s="55"/>
      <c r="D1610" s="12"/>
      <c r="E1610" s="12"/>
      <c r="F1610" s="12"/>
      <c r="G1610" s="12"/>
      <c r="H1610" s="12"/>
      <c r="I1610" s="12"/>
      <c r="J1610" s="12"/>
      <c r="K1610" s="12"/>
      <c r="L1610" s="12"/>
      <c r="M1610" s="64"/>
      <c r="N1610" s="12"/>
    </row>
    <row r="1611" spans="1:14" ht="10.5" customHeight="1" x14ac:dyDescent="0.2">
      <c r="B1611" s="55"/>
      <c r="D1611" s="12"/>
      <c r="E1611" s="12"/>
      <c r="F1611" s="12"/>
      <c r="G1611" s="12"/>
      <c r="H1611" s="12"/>
      <c r="I1611" s="12"/>
      <c r="J1611" s="12"/>
      <c r="K1611" s="12"/>
      <c r="L1611" s="12"/>
      <c r="M1611" s="64"/>
      <c r="N1611" s="12"/>
    </row>
    <row r="1612" spans="1:14" ht="10.5" customHeight="1" x14ac:dyDescent="0.2">
      <c r="A1612" s="56"/>
      <c r="B1612" s="10" t="s">
        <v>206</v>
      </c>
      <c r="D1612" s="12"/>
      <c r="E1612" s="12"/>
      <c r="F1612" s="12"/>
      <c r="G1612" s="12"/>
      <c r="H1612" s="12"/>
      <c r="I1612" s="12"/>
      <c r="J1612" s="12"/>
      <c r="K1612" s="12"/>
      <c r="L1612" s="12"/>
      <c r="M1612" s="155"/>
      <c r="N1612" s="12"/>
    </row>
    <row r="1613" spans="1:14" s="4" customFormat="1" ht="10.5" customHeight="1" x14ac:dyDescent="0.2">
      <c r="A1613" s="56"/>
      <c r="B1613" s="1"/>
      <c r="C1613" s="25" t="s">
        <v>207</v>
      </c>
      <c r="D1613" s="12">
        <v>-5408524.1300000008</v>
      </c>
      <c r="E1613" s="12">
        <v>180252</v>
      </c>
      <c r="F1613" s="12">
        <v>0</v>
      </c>
      <c r="G1613" s="12">
        <v>-105.72</v>
      </c>
      <c r="H1613" s="12">
        <v>0</v>
      </c>
      <c r="I1613" s="12">
        <v>0</v>
      </c>
      <c r="J1613" s="12">
        <v>0</v>
      </c>
      <c r="K1613" s="33">
        <f t="shared" ref="K1613:K1615" si="1780">D1613+E1613-F1613-G1613+H1613+I1613+J1613</f>
        <v>-5228166.4100000011</v>
      </c>
      <c r="L1613" s="213">
        <v>0</v>
      </c>
      <c r="M1613" s="64"/>
      <c r="N1613" s="213">
        <f t="shared" ref="N1613:N1615" si="1781">K1613-L1613</f>
        <v>-5228166.4100000011</v>
      </c>
    </row>
    <row r="1614" spans="1:14" s="4" customFormat="1" ht="10.5" customHeight="1" x14ac:dyDescent="0.2">
      <c r="A1614" s="56"/>
      <c r="B1614" s="1"/>
      <c r="C1614" s="25" t="s">
        <v>208</v>
      </c>
      <c r="D1614" s="12">
        <v>4598302</v>
      </c>
      <c r="E1614" s="12">
        <v>36516</v>
      </c>
      <c r="F1614" s="12">
        <v>0</v>
      </c>
      <c r="G1614" s="12">
        <v>0</v>
      </c>
      <c r="H1614" s="12">
        <v>0</v>
      </c>
      <c r="I1614" s="12">
        <v>0</v>
      </c>
      <c r="J1614" s="12">
        <v>0</v>
      </c>
      <c r="K1614" s="33">
        <f t="shared" si="1780"/>
        <v>4634818</v>
      </c>
      <c r="L1614" s="12">
        <v>0</v>
      </c>
      <c r="M1614" s="64"/>
      <c r="N1614" s="213">
        <f t="shared" si="1781"/>
        <v>4634818</v>
      </c>
    </row>
    <row r="1615" spans="1:14" s="4" customFormat="1" ht="10.5" customHeight="1" x14ac:dyDescent="0.2">
      <c r="A1615" s="56"/>
      <c r="B1615" s="1"/>
      <c r="C1615" s="25" t="s">
        <v>209</v>
      </c>
      <c r="D1615" s="12">
        <v>4127293.48</v>
      </c>
      <c r="E1615" s="12">
        <v>35424</v>
      </c>
      <c r="F1615" s="12">
        <v>0</v>
      </c>
      <c r="G1615" s="12">
        <v>0</v>
      </c>
      <c r="H1615" s="12">
        <v>0</v>
      </c>
      <c r="I1615" s="12">
        <v>0</v>
      </c>
      <c r="J1615" s="12">
        <v>0</v>
      </c>
      <c r="K1615" s="33">
        <f t="shared" si="1780"/>
        <v>4162717.48</v>
      </c>
      <c r="L1615" s="12">
        <v>0</v>
      </c>
      <c r="M1615" s="64"/>
      <c r="N1615" s="213">
        <f t="shared" si="1781"/>
        <v>4162717.48</v>
      </c>
    </row>
    <row r="1616" spans="1:14" s="24" customFormat="1" ht="10.5" customHeight="1" x14ac:dyDescent="0.2">
      <c r="A1616" s="110"/>
      <c r="B1616" s="21"/>
      <c r="C1616" s="85" t="s">
        <v>409</v>
      </c>
      <c r="D1616" s="63">
        <f>SUM(D1613:D1615)</f>
        <v>3317071.3499999992</v>
      </c>
      <c r="E1616" s="63">
        <f t="shared" ref="E1616:J1616" si="1782">SUM(E1613:E1615)</f>
        <v>252192</v>
      </c>
      <c r="F1616" s="63">
        <f t="shared" si="1782"/>
        <v>0</v>
      </c>
      <c r="G1616" s="63">
        <f t="shared" si="1782"/>
        <v>-105.72</v>
      </c>
      <c r="H1616" s="63">
        <f t="shared" si="1782"/>
        <v>0</v>
      </c>
      <c r="I1616" s="63">
        <f t="shared" si="1782"/>
        <v>0</v>
      </c>
      <c r="J1616" s="63">
        <f t="shared" si="1782"/>
        <v>0</v>
      </c>
      <c r="K1616" s="63">
        <f>D1616+E1616-F1616-G1616+H1616+I1616+J1616</f>
        <v>3569369.0699999994</v>
      </c>
      <c r="L1616" s="63">
        <f>SUM(L1613:L1615)</f>
        <v>0</v>
      </c>
      <c r="M1616" s="64"/>
      <c r="N1616" s="63">
        <f>K1616-L1616</f>
        <v>3569369.0699999994</v>
      </c>
    </row>
    <row r="1617" spans="1:14" ht="10.5" customHeight="1" x14ac:dyDescent="0.2">
      <c r="A1617" s="56"/>
      <c r="B1617" s="10" t="s">
        <v>210</v>
      </c>
      <c r="C1617" s="23"/>
      <c r="D1617" s="12"/>
      <c r="E1617" s="12"/>
      <c r="F1617" s="12"/>
      <c r="G1617" s="12"/>
      <c r="H1617" s="12"/>
      <c r="I1617" s="12"/>
      <c r="J1617" s="12"/>
      <c r="K1617" s="12"/>
      <c r="L1617" s="12"/>
      <c r="M1617" s="64"/>
      <c r="N1617" s="12"/>
    </row>
    <row r="1618" spans="1:14" s="4" customFormat="1" ht="10.5" customHeight="1" x14ac:dyDescent="0.2">
      <c r="A1618" s="56"/>
      <c r="B1618" s="1"/>
      <c r="C1618" s="25" t="s">
        <v>211</v>
      </c>
      <c r="D1618" s="12">
        <v>-7323896.9800000004</v>
      </c>
      <c r="E1618" s="12">
        <v>0</v>
      </c>
      <c r="F1618" s="12">
        <v>0</v>
      </c>
      <c r="G1618" s="12">
        <v>676852.04</v>
      </c>
      <c r="H1618" s="12">
        <v>0</v>
      </c>
      <c r="I1618" s="12">
        <v>0</v>
      </c>
      <c r="J1618" s="12">
        <v>0</v>
      </c>
      <c r="K1618" s="33">
        <f t="shared" ref="K1618:K1620" si="1783">D1618+E1618-F1618-G1618+H1618+I1618+J1618</f>
        <v>-8000749.0200000005</v>
      </c>
      <c r="L1618" s="213">
        <v>0</v>
      </c>
      <c r="M1618" s="64"/>
      <c r="N1618" s="213">
        <f t="shared" ref="N1618:N1620" si="1784">K1618-L1618</f>
        <v>-8000749.0200000005</v>
      </c>
    </row>
    <row r="1619" spans="1:14" s="4" customFormat="1" ht="10.5" customHeight="1" x14ac:dyDescent="0.2">
      <c r="A1619" s="56"/>
      <c r="B1619" s="1"/>
      <c r="C1619" s="25" t="s">
        <v>212</v>
      </c>
      <c r="D1619" s="12">
        <v>5437889.4800000004</v>
      </c>
      <c r="E1619" s="12">
        <v>125136</v>
      </c>
      <c r="F1619" s="12">
        <v>0</v>
      </c>
      <c r="G1619" s="12">
        <v>0</v>
      </c>
      <c r="H1619" s="12">
        <v>0</v>
      </c>
      <c r="I1619" s="12">
        <v>0</v>
      </c>
      <c r="J1619" s="12">
        <v>0</v>
      </c>
      <c r="K1619" s="33">
        <f t="shared" si="1783"/>
        <v>5563025.4800000004</v>
      </c>
      <c r="L1619" s="12">
        <v>0</v>
      </c>
      <c r="M1619" s="64"/>
      <c r="N1619" s="213">
        <f t="shared" si="1784"/>
        <v>5563025.4800000004</v>
      </c>
    </row>
    <row r="1620" spans="1:14" s="4" customFormat="1" ht="10.5" customHeight="1" x14ac:dyDescent="0.2">
      <c r="A1620" s="56"/>
      <c r="B1620" s="1"/>
      <c r="C1620" s="25" t="s">
        <v>213</v>
      </c>
      <c r="D1620" s="12">
        <v>7804976.5199999996</v>
      </c>
      <c r="E1620" s="12">
        <v>208668</v>
      </c>
      <c r="F1620" s="12">
        <v>0</v>
      </c>
      <c r="G1620" s="12">
        <v>0</v>
      </c>
      <c r="H1620" s="12">
        <v>0</v>
      </c>
      <c r="I1620" s="12">
        <v>0</v>
      </c>
      <c r="J1620" s="12">
        <v>0</v>
      </c>
      <c r="K1620" s="33">
        <f t="shared" si="1783"/>
        <v>8013644.5199999996</v>
      </c>
      <c r="L1620" s="12">
        <v>0</v>
      </c>
      <c r="M1620" s="64"/>
      <c r="N1620" s="213">
        <f t="shared" si="1784"/>
        <v>8013644.5199999996</v>
      </c>
    </row>
    <row r="1621" spans="1:14" s="24" customFormat="1" ht="10.5" customHeight="1" x14ac:dyDescent="0.2">
      <c r="A1621" s="110"/>
      <c r="B1621" s="21"/>
      <c r="C1621" s="85" t="s">
        <v>410</v>
      </c>
      <c r="D1621" s="63">
        <f>SUM(D1618:D1620)</f>
        <v>5918969.0199999996</v>
      </c>
      <c r="E1621" s="63">
        <f t="shared" ref="E1621" si="1785">SUM(E1618:E1620)</f>
        <v>333804</v>
      </c>
      <c r="F1621" s="63">
        <f t="shared" ref="F1621" si="1786">SUM(F1618:F1620)</f>
        <v>0</v>
      </c>
      <c r="G1621" s="63">
        <f t="shared" ref="G1621" si="1787">SUM(G1618:G1620)</f>
        <v>676852.04</v>
      </c>
      <c r="H1621" s="63">
        <f t="shared" ref="H1621" si="1788">SUM(H1618:H1620)</f>
        <v>0</v>
      </c>
      <c r="I1621" s="63">
        <f t="shared" ref="I1621" si="1789">SUM(I1618:I1620)</f>
        <v>0</v>
      </c>
      <c r="J1621" s="63">
        <f t="shared" ref="J1621" si="1790">SUM(J1618:J1620)</f>
        <v>0</v>
      </c>
      <c r="K1621" s="63">
        <f>D1621+E1621-F1621-G1621+H1621+I1621+J1621</f>
        <v>5575920.9799999995</v>
      </c>
      <c r="L1621" s="63">
        <f>SUM(L1618:L1620)</f>
        <v>0</v>
      </c>
      <c r="M1621" s="64"/>
      <c r="N1621" s="63">
        <f>K1621-L1621</f>
        <v>5575920.9799999995</v>
      </c>
    </row>
    <row r="1622" spans="1:14" ht="10.5" customHeight="1" x14ac:dyDescent="0.2">
      <c r="A1622" s="56"/>
      <c r="B1622" s="50" t="s">
        <v>217</v>
      </c>
      <c r="C1622" s="23"/>
      <c r="D1622" s="12"/>
      <c r="E1622" s="12"/>
      <c r="F1622" s="12"/>
      <c r="G1622" s="12"/>
      <c r="H1622" s="12"/>
      <c r="I1622" s="12"/>
      <c r="J1622" s="12"/>
      <c r="K1622" s="12"/>
      <c r="L1622" s="12"/>
      <c r="M1622" s="64"/>
      <c r="N1622" s="12"/>
    </row>
    <row r="1623" spans="1:14" s="4" customFormat="1" ht="10.5" customHeight="1" x14ac:dyDescent="0.2">
      <c r="A1623" s="56"/>
      <c r="B1623" s="1"/>
      <c r="C1623" s="25" t="s">
        <v>214</v>
      </c>
      <c r="D1623" s="12">
        <v>22234155.920000002</v>
      </c>
      <c r="E1623" s="12">
        <v>496248</v>
      </c>
      <c r="F1623" s="12">
        <v>0</v>
      </c>
      <c r="G1623" s="12">
        <v>0</v>
      </c>
      <c r="H1623" s="12">
        <v>0</v>
      </c>
      <c r="I1623" s="12">
        <v>0</v>
      </c>
      <c r="J1623" s="12">
        <v>0</v>
      </c>
      <c r="K1623" s="33">
        <f t="shared" ref="K1623:K1625" si="1791">D1623+E1623-F1623-G1623+H1623+I1623+J1623</f>
        <v>22730403.920000002</v>
      </c>
      <c r="L1623" s="213">
        <v>0</v>
      </c>
      <c r="M1623" s="64"/>
      <c r="N1623" s="213">
        <f t="shared" ref="N1623:N1625" si="1792">K1623-L1623</f>
        <v>22730403.920000002</v>
      </c>
    </row>
    <row r="1624" spans="1:14" s="4" customFormat="1" ht="10.5" customHeight="1" x14ac:dyDescent="0.2">
      <c r="A1624" s="56"/>
      <c r="B1624" s="1"/>
      <c r="C1624" s="25" t="s">
        <v>215</v>
      </c>
      <c r="D1624" s="12">
        <v>17742213</v>
      </c>
      <c r="E1624" s="12">
        <v>564048</v>
      </c>
      <c r="F1624" s="12">
        <v>0</v>
      </c>
      <c r="G1624" s="12">
        <v>0</v>
      </c>
      <c r="H1624" s="12">
        <v>0</v>
      </c>
      <c r="I1624" s="12">
        <v>0</v>
      </c>
      <c r="J1624" s="12">
        <v>0</v>
      </c>
      <c r="K1624" s="33">
        <f t="shared" si="1791"/>
        <v>18306261</v>
      </c>
      <c r="L1624" s="12">
        <v>0</v>
      </c>
      <c r="M1624" s="64"/>
      <c r="N1624" s="213">
        <f t="shared" si="1792"/>
        <v>18306261</v>
      </c>
    </row>
    <row r="1625" spans="1:14" s="4" customFormat="1" ht="10.5" customHeight="1" x14ac:dyDescent="0.2">
      <c r="A1625" s="56"/>
      <c r="B1625" s="1"/>
      <c r="C1625" s="25" t="s">
        <v>216</v>
      </c>
      <c r="D1625" s="12">
        <v>17687575</v>
      </c>
      <c r="E1625" s="12">
        <v>567300</v>
      </c>
      <c r="F1625" s="12">
        <v>0</v>
      </c>
      <c r="G1625" s="12">
        <v>0</v>
      </c>
      <c r="H1625" s="12">
        <v>0</v>
      </c>
      <c r="I1625" s="12">
        <v>0</v>
      </c>
      <c r="J1625" s="12">
        <v>0</v>
      </c>
      <c r="K1625" s="33">
        <f t="shared" si="1791"/>
        <v>18254875</v>
      </c>
      <c r="L1625" s="12">
        <v>0</v>
      </c>
      <c r="M1625" s="64"/>
      <c r="N1625" s="213">
        <f t="shared" si="1792"/>
        <v>18254875</v>
      </c>
    </row>
    <row r="1626" spans="1:14" s="24" customFormat="1" ht="10.5" customHeight="1" x14ac:dyDescent="0.2">
      <c r="A1626" s="110"/>
      <c r="B1626" s="21"/>
      <c r="C1626" s="85" t="s">
        <v>411</v>
      </c>
      <c r="D1626" s="63">
        <f>SUM(D1623:D1625)</f>
        <v>57663943.920000002</v>
      </c>
      <c r="E1626" s="63">
        <f t="shared" ref="E1626" si="1793">SUM(E1623:E1625)</f>
        <v>1627596</v>
      </c>
      <c r="F1626" s="63">
        <f t="shared" ref="F1626" si="1794">SUM(F1623:F1625)</f>
        <v>0</v>
      </c>
      <c r="G1626" s="63">
        <f t="shared" ref="G1626" si="1795">SUM(G1623:G1625)</f>
        <v>0</v>
      </c>
      <c r="H1626" s="63">
        <f t="shared" ref="H1626" si="1796">SUM(H1623:H1625)</f>
        <v>0</v>
      </c>
      <c r="I1626" s="63">
        <f t="shared" ref="I1626" si="1797">SUM(I1623:I1625)</f>
        <v>0</v>
      </c>
      <c r="J1626" s="63">
        <f t="shared" ref="J1626" si="1798">SUM(J1623:J1625)</f>
        <v>0</v>
      </c>
      <c r="K1626" s="63">
        <f>D1626+E1626-F1626-G1626+H1626+I1626+J1626</f>
        <v>59291539.920000002</v>
      </c>
      <c r="L1626" s="63">
        <f>SUM(L1623:L1625)</f>
        <v>0</v>
      </c>
      <c r="M1626" s="64"/>
      <c r="N1626" s="63">
        <f>K1626-L1626</f>
        <v>59291539.920000002</v>
      </c>
    </row>
    <row r="1627" spans="1:14" ht="10.5" customHeight="1" x14ac:dyDescent="0.2">
      <c r="A1627" s="56"/>
      <c r="B1627" s="10" t="s">
        <v>218</v>
      </c>
      <c r="C1627" s="23"/>
      <c r="D1627" s="12"/>
      <c r="E1627" s="12"/>
      <c r="F1627" s="12"/>
      <c r="G1627" s="12"/>
      <c r="H1627" s="12"/>
      <c r="I1627" s="12"/>
      <c r="J1627" s="12"/>
      <c r="K1627" s="12"/>
      <c r="L1627" s="12"/>
      <c r="M1627" s="64"/>
      <c r="N1627" s="12"/>
    </row>
    <row r="1628" spans="1:14" s="4" customFormat="1" ht="10.5" customHeight="1" x14ac:dyDescent="0.2">
      <c r="A1628" s="56"/>
      <c r="B1628" s="1"/>
      <c r="C1628" s="25" t="s">
        <v>214</v>
      </c>
      <c r="D1628" s="12">
        <v>15151188.74</v>
      </c>
      <c r="E1628" s="12">
        <v>545244</v>
      </c>
      <c r="F1628" s="12">
        <v>0</v>
      </c>
      <c r="G1628" s="12">
        <v>0</v>
      </c>
      <c r="H1628" s="12">
        <v>0</v>
      </c>
      <c r="I1628" s="12">
        <v>0</v>
      </c>
      <c r="J1628" s="12">
        <v>0</v>
      </c>
      <c r="K1628" s="33">
        <f t="shared" ref="K1628:K1630" si="1799">D1628+E1628-F1628-G1628+H1628+I1628+J1628</f>
        <v>15696432.74</v>
      </c>
      <c r="L1628" s="213">
        <v>0</v>
      </c>
      <c r="M1628" s="64"/>
      <c r="N1628" s="213">
        <f t="shared" ref="N1628:N1630" si="1800">K1628-L1628</f>
        <v>15696432.74</v>
      </c>
    </row>
    <row r="1629" spans="1:14" s="4" customFormat="1" ht="10.5" customHeight="1" x14ac:dyDescent="0.2">
      <c r="A1629" s="56"/>
      <c r="B1629" s="1"/>
      <c r="C1629" s="25" t="s">
        <v>215</v>
      </c>
      <c r="D1629" s="12">
        <v>13627823</v>
      </c>
      <c r="E1629" s="12">
        <v>357000</v>
      </c>
      <c r="F1629" s="12">
        <v>0</v>
      </c>
      <c r="G1629" s="12">
        <v>0</v>
      </c>
      <c r="H1629" s="12">
        <v>0</v>
      </c>
      <c r="I1629" s="12">
        <v>0</v>
      </c>
      <c r="J1629" s="12">
        <v>0</v>
      </c>
      <c r="K1629" s="33">
        <f t="shared" si="1799"/>
        <v>13984823</v>
      </c>
      <c r="L1629" s="12">
        <v>0</v>
      </c>
      <c r="M1629" s="64"/>
      <c r="N1629" s="213">
        <f t="shared" si="1800"/>
        <v>13984823</v>
      </c>
    </row>
    <row r="1630" spans="1:14" s="4" customFormat="1" ht="10.5" customHeight="1" x14ac:dyDescent="0.2">
      <c r="A1630" s="56"/>
      <c r="B1630" s="1"/>
      <c r="C1630" s="25" t="s">
        <v>216</v>
      </c>
      <c r="D1630" s="12">
        <v>13518786.52</v>
      </c>
      <c r="E1630" s="12">
        <v>360036</v>
      </c>
      <c r="F1630" s="12">
        <v>0</v>
      </c>
      <c r="G1630" s="12">
        <v>0</v>
      </c>
      <c r="H1630" s="12">
        <v>0</v>
      </c>
      <c r="I1630" s="12">
        <v>0</v>
      </c>
      <c r="J1630" s="12">
        <v>0</v>
      </c>
      <c r="K1630" s="33">
        <f t="shared" si="1799"/>
        <v>13878822.52</v>
      </c>
      <c r="L1630" s="12">
        <v>0</v>
      </c>
      <c r="M1630" s="64"/>
      <c r="N1630" s="213">
        <f t="shared" si="1800"/>
        <v>13878822.52</v>
      </c>
    </row>
    <row r="1631" spans="1:14" s="24" customFormat="1" ht="10.5" customHeight="1" x14ac:dyDescent="0.2">
      <c r="A1631" s="110"/>
      <c r="B1631" s="21"/>
      <c r="C1631" s="85" t="s">
        <v>412</v>
      </c>
      <c r="D1631" s="63">
        <f>SUM(D1628:D1630)</f>
        <v>42297798.260000005</v>
      </c>
      <c r="E1631" s="63">
        <f t="shared" ref="E1631" si="1801">SUM(E1628:E1630)</f>
        <v>1262280</v>
      </c>
      <c r="F1631" s="63">
        <f t="shared" ref="F1631" si="1802">SUM(F1628:F1630)</f>
        <v>0</v>
      </c>
      <c r="G1631" s="63">
        <f t="shared" ref="G1631" si="1803">SUM(G1628:G1630)</f>
        <v>0</v>
      </c>
      <c r="H1631" s="63">
        <f t="shared" ref="H1631" si="1804">SUM(H1628:H1630)</f>
        <v>0</v>
      </c>
      <c r="I1631" s="63">
        <f t="shared" ref="I1631" si="1805">SUM(I1628:I1630)</f>
        <v>0</v>
      </c>
      <c r="J1631" s="63">
        <f t="shared" ref="J1631" si="1806">SUM(J1628:J1630)</f>
        <v>0</v>
      </c>
      <c r="K1631" s="63">
        <f>D1631+E1631-F1631-G1631+H1631+I1631+J1631</f>
        <v>43560078.260000005</v>
      </c>
      <c r="L1631" s="63">
        <f>SUM(L1628:L1630)</f>
        <v>0</v>
      </c>
      <c r="M1631" s="64"/>
      <c r="N1631" s="63">
        <f>K1631-L1631</f>
        <v>43560078.260000005</v>
      </c>
    </row>
    <row r="1632" spans="1:14" ht="10.5" customHeight="1" x14ac:dyDescent="0.2">
      <c r="A1632" s="56"/>
      <c r="B1632" s="10" t="s">
        <v>219</v>
      </c>
      <c r="C1632" s="23"/>
      <c r="D1632" s="12"/>
      <c r="E1632" s="12"/>
      <c r="F1632" s="12"/>
      <c r="G1632" s="12"/>
      <c r="H1632" s="12"/>
      <c r="I1632" s="12"/>
      <c r="J1632" s="12"/>
      <c r="K1632" s="12"/>
      <c r="L1632" s="12"/>
      <c r="M1632" s="64"/>
      <c r="N1632" s="12"/>
    </row>
    <row r="1633" spans="1:14" s="4" customFormat="1" ht="10.5" customHeight="1" x14ac:dyDescent="0.2">
      <c r="A1633" s="56"/>
      <c r="B1633" s="1"/>
      <c r="C1633" s="25" t="s">
        <v>214</v>
      </c>
      <c r="D1633" s="12">
        <v>-16942132.759999998</v>
      </c>
      <c r="E1633" s="12">
        <v>766860</v>
      </c>
      <c r="F1633" s="12">
        <v>0</v>
      </c>
      <c r="G1633" s="12">
        <v>2945242.0600000005</v>
      </c>
      <c r="H1633" s="12">
        <v>0</v>
      </c>
      <c r="I1633" s="12">
        <v>0</v>
      </c>
      <c r="J1633" s="12">
        <v>0</v>
      </c>
      <c r="K1633" s="33">
        <f t="shared" ref="K1633:K1637" si="1807">D1633+E1633-F1633-G1633+H1633+I1633+J1633</f>
        <v>-19120514.82</v>
      </c>
      <c r="L1633" s="213">
        <v>0</v>
      </c>
      <c r="M1633" s="64"/>
      <c r="N1633" s="213">
        <f t="shared" ref="N1633:N1637" si="1808">K1633-L1633</f>
        <v>-19120514.82</v>
      </c>
    </row>
    <row r="1634" spans="1:14" s="4" customFormat="1" ht="10.5" customHeight="1" x14ac:dyDescent="0.2">
      <c r="A1634" s="56"/>
      <c r="B1634" s="1"/>
      <c r="C1634" s="25" t="s">
        <v>215</v>
      </c>
      <c r="D1634" s="12">
        <v>16177691.15</v>
      </c>
      <c r="E1634" s="12">
        <v>774828</v>
      </c>
      <c r="F1634" s="12">
        <v>0</v>
      </c>
      <c r="G1634" s="12">
        <v>0</v>
      </c>
      <c r="H1634" s="12">
        <v>0</v>
      </c>
      <c r="I1634" s="12">
        <v>0</v>
      </c>
      <c r="J1634" s="12">
        <v>0</v>
      </c>
      <c r="K1634" s="33">
        <f t="shared" si="1807"/>
        <v>16952519.149999999</v>
      </c>
      <c r="L1634" s="12">
        <v>0</v>
      </c>
      <c r="M1634" s="64"/>
      <c r="N1634" s="213">
        <f t="shared" si="1808"/>
        <v>16952519.149999999</v>
      </c>
    </row>
    <row r="1635" spans="1:14" s="4" customFormat="1" ht="10.5" customHeight="1" x14ac:dyDescent="0.2">
      <c r="A1635" s="56"/>
      <c r="B1635" s="1"/>
      <c r="C1635" s="25" t="s">
        <v>216</v>
      </c>
      <c r="D1635" s="12">
        <v>15073053.640000001</v>
      </c>
      <c r="E1635" s="12">
        <v>915348</v>
      </c>
      <c r="F1635" s="12">
        <v>0</v>
      </c>
      <c r="G1635" s="12">
        <v>0</v>
      </c>
      <c r="H1635" s="12">
        <v>0</v>
      </c>
      <c r="I1635" s="12">
        <v>0</v>
      </c>
      <c r="J1635" s="12">
        <v>0</v>
      </c>
      <c r="K1635" s="33">
        <f t="shared" si="1807"/>
        <v>15988401.640000001</v>
      </c>
      <c r="L1635" s="213">
        <v>0</v>
      </c>
      <c r="M1635" s="64"/>
      <c r="N1635" s="213">
        <f t="shared" si="1808"/>
        <v>15988401.640000001</v>
      </c>
    </row>
    <row r="1636" spans="1:14" s="4" customFormat="1" ht="10.5" customHeight="1" x14ac:dyDescent="0.2">
      <c r="A1636" s="56"/>
      <c r="B1636" s="1"/>
      <c r="C1636" s="25" t="s">
        <v>222</v>
      </c>
      <c r="D1636" s="12">
        <v>9925757.9100000001</v>
      </c>
      <c r="E1636" s="12">
        <v>184848</v>
      </c>
      <c r="F1636" s="12">
        <v>0</v>
      </c>
      <c r="G1636" s="12">
        <v>0</v>
      </c>
      <c r="H1636" s="12">
        <v>0</v>
      </c>
      <c r="I1636" s="12">
        <v>0</v>
      </c>
      <c r="J1636" s="12">
        <v>0</v>
      </c>
      <c r="K1636" s="33">
        <f t="shared" si="1807"/>
        <v>10110605.91</v>
      </c>
      <c r="L1636" s="12">
        <v>0</v>
      </c>
      <c r="M1636" s="64"/>
      <c r="N1636" s="213">
        <f t="shared" si="1808"/>
        <v>10110605.91</v>
      </c>
    </row>
    <row r="1637" spans="1:14" s="4" customFormat="1" ht="10.5" customHeight="1" x14ac:dyDescent="0.2">
      <c r="A1637" s="56"/>
      <c r="B1637" s="1"/>
      <c r="C1637" s="25" t="s">
        <v>223</v>
      </c>
      <c r="D1637" s="12">
        <v>10210178.66</v>
      </c>
      <c r="E1637" s="12">
        <v>148224</v>
      </c>
      <c r="F1637" s="12">
        <v>0</v>
      </c>
      <c r="G1637" s="12">
        <v>0</v>
      </c>
      <c r="H1637" s="12">
        <v>0</v>
      </c>
      <c r="I1637" s="12">
        <v>0</v>
      </c>
      <c r="J1637" s="12">
        <v>0</v>
      </c>
      <c r="K1637" s="33">
        <f t="shared" si="1807"/>
        <v>10358402.66</v>
      </c>
      <c r="L1637" s="12">
        <v>0</v>
      </c>
      <c r="M1637" s="64"/>
      <c r="N1637" s="213">
        <f t="shared" si="1808"/>
        <v>10358402.66</v>
      </c>
    </row>
    <row r="1638" spans="1:14" s="24" customFormat="1" ht="10.5" customHeight="1" x14ac:dyDescent="0.2">
      <c r="A1638" s="110"/>
      <c r="B1638" s="21"/>
      <c r="C1638" s="85" t="s">
        <v>413</v>
      </c>
      <c r="D1638" s="63">
        <f>SUM(D1633:D1637)</f>
        <v>34444548.600000009</v>
      </c>
      <c r="E1638" s="63">
        <f t="shared" ref="E1638:J1638" si="1809">SUM(E1633:E1637)</f>
        <v>2790108</v>
      </c>
      <c r="F1638" s="63">
        <f t="shared" si="1809"/>
        <v>0</v>
      </c>
      <c r="G1638" s="63">
        <f t="shared" si="1809"/>
        <v>2945242.0600000005</v>
      </c>
      <c r="H1638" s="63">
        <f t="shared" si="1809"/>
        <v>0</v>
      </c>
      <c r="I1638" s="63">
        <f t="shared" si="1809"/>
        <v>0</v>
      </c>
      <c r="J1638" s="63">
        <f t="shared" si="1809"/>
        <v>0</v>
      </c>
      <c r="K1638" s="63">
        <f>D1638+E1638-F1638-G1638+H1638+I1638+J1638</f>
        <v>34289414.540000007</v>
      </c>
      <c r="L1638" s="63">
        <f>SUM(L1633:L1637)</f>
        <v>0</v>
      </c>
      <c r="M1638" s="64"/>
      <c r="N1638" s="63">
        <f>K1638-L1638</f>
        <v>34289414.540000007</v>
      </c>
    </row>
    <row r="1639" spans="1:14" ht="10.5" customHeight="1" x14ac:dyDescent="0.2">
      <c r="A1639" s="56"/>
      <c r="B1639" s="10" t="s">
        <v>224</v>
      </c>
      <c r="C1639" s="23"/>
      <c r="D1639" s="12"/>
      <c r="E1639" s="12"/>
      <c r="F1639" s="12"/>
      <c r="G1639" s="12"/>
      <c r="H1639" s="12"/>
      <c r="I1639" s="12"/>
      <c r="J1639" s="12"/>
      <c r="K1639" s="12"/>
      <c r="L1639" s="12"/>
      <c r="M1639" s="64"/>
      <c r="N1639" s="12"/>
    </row>
    <row r="1640" spans="1:14" s="4" customFormat="1" ht="10.5" customHeight="1" x14ac:dyDescent="0.2">
      <c r="A1640" s="56"/>
      <c r="B1640" s="1"/>
      <c r="C1640" s="25" t="s">
        <v>214</v>
      </c>
      <c r="D1640" s="12">
        <v>-2529103.85</v>
      </c>
      <c r="E1640" s="12">
        <v>41904</v>
      </c>
      <c r="F1640" s="12">
        <v>0</v>
      </c>
      <c r="G1640" s="12">
        <v>414909.45999999996</v>
      </c>
      <c r="H1640" s="12">
        <v>0</v>
      </c>
      <c r="I1640" s="12">
        <v>0</v>
      </c>
      <c r="J1640" s="12">
        <v>0</v>
      </c>
      <c r="K1640" s="33">
        <f t="shared" ref="K1640:K1643" si="1810">D1640+E1640-F1640-G1640+H1640+I1640+J1640</f>
        <v>-2902109.31</v>
      </c>
      <c r="L1640" s="213">
        <v>0</v>
      </c>
      <c r="M1640" s="64"/>
      <c r="N1640" s="213">
        <f t="shared" ref="N1640:N1643" si="1811">K1640-L1640</f>
        <v>-2902109.31</v>
      </c>
    </row>
    <row r="1641" spans="1:14" s="4" customFormat="1" ht="10.5" customHeight="1" x14ac:dyDescent="0.2">
      <c r="A1641" s="56"/>
      <c r="B1641" s="1"/>
      <c r="C1641" s="25" t="s">
        <v>216</v>
      </c>
      <c r="D1641" s="12">
        <v>0</v>
      </c>
      <c r="E1641" s="12">
        <v>0</v>
      </c>
      <c r="F1641" s="12">
        <v>0</v>
      </c>
      <c r="G1641" s="12">
        <v>0</v>
      </c>
      <c r="H1641" s="12">
        <v>0</v>
      </c>
      <c r="I1641" s="12">
        <v>0</v>
      </c>
      <c r="J1641" s="12">
        <v>0</v>
      </c>
      <c r="K1641" s="33">
        <f t="shared" si="1810"/>
        <v>0</v>
      </c>
      <c r="L1641" s="213">
        <v>0</v>
      </c>
      <c r="M1641" s="64"/>
      <c r="N1641" s="213">
        <f t="shared" si="1811"/>
        <v>0</v>
      </c>
    </row>
    <row r="1642" spans="1:14" s="4" customFormat="1" ht="10.5" customHeight="1" x14ac:dyDescent="0.2">
      <c r="A1642" s="56"/>
      <c r="B1642" s="1"/>
      <c r="C1642" s="25" t="s">
        <v>222</v>
      </c>
      <c r="D1642" s="12">
        <v>3568900</v>
      </c>
      <c r="E1642" s="12">
        <v>23244</v>
      </c>
      <c r="F1642" s="12">
        <v>0</v>
      </c>
      <c r="G1642" s="12">
        <v>0</v>
      </c>
      <c r="H1642" s="12">
        <v>0</v>
      </c>
      <c r="I1642" s="12">
        <v>0</v>
      </c>
      <c r="J1642" s="12">
        <v>0</v>
      </c>
      <c r="K1642" s="33">
        <f t="shared" si="1810"/>
        <v>3592144</v>
      </c>
      <c r="L1642" s="12">
        <v>0</v>
      </c>
      <c r="M1642" s="64"/>
      <c r="N1642" s="213">
        <f t="shared" si="1811"/>
        <v>3592144</v>
      </c>
    </row>
    <row r="1643" spans="1:14" s="4" customFormat="1" ht="10.5" customHeight="1" x14ac:dyDescent="0.2">
      <c r="A1643" s="56"/>
      <c r="B1643" s="1"/>
      <c r="C1643" s="25" t="s">
        <v>223</v>
      </c>
      <c r="D1643" s="12">
        <v>3570872.52</v>
      </c>
      <c r="E1643" s="12">
        <v>24036</v>
      </c>
      <c r="F1643" s="12">
        <v>0</v>
      </c>
      <c r="G1643" s="12">
        <v>0</v>
      </c>
      <c r="H1643" s="12">
        <v>0</v>
      </c>
      <c r="I1643" s="12">
        <v>0</v>
      </c>
      <c r="J1643" s="12">
        <v>0</v>
      </c>
      <c r="K1643" s="33">
        <f t="shared" si="1810"/>
        <v>3594908.52</v>
      </c>
      <c r="L1643" s="12">
        <v>0</v>
      </c>
      <c r="M1643" s="64"/>
      <c r="N1643" s="213">
        <f t="shared" si="1811"/>
        <v>3594908.52</v>
      </c>
    </row>
    <row r="1644" spans="1:14" s="24" customFormat="1" ht="10.5" customHeight="1" x14ac:dyDescent="0.2">
      <c r="A1644" s="110"/>
      <c r="B1644" s="21"/>
      <c r="C1644" s="85" t="s">
        <v>414</v>
      </c>
      <c r="D1644" s="63">
        <f>SUM(D1640:D1643)</f>
        <v>4610668.67</v>
      </c>
      <c r="E1644" s="63">
        <f t="shared" ref="E1644" si="1812">SUM(E1640:E1643)</f>
        <v>89184</v>
      </c>
      <c r="F1644" s="63">
        <f t="shared" ref="F1644" si="1813">SUM(F1640:F1643)</f>
        <v>0</v>
      </c>
      <c r="G1644" s="63">
        <f t="shared" ref="G1644" si="1814">SUM(G1640:G1643)</f>
        <v>414909.45999999996</v>
      </c>
      <c r="H1644" s="63">
        <f t="shared" ref="H1644" si="1815">SUM(H1640:H1643)</f>
        <v>0</v>
      </c>
      <c r="I1644" s="63">
        <f t="shared" ref="I1644" si="1816">SUM(I1640:I1643)</f>
        <v>0</v>
      </c>
      <c r="J1644" s="63">
        <f t="shared" ref="J1644" si="1817">SUM(J1640:J1643)</f>
        <v>0</v>
      </c>
      <c r="K1644" s="63">
        <f>D1644+E1644-F1644-G1644+H1644+I1644+J1644</f>
        <v>4284943.21</v>
      </c>
      <c r="L1644" s="63">
        <f>SUM(L1640:L1643)</f>
        <v>0</v>
      </c>
      <c r="M1644" s="64"/>
      <c r="N1644" s="63">
        <f>K1644-L1644</f>
        <v>4284943.21</v>
      </c>
    </row>
    <row r="1645" spans="1:14" ht="10.5" customHeight="1" x14ac:dyDescent="0.2">
      <c r="A1645" s="56"/>
      <c r="B1645" s="10" t="s">
        <v>225</v>
      </c>
      <c r="C1645" s="23"/>
      <c r="D1645" s="12"/>
      <c r="E1645" s="12"/>
      <c r="F1645" s="12"/>
      <c r="G1645" s="12"/>
      <c r="H1645" s="12"/>
      <c r="I1645" s="12"/>
      <c r="J1645" s="12"/>
      <c r="K1645" s="12"/>
      <c r="L1645" s="12"/>
      <c r="M1645" s="64"/>
      <c r="N1645" s="12"/>
    </row>
    <row r="1646" spans="1:14" s="4" customFormat="1" ht="10.5" customHeight="1" x14ac:dyDescent="0.2">
      <c r="A1646" s="56"/>
      <c r="B1646" s="1"/>
      <c r="C1646" s="25" t="s">
        <v>214</v>
      </c>
      <c r="D1646" s="12">
        <v>-776557.25</v>
      </c>
      <c r="E1646" s="12">
        <v>0</v>
      </c>
      <c r="F1646" s="12">
        <v>0</v>
      </c>
      <c r="G1646" s="12">
        <v>0</v>
      </c>
      <c r="H1646" s="12">
        <v>0</v>
      </c>
      <c r="I1646" s="12">
        <v>0</v>
      </c>
      <c r="J1646" s="12">
        <v>0</v>
      </c>
      <c r="K1646" s="33">
        <f t="shared" ref="K1646:K1647" si="1818">D1646+E1646-F1646-G1646+H1646+I1646+J1646</f>
        <v>-776557.25</v>
      </c>
      <c r="L1646" s="12">
        <v>0</v>
      </c>
      <c r="M1646" s="64"/>
      <c r="N1646" s="213">
        <f t="shared" ref="N1646:N1647" si="1819">K1646-L1646</f>
        <v>-776557.25</v>
      </c>
    </row>
    <row r="1647" spans="1:14" s="4" customFormat="1" ht="10.5" customHeight="1" x14ac:dyDescent="0.2">
      <c r="A1647" s="56"/>
      <c r="B1647" s="1"/>
      <c r="C1647" s="25" t="s">
        <v>222</v>
      </c>
      <c r="D1647" s="12">
        <v>-3843540.4</v>
      </c>
      <c r="E1647" s="12">
        <v>126588</v>
      </c>
      <c r="F1647" s="12">
        <v>0</v>
      </c>
      <c r="G1647" s="12">
        <v>92231.37</v>
      </c>
      <c r="H1647" s="12">
        <v>0</v>
      </c>
      <c r="I1647" s="12">
        <v>0</v>
      </c>
      <c r="J1647" s="12">
        <v>0</v>
      </c>
      <c r="K1647" s="33">
        <f t="shared" si="1818"/>
        <v>-3809183.77</v>
      </c>
      <c r="L1647" s="12">
        <v>0</v>
      </c>
      <c r="M1647" s="64"/>
      <c r="N1647" s="213">
        <f t="shared" si="1819"/>
        <v>-3809183.77</v>
      </c>
    </row>
    <row r="1648" spans="1:14" s="24" customFormat="1" ht="10.5" customHeight="1" x14ac:dyDescent="0.2">
      <c r="A1648" s="110"/>
      <c r="B1648" s="21"/>
      <c r="C1648" s="85" t="s">
        <v>415</v>
      </c>
      <c r="D1648" s="63">
        <f>SUM(D1646:D1647)</f>
        <v>-4620097.6500000004</v>
      </c>
      <c r="E1648" s="63">
        <f t="shared" ref="E1648:J1648" si="1820">SUM(E1646:E1647)</f>
        <v>126588</v>
      </c>
      <c r="F1648" s="63">
        <f t="shared" si="1820"/>
        <v>0</v>
      </c>
      <c r="G1648" s="63">
        <f t="shared" si="1820"/>
        <v>92231.37</v>
      </c>
      <c r="H1648" s="63">
        <f t="shared" si="1820"/>
        <v>0</v>
      </c>
      <c r="I1648" s="63">
        <f t="shared" si="1820"/>
        <v>0</v>
      </c>
      <c r="J1648" s="63">
        <f t="shared" si="1820"/>
        <v>0</v>
      </c>
      <c r="K1648" s="63">
        <f>D1648+E1648-F1648-G1648+H1648+I1648+J1648</f>
        <v>-4585741.0200000005</v>
      </c>
      <c r="L1648" s="63">
        <f>SUM(L1646:L1647)</f>
        <v>0</v>
      </c>
      <c r="M1648" s="64"/>
      <c r="N1648" s="63">
        <f>K1648-L1648</f>
        <v>-4585741.0200000005</v>
      </c>
    </row>
    <row r="1649" spans="1:14" ht="10.5" customHeight="1" x14ac:dyDescent="0.2">
      <c r="A1649" s="56"/>
      <c r="B1649" s="10" t="s">
        <v>227</v>
      </c>
      <c r="C1649" s="23"/>
      <c r="D1649" s="12"/>
      <c r="E1649" s="12"/>
      <c r="F1649" s="12"/>
      <c r="G1649" s="12"/>
      <c r="H1649" s="12"/>
      <c r="I1649" s="12"/>
      <c r="J1649" s="12"/>
      <c r="K1649" s="12"/>
      <c r="L1649" s="12"/>
      <c r="M1649" s="64"/>
      <c r="N1649" s="12"/>
    </row>
    <row r="1650" spans="1:14" s="4" customFormat="1" ht="10.5" customHeight="1" x14ac:dyDescent="0.2">
      <c r="A1650" s="56"/>
      <c r="B1650" s="1"/>
      <c r="C1650" s="25" t="s">
        <v>228</v>
      </c>
      <c r="D1650" s="12">
        <v>20007612.52</v>
      </c>
      <c r="E1650" s="12">
        <v>774432</v>
      </c>
      <c r="F1650" s="12">
        <v>0</v>
      </c>
      <c r="G1650" s="12">
        <v>0</v>
      </c>
      <c r="H1650" s="12">
        <v>0</v>
      </c>
      <c r="I1650" s="12">
        <v>0</v>
      </c>
      <c r="J1650" s="12">
        <v>0</v>
      </c>
      <c r="K1650" s="33">
        <f t="shared" ref="K1650:K1652" si="1821">D1650+E1650-F1650-G1650+H1650+I1650+J1650</f>
        <v>20782044.52</v>
      </c>
      <c r="L1650" s="213">
        <v>0</v>
      </c>
      <c r="M1650" s="64"/>
      <c r="N1650" s="213">
        <f t="shared" ref="N1650:N1652" si="1822">K1650-L1650</f>
        <v>20782044.52</v>
      </c>
    </row>
    <row r="1651" spans="1:14" s="4" customFormat="1" ht="10.5" customHeight="1" x14ac:dyDescent="0.2">
      <c r="A1651" s="56"/>
      <c r="B1651" s="1"/>
      <c r="C1651" s="25" t="s">
        <v>229</v>
      </c>
      <c r="D1651" s="12">
        <v>2544445</v>
      </c>
      <c r="E1651" s="12">
        <v>92508</v>
      </c>
      <c r="F1651" s="12">
        <v>0</v>
      </c>
      <c r="G1651" s="12">
        <v>0</v>
      </c>
      <c r="H1651" s="12">
        <v>0</v>
      </c>
      <c r="I1651" s="12">
        <v>0</v>
      </c>
      <c r="J1651" s="12">
        <v>0</v>
      </c>
      <c r="K1651" s="33">
        <f t="shared" si="1821"/>
        <v>2636953</v>
      </c>
      <c r="L1651" s="12">
        <v>0</v>
      </c>
      <c r="M1651" s="64"/>
      <c r="N1651" s="213">
        <f t="shared" si="1822"/>
        <v>2636953</v>
      </c>
    </row>
    <row r="1652" spans="1:14" s="4" customFormat="1" ht="10.5" customHeight="1" x14ac:dyDescent="0.2">
      <c r="A1652" s="56"/>
      <c r="B1652" s="1"/>
      <c r="C1652" s="25" t="s">
        <v>230</v>
      </c>
      <c r="D1652" s="12">
        <v>17556567.52</v>
      </c>
      <c r="E1652" s="12">
        <v>767208</v>
      </c>
      <c r="F1652" s="12">
        <v>0</v>
      </c>
      <c r="G1652" s="12">
        <v>0</v>
      </c>
      <c r="H1652" s="12">
        <v>0</v>
      </c>
      <c r="I1652" s="12">
        <v>0</v>
      </c>
      <c r="J1652" s="12">
        <v>0</v>
      </c>
      <c r="K1652" s="33">
        <f t="shared" si="1821"/>
        <v>18323775.52</v>
      </c>
      <c r="L1652" s="12">
        <v>0</v>
      </c>
      <c r="M1652" s="64"/>
      <c r="N1652" s="213">
        <f t="shared" si="1822"/>
        <v>18323775.52</v>
      </c>
    </row>
    <row r="1653" spans="1:14" s="24" customFormat="1" ht="10.5" customHeight="1" x14ac:dyDescent="0.2">
      <c r="A1653" s="110"/>
      <c r="B1653" s="21"/>
      <c r="C1653" s="85" t="s">
        <v>416</v>
      </c>
      <c r="D1653" s="63">
        <f>SUM(D1650:D1652)</f>
        <v>40108625.039999999</v>
      </c>
      <c r="E1653" s="63">
        <f t="shared" ref="E1653:J1653" si="1823">SUM(E1650:E1652)</f>
        <v>1634148</v>
      </c>
      <c r="F1653" s="63">
        <f t="shared" si="1823"/>
        <v>0</v>
      </c>
      <c r="G1653" s="63">
        <f t="shared" si="1823"/>
        <v>0</v>
      </c>
      <c r="H1653" s="63">
        <f t="shared" si="1823"/>
        <v>0</v>
      </c>
      <c r="I1653" s="63">
        <f t="shared" si="1823"/>
        <v>0</v>
      </c>
      <c r="J1653" s="63">
        <f t="shared" si="1823"/>
        <v>0</v>
      </c>
      <c r="K1653" s="63">
        <f>D1653+E1653-F1653-G1653+H1653+I1653+J1653</f>
        <v>41742773.039999999</v>
      </c>
      <c r="L1653" s="63">
        <f>SUM(L1650:L1652)</f>
        <v>0</v>
      </c>
      <c r="M1653" s="64"/>
      <c r="N1653" s="63">
        <f>K1653-L1653</f>
        <v>41742773.039999999</v>
      </c>
    </row>
    <row r="1654" spans="1:14" ht="10.5" customHeight="1" x14ac:dyDescent="0.2">
      <c r="A1654" s="56"/>
      <c r="B1654" s="10" t="s">
        <v>231</v>
      </c>
      <c r="C1654" s="23"/>
      <c r="D1654" s="12"/>
      <c r="E1654" s="12"/>
      <c r="F1654" s="12"/>
      <c r="G1654" s="12"/>
      <c r="H1654" s="12"/>
      <c r="I1654" s="12"/>
      <c r="J1654" s="12"/>
      <c r="K1654" s="12"/>
      <c r="L1654" s="12"/>
      <c r="M1654" s="64"/>
      <c r="N1654" s="12"/>
    </row>
    <row r="1655" spans="1:14" s="4" customFormat="1" ht="10.5" customHeight="1" x14ac:dyDescent="0.2">
      <c r="A1655" s="56"/>
      <c r="B1655" s="1"/>
      <c r="C1655" s="25" t="s">
        <v>232</v>
      </c>
      <c r="D1655" s="12">
        <v>2536658.48</v>
      </c>
      <c r="E1655" s="12">
        <v>98916</v>
      </c>
      <c r="F1655" s="12">
        <v>0</v>
      </c>
      <c r="G1655" s="12">
        <v>0</v>
      </c>
      <c r="H1655" s="12">
        <v>0</v>
      </c>
      <c r="I1655" s="12">
        <v>0</v>
      </c>
      <c r="J1655" s="12">
        <v>0</v>
      </c>
      <c r="K1655" s="33">
        <f t="shared" ref="K1655:K1659" si="1824">D1655+E1655-F1655-G1655+H1655+I1655+J1655</f>
        <v>2635574.48</v>
      </c>
      <c r="L1655" s="213">
        <v>0</v>
      </c>
      <c r="M1655" s="64"/>
      <c r="N1655" s="213">
        <f t="shared" ref="N1655:N1659" si="1825">K1655-L1655</f>
        <v>2635574.48</v>
      </c>
    </row>
    <row r="1656" spans="1:14" s="4" customFormat="1" ht="10.5" customHeight="1" x14ac:dyDescent="0.2">
      <c r="A1656" s="56"/>
      <c r="B1656" s="1"/>
      <c r="C1656" s="25" t="s">
        <v>214</v>
      </c>
      <c r="D1656" s="12">
        <v>10378559.48</v>
      </c>
      <c r="E1656" s="12">
        <v>365268</v>
      </c>
      <c r="F1656" s="12">
        <v>0</v>
      </c>
      <c r="G1656" s="12">
        <v>0</v>
      </c>
      <c r="H1656" s="12">
        <v>0</v>
      </c>
      <c r="I1656" s="12">
        <v>0</v>
      </c>
      <c r="J1656" s="12">
        <v>0</v>
      </c>
      <c r="K1656" s="33">
        <f t="shared" si="1824"/>
        <v>10743827.48</v>
      </c>
      <c r="L1656" s="12">
        <v>0</v>
      </c>
      <c r="M1656" s="64"/>
      <c r="N1656" s="213">
        <f t="shared" si="1825"/>
        <v>10743827.48</v>
      </c>
    </row>
    <row r="1657" spans="1:14" s="4" customFormat="1" ht="10.5" customHeight="1" x14ac:dyDescent="0.2">
      <c r="A1657" s="56"/>
      <c r="B1657" s="1"/>
      <c r="C1657" s="25" t="s">
        <v>233</v>
      </c>
      <c r="D1657" s="12">
        <v>661298.48</v>
      </c>
      <c r="E1657" s="12">
        <v>25284</v>
      </c>
      <c r="F1657" s="12">
        <v>0</v>
      </c>
      <c r="G1657" s="12">
        <v>0</v>
      </c>
      <c r="H1657" s="12">
        <v>0</v>
      </c>
      <c r="I1657" s="12">
        <v>0</v>
      </c>
      <c r="J1657" s="12">
        <v>0</v>
      </c>
      <c r="K1657" s="33">
        <f t="shared" si="1824"/>
        <v>686582.48</v>
      </c>
      <c r="L1657" s="213">
        <v>0</v>
      </c>
      <c r="M1657" s="64"/>
      <c r="N1657" s="213">
        <f t="shared" si="1825"/>
        <v>686582.48</v>
      </c>
    </row>
    <row r="1658" spans="1:14" s="4" customFormat="1" ht="10.5" customHeight="1" x14ac:dyDescent="0.2">
      <c r="A1658" s="56"/>
      <c r="B1658" s="1"/>
      <c r="C1658" s="25" t="s">
        <v>215</v>
      </c>
      <c r="D1658" s="12">
        <v>5224783.4800000004</v>
      </c>
      <c r="E1658" s="12">
        <v>189828</v>
      </c>
      <c r="F1658" s="12">
        <v>0</v>
      </c>
      <c r="G1658" s="12">
        <v>0</v>
      </c>
      <c r="H1658" s="12">
        <v>0</v>
      </c>
      <c r="I1658" s="12">
        <v>0</v>
      </c>
      <c r="J1658" s="12">
        <v>0</v>
      </c>
      <c r="K1658" s="33">
        <f t="shared" si="1824"/>
        <v>5414611.4800000004</v>
      </c>
      <c r="L1658" s="12">
        <v>0</v>
      </c>
      <c r="M1658" s="64"/>
      <c r="N1658" s="213">
        <f t="shared" si="1825"/>
        <v>5414611.4800000004</v>
      </c>
    </row>
    <row r="1659" spans="1:14" s="4" customFormat="1" ht="10.5" customHeight="1" x14ac:dyDescent="0.2">
      <c r="A1659" s="56"/>
      <c r="B1659" s="1"/>
      <c r="C1659" s="25" t="s">
        <v>216</v>
      </c>
      <c r="D1659" s="12">
        <v>5116142</v>
      </c>
      <c r="E1659" s="12">
        <v>190296</v>
      </c>
      <c r="F1659" s="12">
        <v>0</v>
      </c>
      <c r="G1659" s="12">
        <v>0</v>
      </c>
      <c r="H1659" s="12">
        <v>0</v>
      </c>
      <c r="I1659" s="12">
        <v>0</v>
      </c>
      <c r="J1659" s="12">
        <v>0</v>
      </c>
      <c r="K1659" s="33">
        <f t="shared" si="1824"/>
        <v>5306438</v>
      </c>
      <c r="L1659" s="12">
        <v>0</v>
      </c>
      <c r="M1659" s="64"/>
      <c r="N1659" s="213">
        <f t="shared" si="1825"/>
        <v>5306438</v>
      </c>
    </row>
    <row r="1660" spans="1:14" s="24" customFormat="1" ht="10.5" customHeight="1" x14ac:dyDescent="0.2">
      <c r="A1660" s="110"/>
      <c r="B1660" s="21"/>
      <c r="C1660" s="85" t="s">
        <v>417</v>
      </c>
      <c r="D1660" s="63">
        <f>SUM(D1655:D1659)</f>
        <v>23917441.920000002</v>
      </c>
      <c r="E1660" s="63">
        <f t="shared" ref="E1660" si="1826">SUM(E1655:E1659)</f>
        <v>869592</v>
      </c>
      <c r="F1660" s="63">
        <f t="shared" ref="F1660" si="1827">SUM(F1655:F1659)</f>
        <v>0</v>
      </c>
      <c r="G1660" s="63">
        <f t="shared" ref="G1660" si="1828">SUM(G1655:G1659)</f>
        <v>0</v>
      </c>
      <c r="H1660" s="63">
        <f t="shared" ref="H1660" si="1829">SUM(H1655:H1659)</f>
        <v>0</v>
      </c>
      <c r="I1660" s="63">
        <f t="shared" ref="I1660" si="1830">SUM(I1655:I1659)</f>
        <v>0</v>
      </c>
      <c r="J1660" s="63">
        <f t="shared" ref="J1660" si="1831">SUM(J1655:J1659)</f>
        <v>0</v>
      </c>
      <c r="K1660" s="63">
        <f>D1660+E1660-F1660-G1660+H1660+I1660+J1660</f>
        <v>24787033.920000002</v>
      </c>
      <c r="L1660" s="63">
        <f>SUM(L1655:L1659)</f>
        <v>0</v>
      </c>
      <c r="M1660" s="64"/>
      <c r="N1660" s="63">
        <f>K1660-L1660</f>
        <v>24787033.920000002</v>
      </c>
    </row>
    <row r="1661" spans="1:14" ht="10.5" customHeight="1" x14ac:dyDescent="0.2">
      <c r="A1661" s="56"/>
      <c r="B1661" s="45" t="s">
        <v>234</v>
      </c>
      <c r="C1661" s="23"/>
      <c r="D1661" s="12"/>
      <c r="E1661" s="12"/>
      <c r="F1661" s="12"/>
      <c r="G1661" s="12"/>
      <c r="H1661" s="12"/>
      <c r="I1661" s="12"/>
      <c r="J1661" s="12"/>
      <c r="K1661" s="12"/>
      <c r="L1661" s="12"/>
      <c r="M1661" s="64"/>
      <c r="N1661" s="12"/>
    </row>
    <row r="1662" spans="1:14" s="4" customFormat="1" ht="10.5" customHeight="1" x14ac:dyDescent="0.2">
      <c r="A1662" s="1"/>
      <c r="B1662" s="55"/>
      <c r="C1662" s="25" t="s">
        <v>214</v>
      </c>
      <c r="D1662" s="12">
        <v>10020202.390000001</v>
      </c>
      <c r="E1662" s="12">
        <v>313908</v>
      </c>
      <c r="F1662" s="12">
        <v>0</v>
      </c>
      <c r="G1662" s="12">
        <v>0</v>
      </c>
      <c r="H1662" s="12">
        <v>0</v>
      </c>
      <c r="I1662" s="12">
        <v>0</v>
      </c>
      <c r="J1662" s="12">
        <v>0</v>
      </c>
      <c r="K1662" s="33">
        <f t="shared" ref="K1662:K1664" si="1832">D1662+E1662-F1662-G1662+H1662+I1662+J1662</f>
        <v>10334110.390000001</v>
      </c>
      <c r="L1662" s="213">
        <v>0</v>
      </c>
      <c r="M1662" s="64"/>
      <c r="N1662" s="213">
        <f t="shared" ref="N1662:N1664" si="1833">K1662-L1662</f>
        <v>10334110.390000001</v>
      </c>
    </row>
    <row r="1663" spans="1:14" s="4" customFormat="1" ht="10.5" customHeight="1" x14ac:dyDescent="0.2">
      <c r="A1663" s="1"/>
      <c r="B1663" s="55"/>
      <c r="C1663" s="25" t="s">
        <v>215</v>
      </c>
      <c r="D1663" s="12">
        <v>5650875.9900000002</v>
      </c>
      <c r="E1663" s="12">
        <v>207360</v>
      </c>
      <c r="F1663" s="12">
        <v>0</v>
      </c>
      <c r="G1663" s="12">
        <v>0</v>
      </c>
      <c r="H1663" s="12">
        <v>0</v>
      </c>
      <c r="I1663" s="12">
        <v>0</v>
      </c>
      <c r="J1663" s="12">
        <v>0</v>
      </c>
      <c r="K1663" s="33">
        <f t="shared" si="1832"/>
        <v>5858235.9900000002</v>
      </c>
      <c r="L1663" s="12">
        <v>0</v>
      </c>
      <c r="M1663" s="64"/>
      <c r="N1663" s="213">
        <f t="shared" si="1833"/>
        <v>5858235.9900000002</v>
      </c>
    </row>
    <row r="1664" spans="1:14" s="4" customFormat="1" ht="10.5" customHeight="1" x14ac:dyDescent="0.2">
      <c r="A1664" s="1"/>
      <c r="B1664" s="55"/>
      <c r="C1664" s="25" t="s">
        <v>216</v>
      </c>
      <c r="D1664" s="12">
        <v>748680.88</v>
      </c>
      <c r="E1664" s="12">
        <v>204936</v>
      </c>
      <c r="F1664" s="12">
        <v>0</v>
      </c>
      <c r="G1664" s="12">
        <v>11159565.33</v>
      </c>
      <c r="H1664" s="12">
        <v>0</v>
      </c>
      <c r="I1664" s="12">
        <v>0</v>
      </c>
      <c r="J1664" s="12">
        <v>0</v>
      </c>
      <c r="K1664" s="33">
        <f t="shared" si="1832"/>
        <v>-10205948.449999999</v>
      </c>
      <c r="L1664" s="12">
        <v>0</v>
      </c>
      <c r="M1664" s="64"/>
      <c r="N1664" s="213">
        <f t="shared" si="1833"/>
        <v>-10205948.449999999</v>
      </c>
    </row>
    <row r="1665" spans="1:14" s="24" customFormat="1" ht="10.5" customHeight="1" x14ac:dyDescent="0.2">
      <c r="A1665" s="21"/>
      <c r="B1665" s="111"/>
      <c r="C1665" s="85" t="s">
        <v>418</v>
      </c>
      <c r="D1665" s="63">
        <f>SUM(D1662:D1664)</f>
        <v>16419759.260000002</v>
      </c>
      <c r="E1665" s="63">
        <f t="shared" ref="E1665" si="1834">SUM(E1662:E1664)</f>
        <v>726204</v>
      </c>
      <c r="F1665" s="63">
        <f t="shared" ref="F1665" si="1835">SUM(F1662:F1664)</f>
        <v>0</v>
      </c>
      <c r="G1665" s="63">
        <f t="shared" ref="G1665" si="1836">SUM(G1662:G1664)</f>
        <v>11159565.33</v>
      </c>
      <c r="H1665" s="63">
        <f t="shared" ref="H1665" si="1837">SUM(H1662:H1664)</f>
        <v>0</v>
      </c>
      <c r="I1665" s="63">
        <f t="shared" ref="I1665" si="1838">SUM(I1662:I1664)</f>
        <v>0</v>
      </c>
      <c r="J1665" s="63">
        <f t="shared" ref="J1665" si="1839">SUM(J1662:J1664)</f>
        <v>0</v>
      </c>
      <c r="K1665" s="63">
        <f>D1665+E1665-F1665-G1665+H1665+I1665+J1665</f>
        <v>5986397.9300000016</v>
      </c>
      <c r="L1665" s="63">
        <f>SUM(L1662:L1664)</f>
        <v>0</v>
      </c>
      <c r="M1665" s="64"/>
      <c r="N1665" s="63">
        <f>K1665-L1665</f>
        <v>5986397.9300000016</v>
      </c>
    </row>
    <row r="1666" spans="1:14" ht="10.5" customHeight="1" thickBot="1" x14ac:dyDescent="0.25">
      <c r="B1666" s="55"/>
      <c r="C1666" s="25"/>
      <c r="D1666" s="12"/>
      <c r="E1666" s="12"/>
      <c r="F1666" s="12"/>
      <c r="G1666" s="12"/>
      <c r="H1666" s="12"/>
      <c r="I1666" s="12"/>
      <c r="J1666" s="12"/>
      <c r="K1666" s="12"/>
      <c r="L1666" s="12"/>
      <c r="M1666" s="64"/>
      <c r="N1666" s="12"/>
    </row>
    <row r="1667" spans="1:14" s="77" customFormat="1" ht="10.5" customHeight="1" thickTop="1" x14ac:dyDescent="0.2">
      <c r="A1667" s="22" t="s">
        <v>235</v>
      </c>
      <c r="B1667" s="111"/>
      <c r="C1667" s="110"/>
      <c r="D1667" s="225">
        <f>D1616+D1621+D1626+D1631+D1638+D1644+D1648+D1653+D1660+D1665</f>
        <v>224078728.38999999</v>
      </c>
      <c r="E1667" s="225">
        <f>E1616+E1621+E1626+E1631+E1638+E1644+E1648+E1653+E1660+E1665</f>
        <v>9711696</v>
      </c>
      <c r="F1667" s="225">
        <f t="shared" ref="F1667:L1667" si="1840">F1616+F1621+F1626+F1631+F1638+F1644+F1648+F1653+F1660+F1665</f>
        <v>0</v>
      </c>
      <c r="G1667" s="225">
        <f t="shared" si="1840"/>
        <v>15288694.540000001</v>
      </c>
      <c r="H1667" s="225">
        <f t="shared" si="1840"/>
        <v>0</v>
      </c>
      <c r="I1667" s="225">
        <f t="shared" si="1840"/>
        <v>0</v>
      </c>
      <c r="J1667" s="225">
        <f t="shared" si="1840"/>
        <v>0</v>
      </c>
      <c r="K1667" s="225">
        <f>D1667+E1667-F1667-G1667+H1667+I1667+J1667</f>
        <v>218501729.84999999</v>
      </c>
      <c r="L1667" s="225">
        <f t="shared" si="1840"/>
        <v>0</v>
      </c>
      <c r="M1667" s="64"/>
      <c r="N1667" s="225">
        <f>K1667-L1667</f>
        <v>218501729.84999999</v>
      </c>
    </row>
    <row r="1668" spans="1:14" ht="10.5" customHeight="1" x14ac:dyDescent="0.2">
      <c r="B1668" s="55"/>
      <c r="C1668" s="25"/>
      <c r="D1668" s="12"/>
      <c r="E1668" s="12"/>
      <c r="F1668" s="12"/>
      <c r="G1668" s="12"/>
      <c r="H1668" s="12"/>
      <c r="I1668" s="12"/>
      <c r="J1668" s="12"/>
      <c r="K1668" s="12"/>
      <c r="L1668" s="12"/>
      <c r="M1668" s="64"/>
      <c r="N1668" s="12"/>
    </row>
    <row r="1669" spans="1:14" ht="10.5" customHeight="1" x14ac:dyDescent="0.2">
      <c r="A1669" s="10" t="s">
        <v>111</v>
      </c>
      <c r="B1669" s="55"/>
      <c r="C1669" s="25"/>
      <c r="D1669" s="12"/>
      <c r="F1669" s="12"/>
      <c r="G1669" s="12"/>
      <c r="H1669" s="12"/>
      <c r="I1669" s="12"/>
      <c r="J1669" s="12"/>
      <c r="K1669" s="12"/>
      <c r="L1669" s="12"/>
      <c r="M1669" s="64"/>
      <c r="N1669" s="12"/>
    </row>
    <row r="1670" spans="1:14" ht="10.5" customHeight="1" x14ac:dyDescent="0.2">
      <c r="B1670" s="55"/>
      <c r="C1670" s="25"/>
      <c r="D1670" s="12"/>
      <c r="F1670" s="12"/>
      <c r="G1670" s="12"/>
      <c r="H1670" s="12"/>
      <c r="I1670" s="12"/>
      <c r="J1670" s="12"/>
      <c r="K1670" s="12"/>
      <c r="L1670" s="12"/>
      <c r="M1670" s="64"/>
      <c r="N1670" s="12"/>
    </row>
    <row r="1671" spans="1:14" ht="10.5" customHeight="1" x14ac:dyDescent="0.2">
      <c r="A1671" s="10" t="s">
        <v>236</v>
      </c>
      <c r="B1671" s="55"/>
      <c r="C1671" s="25"/>
      <c r="D1671" s="12"/>
      <c r="E1671" s="12"/>
      <c r="F1671" s="12"/>
      <c r="G1671" s="12"/>
      <c r="H1671" s="12"/>
      <c r="I1671" s="12"/>
      <c r="J1671" s="12"/>
      <c r="K1671" s="12"/>
      <c r="L1671" s="12"/>
      <c r="M1671" s="64"/>
      <c r="N1671" s="12"/>
    </row>
    <row r="1672" spans="1:14" s="4" customFormat="1" ht="10.5" customHeight="1" x14ac:dyDescent="0.2">
      <c r="A1672" s="1"/>
      <c r="B1672" s="55"/>
      <c r="C1672" s="25" t="s">
        <v>162</v>
      </c>
      <c r="D1672" s="12">
        <v>3494160.97</v>
      </c>
      <c r="E1672" s="12">
        <v>101772</v>
      </c>
      <c r="F1672" s="12">
        <v>0</v>
      </c>
      <c r="G1672" s="12">
        <v>0</v>
      </c>
      <c r="H1672" s="12">
        <v>0</v>
      </c>
      <c r="I1672" s="12">
        <v>0</v>
      </c>
      <c r="J1672" s="12">
        <v>0</v>
      </c>
      <c r="K1672" s="33">
        <f t="shared" ref="K1672:K1674" si="1841">D1672+E1672-F1672-G1672+H1672+I1672+J1672</f>
        <v>3595932.97</v>
      </c>
      <c r="L1672" s="213">
        <v>0</v>
      </c>
      <c r="M1672" s="64"/>
      <c r="N1672" s="213">
        <f t="shared" ref="N1672:N1674" si="1842">K1672-L1672</f>
        <v>3595932.97</v>
      </c>
    </row>
    <row r="1673" spans="1:14" s="4" customFormat="1" ht="10.5" customHeight="1" x14ac:dyDescent="0.2">
      <c r="A1673" s="1"/>
      <c r="B1673" s="55"/>
      <c r="C1673" s="23" t="s">
        <v>237</v>
      </c>
      <c r="D1673" s="12">
        <v>535231.52</v>
      </c>
      <c r="E1673" s="12">
        <v>15456</v>
      </c>
      <c r="F1673" s="12">
        <v>0</v>
      </c>
      <c r="G1673" s="12">
        <v>157873.4</v>
      </c>
      <c r="H1673" s="12">
        <v>0</v>
      </c>
      <c r="I1673" s="12">
        <v>0</v>
      </c>
      <c r="J1673" s="12">
        <v>0</v>
      </c>
      <c r="K1673" s="33">
        <f t="shared" si="1841"/>
        <v>392814.12</v>
      </c>
      <c r="L1673" s="12">
        <v>0</v>
      </c>
      <c r="M1673" s="64"/>
      <c r="N1673" s="213">
        <f t="shared" si="1842"/>
        <v>392814.12</v>
      </c>
    </row>
    <row r="1674" spans="1:14" s="4" customFormat="1" ht="10.5" customHeight="1" x14ac:dyDescent="0.2">
      <c r="A1674" s="1"/>
      <c r="B1674" s="55"/>
      <c r="C1674" s="23" t="s">
        <v>238</v>
      </c>
      <c r="D1674" s="12">
        <v>390068</v>
      </c>
      <c r="E1674" s="12">
        <v>12252</v>
      </c>
      <c r="F1674" s="12">
        <v>0</v>
      </c>
      <c r="G1674" s="12">
        <v>0</v>
      </c>
      <c r="H1674" s="12">
        <v>0</v>
      </c>
      <c r="I1674" s="12">
        <v>0</v>
      </c>
      <c r="J1674" s="12">
        <v>0</v>
      </c>
      <c r="K1674" s="33">
        <f t="shared" si="1841"/>
        <v>402320</v>
      </c>
      <c r="L1674" s="12">
        <v>0</v>
      </c>
      <c r="M1674" s="64"/>
      <c r="N1674" s="213">
        <f t="shared" si="1842"/>
        <v>402320</v>
      </c>
    </row>
    <row r="1675" spans="1:14" s="24" customFormat="1" ht="10.5" customHeight="1" x14ac:dyDescent="0.2">
      <c r="A1675" s="21"/>
      <c r="B1675" s="111"/>
      <c r="C1675" s="73" t="s">
        <v>253</v>
      </c>
      <c r="D1675" s="63">
        <f>SUM(D1672:D1674)</f>
        <v>4419460.49</v>
      </c>
      <c r="E1675" s="63">
        <f t="shared" ref="E1675" si="1843">SUM(E1672:E1674)</f>
        <v>129480</v>
      </c>
      <c r="F1675" s="63">
        <f t="shared" ref="F1675" si="1844">SUM(F1672:F1674)</f>
        <v>0</v>
      </c>
      <c r="G1675" s="63">
        <f t="shared" ref="G1675" si="1845">SUM(G1672:G1674)</f>
        <v>157873.4</v>
      </c>
      <c r="H1675" s="63">
        <f t="shared" ref="H1675" si="1846">SUM(H1672:H1674)</f>
        <v>0</v>
      </c>
      <c r="I1675" s="63">
        <f t="shared" ref="I1675" si="1847">SUM(I1672:I1674)</f>
        <v>0</v>
      </c>
      <c r="J1675" s="63">
        <f t="shared" ref="J1675" si="1848">SUM(J1672:J1674)</f>
        <v>0</v>
      </c>
      <c r="K1675" s="63">
        <f>D1675+E1675-F1675-G1675+H1675+I1675+J1675</f>
        <v>4391067.09</v>
      </c>
      <c r="L1675" s="63">
        <f>SUM(L1672:L1674)</f>
        <v>0</v>
      </c>
      <c r="M1675" s="64"/>
      <c r="N1675" s="63">
        <f>K1675-L1675</f>
        <v>4391067.09</v>
      </c>
    </row>
    <row r="1676" spans="1:14" ht="10.5" customHeight="1" x14ac:dyDescent="0.2">
      <c r="B1676" s="55"/>
      <c r="C1676" s="15"/>
      <c r="D1676" s="33"/>
      <c r="E1676" s="33"/>
      <c r="F1676" s="33"/>
      <c r="G1676" s="33"/>
      <c r="H1676" s="33"/>
      <c r="I1676" s="33"/>
      <c r="J1676" s="33"/>
      <c r="K1676" s="33"/>
      <c r="L1676" s="33"/>
      <c r="M1676" s="64"/>
      <c r="N1676" s="33"/>
    </row>
    <row r="1677" spans="1:14" ht="10.5" customHeight="1" x14ac:dyDescent="0.2">
      <c r="A1677" s="50" t="s">
        <v>254</v>
      </c>
      <c r="B1677" s="55"/>
      <c r="C1677" s="23"/>
      <c r="D1677" s="12"/>
      <c r="E1677" s="12"/>
      <c r="F1677" s="12"/>
      <c r="G1677" s="12"/>
      <c r="H1677" s="12"/>
      <c r="I1677" s="12"/>
      <c r="J1677" s="12"/>
      <c r="K1677" s="12"/>
      <c r="L1677" s="12"/>
      <c r="M1677" s="64"/>
      <c r="N1677" s="12"/>
    </row>
    <row r="1678" spans="1:14" ht="10.5" customHeight="1" x14ac:dyDescent="0.2">
      <c r="A1678" s="50"/>
      <c r="B1678" s="55"/>
      <c r="C1678" s="23"/>
      <c r="D1678" s="12"/>
      <c r="E1678" s="12"/>
      <c r="F1678" s="12"/>
      <c r="G1678" s="12"/>
      <c r="H1678" s="12"/>
      <c r="I1678" s="12"/>
      <c r="J1678" s="12"/>
      <c r="K1678" s="12"/>
      <c r="L1678" s="12"/>
      <c r="M1678" s="64"/>
      <c r="N1678" s="12"/>
    </row>
    <row r="1679" spans="1:14" ht="10.5" customHeight="1" x14ac:dyDescent="0.2">
      <c r="A1679" s="50"/>
      <c r="B1679" s="45" t="s">
        <v>221</v>
      </c>
      <c r="C1679" s="23"/>
      <c r="D1679" s="12"/>
      <c r="E1679" s="12"/>
      <c r="F1679" s="12"/>
      <c r="G1679" s="12"/>
      <c r="H1679" s="12"/>
      <c r="I1679" s="12"/>
      <c r="J1679" s="12"/>
      <c r="K1679" s="12"/>
      <c r="L1679" s="12"/>
      <c r="M1679" s="64"/>
      <c r="N1679" s="12"/>
    </row>
    <row r="1680" spans="1:14" ht="10.5" customHeight="1" x14ac:dyDescent="0.2">
      <c r="A1680" s="50"/>
      <c r="B1680" s="1"/>
      <c r="C1680" s="25" t="s">
        <v>214</v>
      </c>
      <c r="D1680" s="12">
        <v>11767268.140000001</v>
      </c>
      <c r="E1680" s="12">
        <v>334836</v>
      </c>
      <c r="F1680" s="12">
        <v>0</v>
      </c>
      <c r="G1680" s="12">
        <v>0</v>
      </c>
      <c r="H1680" s="12">
        <v>0</v>
      </c>
      <c r="I1680" s="12">
        <v>0</v>
      </c>
      <c r="J1680" s="12">
        <v>0</v>
      </c>
      <c r="K1680" s="33">
        <f t="shared" ref="K1680:K1682" si="1849">D1680+E1680-F1680-G1680+H1680+I1680+J1680</f>
        <v>12102104.140000001</v>
      </c>
      <c r="L1680" s="213">
        <v>0</v>
      </c>
      <c r="M1680" s="64"/>
      <c r="N1680" s="213">
        <f t="shared" ref="N1680:N1682" si="1850">K1680-L1680</f>
        <v>12102104.140000001</v>
      </c>
    </row>
    <row r="1681" spans="1:14" ht="10.5" customHeight="1" x14ac:dyDescent="0.2">
      <c r="A1681" s="50"/>
      <c r="B1681" s="1"/>
      <c r="C1681" s="25" t="s">
        <v>276</v>
      </c>
      <c r="D1681" s="12">
        <v>8215260.2699999996</v>
      </c>
      <c r="E1681" s="12">
        <v>620280</v>
      </c>
      <c r="F1681" s="12">
        <v>0</v>
      </c>
      <c r="G1681" s="12">
        <v>0</v>
      </c>
      <c r="H1681" s="12">
        <v>0</v>
      </c>
      <c r="I1681" s="12">
        <v>0</v>
      </c>
      <c r="J1681" s="12">
        <v>0</v>
      </c>
      <c r="K1681" s="33">
        <f t="shared" si="1849"/>
        <v>8835540.2699999996</v>
      </c>
      <c r="L1681" s="12">
        <v>0</v>
      </c>
      <c r="M1681" s="64"/>
      <c r="N1681" s="213">
        <f t="shared" si="1850"/>
        <v>8835540.2699999996</v>
      </c>
    </row>
    <row r="1682" spans="1:14" ht="10.5" customHeight="1" x14ac:dyDescent="0.2">
      <c r="A1682" s="50"/>
      <c r="B1682" s="1"/>
      <c r="C1682" s="25" t="s">
        <v>222</v>
      </c>
      <c r="D1682" s="12">
        <v>2636324</v>
      </c>
      <c r="E1682" s="12">
        <v>260424</v>
      </c>
      <c r="F1682" s="12">
        <v>0</v>
      </c>
      <c r="G1682" s="12">
        <v>0</v>
      </c>
      <c r="H1682" s="12">
        <v>0</v>
      </c>
      <c r="I1682" s="12">
        <v>0</v>
      </c>
      <c r="J1682" s="12">
        <v>0</v>
      </c>
      <c r="K1682" s="33">
        <f t="shared" si="1849"/>
        <v>2896748</v>
      </c>
      <c r="L1682" s="12">
        <v>0</v>
      </c>
      <c r="M1682" s="64"/>
      <c r="N1682" s="213">
        <f t="shared" si="1850"/>
        <v>2896748</v>
      </c>
    </row>
    <row r="1683" spans="1:14" s="77" customFormat="1" ht="10.5" customHeight="1" x14ac:dyDescent="0.2">
      <c r="A1683" s="50"/>
      <c r="B1683" s="21"/>
      <c r="C1683" s="85" t="s">
        <v>419</v>
      </c>
      <c r="D1683" s="63">
        <f>SUM(D1680:D1682)</f>
        <v>22618852.41</v>
      </c>
      <c r="E1683" s="63">
        <f t="shared" ref="E1683" si="1851">SUM(E1680:E1682)</f>
        <v>1215540</v>
      </c>
      <c r="F1683" s="63">
        <f t="shared" ref="F1683" si="1852">SUM(F1680:F1682)</f>
        <v>0</v>
      </c>
      <c r="G1683" s="63">
        <f t="shared" ref="G1683" si="1853">SUM(G1680:G1682)</f>
        <v>0</v>
      </c>
      <c r="H1683" s="63">
        <f t="shared" ref="H1683" si="1854">SUM(H1680:H1682)</f>
        <v>0</v>
      </c>
      <c r="I1683" s="63">
        <f t="shared" ref="I1683" si="1855">SUM(I1680:I1682)</f>
        <v>0</v>
      </c>
      <c r="J1683" s="63">
        <f t="shared" ref="J1683" si="1856">SUM(J1680:J1682)</f>
        <v>0</v>
      </c>
      <c r="K1683" s="63">
        <f>D1683+E1683-F1683-G1683+H1683+I1683+J1683</f>
        <v>23834392.41</v>
      </c>
      <c r="L1683" s="63">
        <f>SUM(L1680:L1682)</f>
        <v>0</v>
      </c>
      <c r="M1683" s="64"/>
      <c r="N1683" s="63">
        <f>K1683-L1683</f>
        <v>23834392.41</v>
      </c>
    </row>
    <row r="1684" spans="1:14" ht="10.5" customHeight="1" x14ac:dyDescent="0.2">
      <c r="A1684" s="50"/>
      <c r="B1684" s="1"/>
      <c r="C1684" s="25"/>
      <c r="D1684" s="12"/>
      <c r="E1684" s="12"/>
      <c r="F1684" s="12"/>
      <c r="G1684" s="12"/>
      <c r="H1684" s="12"/>
      <c r="I1684" s="12"/>
      <c r="J1684" s="12"/>
      <c r="K1684" s="12"/>
      <c r="L1684" s="12"/>
      <c r="M1684" s="64"/>
      <c r="N1684" s="12"/>
    </row>
    <row r="1685" spans="1:14" ht="10.5" customHeight="1" x14ac:dyDescent="0.2">
      <c r="B1685" s="10" t="s">
        <v>255</v>
      </c>
      <c r="C1685" s="23"/>
      <c r="D1685" s="12"/>
      <c r="E1685" s="12"/>
      <c r="F1685" s="12"/>
      <c r="G1685" s="12"/>
      <c r="H1685" s="12"/>
      <c r="I1685" s="12"/>
      <c r="J1685" s="12"/>
      <c r="K1685" s="12"/>
      <c r="L1685" s="12"/>
      <c r="M1685" s="64"/>
      <c r="N1685" s="12"/>
    </row>
    <row r="1686" spans="1:14" s="4" customFormat="1" ht="10.5" customHeight="1" x14ac:dyDescent="0.2">
      <c r="A1686" s="1"/>
      <c r="B1686" s="1"/>
      <c r="C1686" s="25" t="s">
        <v>214</v>
      </c>
      <c r="D1686" s="12">
        <v>0</v>
      </c>
      <c r="E1686" s="12">
        <v>0</v>
      </c>
      <c r="F1686" s="12">
        <v>0</v>
      </c>
      <c r="G1686" s="12">
        <v>0</v>
      </c>
      <c r="H1686" s="12">
        <v>0</v>
      </c>
      <c r="I1686" s="12">
        <v>0</v>
      </c>
      <c r="J1686" s="12">
        <v>0</v>
      </c>
      <c r="K1686" s="33">
        <f t="shared" ref="K1686:K1688" si="1857">D1686+E1686-F1686-G1686+H1686+I1686+J1686</f>
        <v>0</v>
      </c>
      <c r="L1686" s="213">
        <v>0</v>
      </c>
      <c r="M1686" s="64"/>
      <c r="N1686" s="213">
        <f t="shared" ref="N1686:N1688" si="1858">K1686-L1686</f>
        <v>0</v>
      </c>
    </row>
    <row r="1687" spans="1:14" s="4" customFormat="1" ht="10.5" customHeight="1" x14ac:dyDescent="0.2">
      <c r="A1687" s="1"/>
      <c r="B1687" s="1"/>
      <c r="C1687" s="25" t="s">
        <v>256</v>
      </c>
      <c r="D1687" s="12">
        <v>13776609.52</v>
      </c>
      <c r="E1687" s="12">
        <v>687084</v>
      </c>
      <c r="F1687" s="12">
        <v>0</v>
      </c>
      <c r="G1687" s="12">
        <v>0</v>
      </c>
      <c r="H1687" s="12">
        <v>0</v>
      </c>
      <c r="I1687" s="12">
        <v>0</v>
      </c>
      <c r="J1687" s="12">
        <v>0</v>
      </c>
      <c r="K1687" s="33">
        <f t="shared" si="1857"/>
        <v>14463693.52</v>
      </c>
      <c r="L1687" s="12">
        <v>0</v>
      </c>
      <c r="M1687" s="64"/>
      <c r="N1687" s="213">
        <f t="shared" si="1858"/>
        <v>14463693.52</v>
      </c>
    </row>
    <row r="1688" spans="1:14" s="4" customFormat="1" ht="10.5" customHeight="1" x14ac:dyDescent="0.2">
      <c r="A1688" s="1"/>
      <c r="B1688" s="1"/>
      <c r="C1688" s="25" t="s">
        <v>226</v>
      </c>
      <c r="D1688" s="12">
        <v>10776827.52</v>
      </c>
      <c r="E1688" s="12">
        <v>548640</v>
      </c>
      <c r="F1688" s="12">
        <v>0</v>
      </c>
      <c r="G1688" s="12">
        <v>0</v>
      </c>
      <c r="H1688" s="12">
        <v>0</v>
      </c>
      <c r="I1688" s="12">
        <v>0</v>
      </c>
      <c r="J1688" s="12">
        <v>0</v>
      </c>
      <c r="K1688" s="33">
        <f t="shared" si="1857"/>
        <v>11325467.52</v>
      </c>
      <c r="L1688" s="12">
        <v>0</v>
      </c>
      <c r="M1688" s="64"/>
      <c r="N1688" s="213">
        <f t="shared" si="1858"/>
        <v>11325467.52</v>
      </c>
    </row>
    <row r="1689" spans="1:14" s="24" customFormat="1" ht="10.5" customHeight="1" x14ac:dyDescent="0.2">
      <c r="A1689" s="21"/>
      <c r="B1689" s="21"/>
      <c r="C1689" s="85" t="s">
        <v>420</v>
      </c>
      <c r="D1689" s="63">
        <f>SUM(D1686:D1688)</f>
        <v>24553437.039999999</v>
      </c>
      <c r="E1689" s="63">
        <f t="shared" ref="E1689" si="1859">SUM(E1686:E1688)</f>
        <v>1235724</v>
      </c>
      <c r="F1689" s="63">
        <f t="shared" ref="F1689" si="1860">SUM(F1686:F1688)</f>
        <v>0</v>
      </c>
      <c r="G1689" s="63">
        <f t="shared" ref="G1689" si="1861">SUM(G1686:G1688)</f>
        <v>0</v>
      </c>
      <c r="H1689" s="63">
        <f t="shared" ref="H1689" si="1862">SUM(H1686:H1688)</f>
        <v>0</v>
      </c>
      <c r="I1689" s="63">
        <f t="shared" ref="I1689" si="1863">SUM(I1686:I1688)</f>
        <v>0</v>
      </c>
      <c r="J1689" s="63">
        <f t="shared" ref="J1689" si="1864">SUM(J1686:J1688)</f>
        <v>0</v>
      </c>
      <c r="K1689" s="63">
        <f>D1689+E1689-F1689-G1689+H1689+I1689+J1689</f>
        <v>25789161.039999999</v>
      </c>
      <c r="L1689" s="63">
        <f>SUM(L1686:L1688)</f>
        <v>0</v>
      </c>
      <c r="M1689" s="64"/>
      <c r="N1689" s="63">
        <f>K1689-L1689</f>
        <v>25789161.039999999</v>
      </c>
    </row>
    <row r="1690" spans="1:14" s="4" customFormat="1" ht="10.5" customHeight="1" x14ac:dyDescent="0.2">
      <c r="A1690" s="1"/>
      <c r="B1690" s="50" t="s">
        <v>217</v>
      </c>
      <c r="C1690" s="15"/>
      <c r="D1690" s="33"/>
      <c r="E1690" s="33"/>
      <c r="F1690" s="33"/>
      <c r="G1690" s="33"/>
      <c r="H1690" s="33"/>
      <c r="I1690" s="33"/>
      <c r="J1690" s="33"/>
      <c r="K1690" s="33"/>
      <c r="L1690" s="33"/>
      <c r="M1690" s="64"/>
      <c r="N1690" s="33"/>
    </row>
    <row r="1691" spans="1:14" s="4" customFormat="1" ht="10.5" customHeight="1" x14ac:dyDescent="0.2">
      <c r="A1691" s="1"/>
      <c r="B1691" s="1"/>
      <c r="C1691" s="46" t="s">
        <v>222</v>
      </c>
      <c r="D1691" s="12">
        <v>10932790</v>
      </c>
      <c r="E1691" s="12">
        <v>931824</v>
      </c>
      <c r="F1691" s="12">
        <v>0</v>
      </c>
      <c r="G1691" s="12">
        <v>0</v>
      </c>
      <c r="H1691" s="12">
        <v>0</v>
      </c>
      <c r="I1691" s="12">
        <v>0</v>
      </c>
      <c r="J1691" s="12">
        <v>0</v>
      </c>
      <c r="K1691" s="33">
        <f t="shared" ref="K1691" si="1865">D1691+E1691-F1691-G1691+H1691+I1691+J1691</f>
        <v>11864614</v>
      </c>
      <c r="L1691" s="12">
        <v>0</v>
      </c>
      <c r="M1691" s="64"/>
      <c r="N1691" s="213">
        <f t="shared" ref="N1691" si="1866">K1691-L1691</f>
        <v>11864614</v>
      </c>
    </row>
    <row r="1692" spans="1:14" s="24" customFormat="1" ht="10.5" customHeight="1" x14ac:dyDescent="0.2">
      <c r="A1692" s="21"/>
      <c r="B1692" s="21"/>
      <c r="C1692" s="85" t="s">
        <v>411</v>
      </c>
      <c r="D1692" s="63">
        <f>SUM(D1691)</f>
        <v>10932790</v>
      </c>
      <c r="E1692" s="63">
        <f t="shared" ref="E1692" si="1867">SUM(E1691)</f>
        <v>931824</v>
      </c>
      <c r="F1692" s="63">
        <f t="shared" ref="F1692" si="1868">SUM(F1691)</f>
        <v>0</v>
      </c>
      <c r="G1692" s="63">
        <f t="shared" ref="G1692" si="1869">SUM(G1691)</f>
        <v>0</v>
      </c>
      <c r="H1692" s="63">
        <f t="shared" ref="H1692" si="1870">SUM(H1691)</f>
        <v>0</v>
      </c>
      <c r="I1692" s="63">
        <f t="shared" ref="I1692:J1692" si="1871">SUM(I1691)</f>
        <v>0</v>
      </c>
      <c r="J1692" s="63">
        <f t="shared" si="1871"/>
        <v>0</v>
      </c>
      <c r="K1692" s="63">
        <f>D1692+E1692-F1692-G1692+H1692+I1692+J1692</f>
        <v>11864614</v>
      </c>
      <c r="L1692" s="63">
        <f>SUM(L1689:L1691)</f>
        <v>0</v>
      </c>
      <c r="M1692" s="64"/>
      <c r="N1692" s="63">
        <f>K1692-L1692</f>
        <v>11864614</v>
      </c>
    </row>
    <row r="1693" spans="1:14" ht="10.5" customHeight="1" x14ac:dyDescent="0.2">
      <c r="B1693" s="10" t="s">
        <v>218</v>
      </c>
      <c r="C1693" s="23"/>
      <c r="D1693" s="12"/>
      <c r="E1693" s="12"/>
      <c r="F1693" s="12"/>
      <c r="G1693" s="12"/>
      <c r="H1693" s="12"/>
      <c r="I1693" s="12"/>
      <c r="J1693" s="12"/>
      <c r="K1693" s="12"/>
      <c r="L1693" s="12"/>
      <c r="M1693" s="64"/>
      <c r="N1693" s="12"/>
    </row>
    <row r="1694" spans="1:14" s="4" customFormat="1" ht="10.5" customHeight="1" x14ac:dyDescent="0.2">
      <c r="A1694" s="1"/>
      <c r="B1694" s="1"/>
      <c r="C1694" s="25" t="s">
        <v>214</v>
      </c>
      <c r="D1694" s="12">
        <v>21393016</v>
      </c>
      <c r="E1694" s="12">
        <v>576720</v>
      </c>
      <c r="F1694" s="12">
        <v>0</v>
      </c>
      <c r="G1694" s="12">
        <v>0</v>
      </c>
      <c r="H1694" s="12">
        <v>0</v>
      </c>
      <c r="I1694" s="12">
        <v>0</v>
      </c>
      <c r="J1694" s="12">
        <v>0</v>
      </c>
      <c r="K1694" s="33">
        <f t="shared" ref="K1694" si="1872">D1694+E1694-F1694-G1694+H1694+I1694+J1694</f>
        <v>21969736</v>
      </c>
      <c r="L1694" s="213">
        <v>0</v>
      </c>
      <c r="M1694" s="64"/>
      <c r="N1694" s="213">
        <f t="shared" ref="N1694" si="1873">K1694-L1694</f>
        <v>21969736</v>
      </c>
    </row>
    <row r="1695" spans="1:14" s="4" customFormat="1" ht="10.5" customHeight="1" x14ac:dyDescent="0.2">
      <c r="A1695" s="1"/>
      <c r="B1695" s="1"/>
      <c r="C1695" s="25" t="s">
        <v>257</v>
      </c>
      <c r="D1695" s="12">
        <v>5450376</v>
      </c>
      <c r="E1695" s="12">
        <v>225636</v>
      </c>
      <c r="F1695" s="12">
        <v>0</v>
      </c>
      <c r="G1695" s="12">
        <v>0</v>
      </c>
      <c r="H1695" s="12">
        <v>0</v>
      </c>
      <c r="I1695" s="12">
        <v>0</v>
      </c>
      <c r="J1695" s="12">
        <v>0</v>
      </c>
      <c r="K1695" s="33">
        <f t="shared" ref="K1695:K1697" si="1874">D1695+E1695-F1695-G1695+H1695+I1695+J1695</f>
        <v>5676012</v>
      </c>
      <c r="L1695" s="213">
        <v>0</v>
      </c>
      <c r="M1695" s="64"/>
      <c r="N1695" s="213">
        <f t="shared" ref="N1695:N1697" si="1875">K1695-L1695</f>
        <v>5676012</v>
      </c>
    </row>
    <row r="1696" spans="1:14" s="4" customFormat="1" ht="10.5" customHeight="1" x14ac:dyDescent="0.2">
      <c r="A1696" s="1"/>
      <c r="B1696" s="1"/>
      <c r="C1696" s="25" t="s">
        <v>223</v>
      </c>
      <c r="D1696" s="12">
        <v>3662056.98</v>
      </c>
      <c r="E1696" s="12">
        <v>152724</v>
      </c>
      <c r="F1696" s="12">
        <v>0</v>
      </c>
      <c r="G1696" s="12">
        <v>0</v>
      </c>
      <c r="H1696" s="12">
        <v>0</v>
      </c>
      <c r="I1696" s="12">
        <v>0</v>
      </c>
      <c r="J1696" s="12">
        <v>0</v>
      </c>
      <c r="K1696" s="33">
        <f t="shared" si="1874"/>
        <v>3814780.98</v>
      </c>
      <c r="L1696" s="12">
        <v>0</v>
      </c>
      <c r="M1696" s="64"/>
      <c r="N1696" s="213">
        <f t="shared" si="1875"/>
        <v>3814780.98</v>
      </c>
    </row>
    <row r="1697" spans="1:14" s="4" customFormat="1" ht="10.5" customHeight="1" x14ac:dyDescent="0.2">
      <c r="A1697" s="1"/>
      <c r="B1697" s="1"/>
      <c r="C1697" s="25" t="s">
        <v>288</v>
      </c>
      <c r="D1697" s="12">
        <v>5190297</v>
      </c>
      <c r="E1697" s="12">
        <v>315708</v>
      </c>
      <c r="F1697" s="12">
        <v>0</v>
      </c>
      <c r="G1697" s="12">
        <v>0</v>
      </c>
      <c r="H1697" s="12">
        <v>0</v>
      </c>
      <c r="I1697" s="12">
        <v>0</v>
      </c>
      <c r="J1697" s="12">
        <v>0</v>
      </c>
      <c r="K1697" s="33">
        <f t="shared" si="1874"/>
        <v>5506005</v>
      </c>
      <c r="L1697" s="12">
        <v>0</v>
      </c>
      <c r="M1697" s="64"/>
      <c r="N1697" s="213">
        <f t="shared" si="1875"/>
        <v>5506005</v>
      </c>
    </row>
    <row r="1698" spans="1:14" s="24" customFormat="1" ht="10.5" customHeight="1" x14ac:dyDescent="0.2">
      <c r="A1698" s="21"/>
      <c r="B1698" s="21"/>
      <c r="C1698" s="85" t="s">
        <v>412</v>
      </c>
      <c r="D1698" s="63">
        <f>SUM(D1694:D1697)</f>
        <v>35695745.980000004</v>
      </c>
      <c r="E1698" s="63">
        <f t="shared" ref="E1698:J1698" si="1876">SUM(E1694:E1697)</f>
        <v>1270788</v>
      </c>
      <c r="F1698" s="63">
        <f t="shared" si="1876"/>
        <v>0</v>
      </c>
      <c r="G1698" s="63">
        <f t="shared" si="1876"/>
        <v>0</v>
      </c>
      <c r="H1698" s="63">
        <f t="shared" si="1876"/>
        <v>0</v>
      </c>
      <c r="I1698" s="63">
        <f t="shared" si="1876"/>
        <v>0</v>
      </c>
      <c r="J1698" s="63">
        <f t="shared" si="1876"/>
        <v>0</v>
      </c>
      <c r="K1698" s="63">
        <f>D1698+E1698-F1698-G1698+H1698+I1698+J1698</f>
        <v>36966533.980000004</v>
      </c>
      <c r="L1698" s="63">
        <f>SUM(L1695:L1697)</f>
        <v>0</v>
      </c>
      <c r="M1698" s="64"/>
      <c r="N1698" s="63">
        <f>K1698-L1698</f>
        <v>36966533.980000004</v>
      </c>
    </row>
    <row r="1699" spans="1:14" ht="10.5" customHeight="1" x14ac:dyDescent="0.2">
      <c r="B1699" s="45" t="s">
        <v>258</v>
      </c>
      <c r="C1699" s="23"/>
      <c r="D1699" s="33"/>
      <c r="E1699" s="33"/>
      <c r="F1699" s="33"/>
      <c r="G1699" s="33"/>
      <c r="H1699" s="33"/>
      <c r="I1699" s="33"/>
      <c r="J1699" s="33"/>
      <c r="K1699" s="33"/>
      <c r="L1699" s="33"/>
      <c r="M1699" s="64"/>
      <c r="N1699" s="33"/>
    </row>
    <row r="1700" spans="1:14" s="4" customFormat="1" ht="10.5" customHeight="1" x14ac:dyDescent="0.2">
      <c r="A1700" s="1"/>
      <c r="B1700" s="1"/>
      <c r="C1700" s="25" t="s">
        <v>214</v>
      </c>
      <c r="D1700" s="12">
        <v>547440.12000000081</v>
      </c>
      <c r="E1700" s="12">
        <v>335640</v>
      </c>
      <c r="F1700" s="12">
        <v>0</v>
      </c>
      <c r="G1700" s="12">
        <v>3233680.53</v>
      </c>
      <c r="H1700" s="12">
        <v>5107320.54</v>
      </c>
      <c r="I1700" s="12">
        <v>0</v>
      </c>
      <c r="J1700" s="12">
        <v>0</v>
      </c>
      <c r="K1700" s="33">
        <f t="shared" ref="K1700:K1702" si="1877">D1700+E1700-F1700-G1700+H1700+I1700+J1700</f>
        <v>2756720.1300000008</v>
      </c>
      <c r="L1700" s="213">
        <v>0</v>
      </c>
      <c r="M1700" s="64"/>
      <c r="N1700" s="213">
        <f t="shared" ref="N1700:N1702" si="1878">K1700-L1700</f>
        <v>2756720.1300000008</v>
      </c>
    </row>
    <row r="1701" spans="1:14" s="4" customFormat="1" ht="10.5" customHeight="1" x14ac:dyDescent="0.2">
      <c r="A1701" s="1"/>
      <c r="B1701" s="1"/>
      <c r="C1701" s="25" t="s">
        <v>215</v>
      </c>
      <c r="D1701" s="12">
        <v>1175857.48</v>
      </c>
      <c r="E1701" s="12">
        <v>35172</v>
      </c>
      <c r="F1701" s="12">
        <v>0</v>
      </c>
      <c r="G1701" s="12">
        <v>0</v>
      </c>
      <c r="H1701" s="12">
        <v>0</v>
      </c>
      <c r="I1701" s="12">
        <v>0</v>
      </c>
      <c r="J1701" s="12">
        <v>0</v>
      </c>
      <c r="K1701" s="33">
        <f t="shared" si="1877"/>
        <v>1211029.48</v>
      </c>
      <c r="L1701" s="12">
        <v>0</v>
      </c>
      <c r="M1701" s="64"/>
      <c r="N1701" s="213">
        <f t="shared" si="1878"/>
        <v>1211029.48</v>
      </c>
    </row>
    <row r="1702" spans="1:14" s="4" customFormat="1" ht="10.5" customHeight="1" x14ac:dyDescent="0.2">
      <c r="A1702" s="1"/>
      <c r="B1702" s="1"/>
      <c r="C1702" s="25" t="s">
        <v>216</v>
      </c>
      <c r="D1702" s="12">
        <v>1181502.48</v>
      </c>
      <c r="E1702" s="12">
        <v>34488</v>
      </c>
      <c r="F1702" s="12">
        <v>0</v>
      </c>
      <c r="G1702" s="12">
        <v>0</v>
      </c>
      <c r="H1702" s="12">
        <v>0</v>
      </c>
      <c r="I1702" s="12">
        <v>0</v>
      </c>
      <c r="J1702" s="12">
        <v>0</v>
      </c>
      <c r="K1702" s="33">
        <f t="shared" si="1877"/>
        <v>1215990.48</v>
      </c>
      <c r="L1702" s="12">
        <v>0</v>
      </c>
      <c r="M1702" s="64"/>
      <c r="N1702" s="213">
        <f t="shared" si="1878"/>
        <v>1215990.48</v>
      </c>
    </row>
    <row r="1703" spans="1:14" s="24" customFormat="1" ht="10.5" customHeight="1" x14ac:dyDescent="0.2">
      <c r="A1703" s="21"/>
      <c r="B1703" s="21"/>
      <c r="C1703" s="85" t="s">
        <v>421</v>
      </c>
      <c r="D1703" s="63">
        <f>SUM(D1700:D1702)</f>
        <v>2904800.080000001</v>
      </c>
      <c r="E1703" s="63">
        <f t="shared" ref="E1703" si="1879">SUM(E1700:E1702)</f>
        <v>405300</v>
      </c>
      <c r="F1703" s="63">
        <f t="shared" ref="F1703" si="1880">SUM(F1700:F1702)</f>
        <v>0</v>
      </c>
      <c r="G1703" s="63">
        <f t="shared" ref="G1703" si="1881">SUM(G1700:G1702)</f>
        <v>3233680.53</v>
      </c>
      <c r="H1703" s="63">
        <f t="shared" ref="H1703" si="1882">SUM(H1700:H1702)</f>
        <v>5107320.54</v>
      </c>
      <c r="I1703" s="63">
        <f t="shared" ref="I1703" si="1883">SUM(I1700:I1702)</f>
        <v>0</v>
      </c>
      <c r="J1703" s="63">
        <f t="shared" ref="J1703" si="1884">SUM(J1700:J1702)</f>
        <v>0</v>
      </c>
      <c r="K1703" s="63">
        <f>D1703+E1703-F1703-G1703+H1703+I1703+J1703</f>
        <v>5183740.0900000017</v>
      </c>
      <c r="L1703" s="63">
        <f>SUM(L1700:L1702)</f>
        <v>0</v>
      </c>
      <c r="M1703" s="64"/>
      <c r="N1703" s="63">
        <f>K1703-L1703</f>
        <v>5183740.0900000017</v>
      </c>
    </row>
    <row r="1704" spans="1:14" ht="10.5" customHeight="1" x14ac:dyDescent="0.2">
      <c r="B1704" s="45" t="s">
        <v>225</v>
      </c>
      <c r="C1704" s="23"/>
      <c r="D1704" s="33"/>
      <c r="E1704" s="33"/>
      <c r="F1704" s="33"/>
      <c r="G1704" s="33"/>
      <c r="H1704" s="33"/>
      <c r="I1704" s="33"/>
      <c r="J1704" s="33"/>
      <c r="K1704" s="33"/>
      <c r="L1704" s="33"/>
      <c r="M1704" s="64"/>
      <c r="N1704" s="33"/>
    </row>
    <row r="1705" spans="1:14" s="4" customFormat="1" ht="10.5" customHeight="1" x14ac:dyDescent="0.2">
      <c r="A1705" s="1"/>
      <c r="B1705" s="1"/>
      <c r="C1705" s="25" t="s">
        <v>214</v>
      </c>
      <c r="D1705" s="12">
        <v>10949575.99</v>
      </c>
      <c r="E1705" s="12">
        <v>282540</v>
      </c>
      <c r="F1705" s="12">
        <v>0</v>
      </c>
      <c r="G1705" s="12">
        <v>0</v>
      </c>
      <c r="H1705" s="12">
        <v>0</v>
      </c>
      <c r="I1705" s="12">
        <v>0</v>
      </c>
      <c r="J1705" s="12">
        <v>0</v>
      </c>
      <c r="K1705" s="33">
        <f t="shared" ref="K1705:K1707" si="1885">D1705+E1705-F1705-G1705+H1705+I1705+J1705</f>
        <v>11232115.99</v>
      </c>
      <c r="L1705" s="213">
        <v>0</v>
      </c>
      <c r="M1705" s="64"/>
      <c r="N1705" s="213">
        <f t="shared" ref="N1705:N1707" si="1886">K1705-L1705</f>
        <v>11232115.99</v>
      </c>
    </row>
    <row r="1706" spans="1:14" s="4" customFormat="1" ht="10.5" customHeight="1" x14ac:dyDescent="0.2">
      <c r="A1706" s="1"/>
      <c r="B1706" s="1"/>
      <c r="C1706" s="25" t="s">
        <v>5</v>
      </c>
      <c r="D1706" s="12">
        <v>6595589.2800000003</v>
      </c>
      <c r="E1706" s="12">
        <v>545016</v>
      </c>
      <c r="F1706" s="12">
        <v>0</v>
      </c>
      <c r="G1706" s="12">
        <v>0</v>
      </c>
      <c r="H1706" s="12">
        <v>0</v>
      </c>
      <c r="I1706" s="12">
        <v>0</v>
      </c>
      <c r="J1706" s="12">
        <v>0</v>
      </c>
      <c r="K1706" s="33">
        <f t="shared" si="1885"/>
        <v>7140605.2800000003</v>
      </c>
      <c r="L1706" s="12">
        <v>0</v>
      </c>
      <c r="M1706" s="64"/>
      <c r="N1706" s="213">
        <f t="shared" si="1886"/>
        <v>7140605.2800000003</v>
      </c>
    </row>
    <row r="1707" spans="1:14" s="4" customFormat="1" ht="10.5" customHeight="1" x14ac:dyDescent="0.2">
      <c r="A1707" s="1"/>
      <c r="B1707" s="1"/>
      <c r="C1707" s="25" t="s">
        <v>226</v>
      </c>
      <c r="D1707" s="12">
        <v>7225874.1100000003</v>
      </c>
      <c r="E1707" s="12">
        <v>539256</v>
      </c>
      <c r="F1707" s="12">
        <v>0</v>
      </c>
      <c r="G1707" s="12">
        <v>0</v>
      </c>
      <c r="H1707" s="12">
        <v>0</v>
      </c>
      <c r="I1707" s="12">
        <v>0</v>
      </c>
      <c r="J1707" s="12">
        <v>0</v>
      </c>
      <c r="K1707" s="33">
        <f t="shared" si="1885"/>
        <v>7765130.1100000003</v>
      </c>
      <c r="L1707" s="12">
        <v>0</v>
      </c>
      <c r="M1707" s="64"/>
      <c r="N1707" s="213">
        <f t="shared" si="1886"/>
        <v>7765130.1100000003</v>
      </c>
    </row>
    <row r="1708" spans="1:14" s="24" customFormat="1" ht="10.5" customHeight="1" x14ac:dyDescent="0.2">
      <c r="A1708" s="21"/>
      <c r="B1708" s="21"/>
      <c r="C1708" s="85" t="s">
        <v>415</v>
      </c>
      <c r="D1708" s="63">
        <f>SUM(D1705:D1707)</f>
        <v>24771039.379999999</v>
      </c>
      <c r="E1708" s="63">
        <f t="shared" ref="E1708" si="1887">SUM(E1705:E1707)</f>
        <v>1366812</v>
      </c>
      <c r="F1708" s="63">
        <f t="shared" ref="F1708" si="1888">SUM(F1705:F1707)</f>
        <v>0</v>
      </c>
      <c r="G1708" s="63">
        <f t="shared" ref="G1708" si="1889">SUM(G1705:G1707)</f>
        <v>0</v>
      </c>
      <c r="H1708" s="63">
        <f t="shared" ref="H1708" si="1890">SUM(H1705:H1707)</f>
        <v>0</v>
      </c>
      <c r="I1708" s="63">
        <f t="shared" ref="I1708" si="1891">SUM(I1705:I1707)</f>
        <v>0</v>
      </c>
      <c r="J1708" s="63">
        <f t="shared" ref="J1708" si="1892">SUM(J1705:J1707)</f>
        <v>0</v>
      </c>
      <c r="K1708" s="63">
        <f>D1708+E1708-F1708-G1708+H1708+I1708+J1708</f>
        <v>26137851.379999999</v>
      </c>
      <c r="L1708" s="63">
        <f>SUM(L1705:L1707)</f>
        <v>0</v>
      </c>
      <c r="M1708" s="64"/>
      <c r="N1708" s="63">
        <f>K1708-L1708</f>
        <v>26137851.379999999</v>
      </c>
    </row>
    <row r="1709" spans="1:14" s="4" customFormat="1" ht="10.5" customHeight="1" x14ac:dyDescent="0.2">
      <c r="A1709" s="1"/>
      <c r="B1709" s="50" t="s">
        <v>234</v>
      </c>
      <c r="C1709" s="15"/>
      <c r="D1709" s="33"/>
      <c r="E1709" s="33"/>
      <c r="F1709" s="33"/>
      <c r="G1709" s="33"/>
      <c r="H1709" s="33"/>
      <c r="I1709" s="33"/>
      <c r="J1709" s="33"/>
      <c r="K1709" s="33"/>
      <c r="L1709" s="33"/>
      <c r="M1709" s="64"/>
      <c r="N1709" s="33"/>
    </row>
    <row r="1710" spans="1:14" s="4" customFormat="1" ht="10.5" customHeight="1" x14ac:dyDescent="0.2">
      <c r="A1710" s="1"/>
      <c r="B1710" s="1"/>
      <c r="C1710" s="46" t="s">
        <v>226</v>
      </c>
      <c r="D1710" s="12">
        <v>2907149</v>
      </c>
      <c r="E1710" s="12">
        <v>384996</v>
      </c>
      <c r="F1710" s="12">
        <v>0</v>
      </c>
      <c r="G1710" s="12">
        <v>0</v>
      </c>
      <c r="H1710" s="12">
        <v>0</v>
      </c>
      <c r="I1710" s="12">
        <v>0</v>
      </c>
      <c r="J1710" s="12">
        <v>0</v>
      </c>
      <c r="K1710" s="33">
        <f t="shared" ref="K1710" si="1893">D1710+E1710-F1710-G1710+H1710+I1710+J1710</f>
        <v>3292145</v>
      </c>
      <c r="L1710" s="12">
        <v>0</v>
      </c>
      <c r="M1710" s="64"/>
      <c r="N1710" s="213">
        <f t="shared" ref="N1710" si="1894">K1710-L1710</f>
        <v>3292145</v>
      </c>
    </row>
    <row r="1711" spans="1:14" s="24" customFormat="1" ht="10.5" customHeight="1" x14ac:dyDescent="0.2">
      <c r="A1711" s="21"/>
      <c r="B1711" s="21"/>
      <c r="C1711" s="85" t="s">
        <v>418</v>
      </c>
      <c r="D1711" s="63">
        <f>SUM(D1710)</f>
        <v>2907149</v>
      </c>
      <c r="E1711" s="63">
        <f t="shared" ref="E1711:J1711" si="1895">SUM(E1710)</f>
        <v>384996</v>
      </c>
      <c r="F1711" s="63">
        <f t="shared" si="1895"/>
        <v>0</v>
      </c>
      <c r="G1711" s="63">
        <f t="shared" si="1895"/>
        <v>0</v>
      </c>
      <c r="H1711" s="63">
        <f t="shared" si="1895"/>
        <v>0</v>
      </c>
      <c r="I1711" s="63">
        <f t="shared" si="1895"/>
        <v>0</v>
      </c>
      <c r="J1711" s="63">
        <f t="shared" si="1895"/>
        <v>0</v>
      </c>
      <c r="K1711" s="63">
        <f>D1711+E1711-F1711-G1711+H1711+I1711+J1711</f>
        <v>3292145</v>
      </c>
      <c r="L1711" s="63">
        <f>SUM(L1708:L1710)</f>
        <v>0</v>
      </c>
      <c r="M1711" s="64"/>
      <c r="N1711" s="63">
        <f>K1711-L1711</f>
        <v>3292145</v>
      </c>
    </row>
    <row r="1712" spans="1:14" s="4" customFormat="1" ht="10.5" customHeight="1" x14ac:dyDescent="0.2">
      <c r="A1712" s="1"/>
      <c r="B1712" s="1"/>
      <c r="C1712" s="15"/>
      <c r="D1712" s="33"/>
      <c r="E1712" s="33"/>
      <c r="F1712" s="33"/>
      <c r="G1712" s="33"/>
      <c r="H1712" s="33"/>
      <c r="I1712" s="33"/>
      <c r="J1712" s="33"/>
      <c r="K1712" s="33"/>
      <c r="L1712" s="33"/>
      <c r="M1712" s="64"/>
      <c r="N1712" s="33"/>
    </row>
    <row r="1713" spans="1:14" s="4" customFormat="1" ht="10.5" customHeight="1" x14ac:dyDescent="0.2">
      <c r="A1713" s="1"/>
      <c r="B1713" s="50" t="s">
        <v>268</v>
      </c>
      <c r="C1713" s="15"/>
      <c r="D1713" s="33"/>
      <c r="E1713" s="33"/>
      <c r="F1713" s="33"/>
      <c r="G1713" s="33"/>
      <c r="H1713" s="33"/>
      <c r="I1713" s="33"/>
      <c r="J1713" s="33"/>
      <c r="K1713" s="33"/>
      <c r="L1713" s="33"/>
      <c r="M1713" s="64"/>
      <c r="N1713" s="33"/>
    </row>
    <row r="1714" spans="1:14" s="4" customFormat="1" ht="10.5" customHeight="1" x14ac:dyDescent="0.2">
      <c r="A1714" s="1"/>
      <c r="B1714" s="1"/>
      <c r="C1714" s="46" t="s">
        <v>269</v>
      </c>
      <c r="D1714" s="12">
        <v>2535840</v>
      </c>
      <c r="E1714" s="12">
        <v>507168</v>
      </c>
      <c r="F1714" s="12">
        <v>0</v>
      </c>
      <c r="G1714" s="12">
        <v>0</v>
      </c>
      <c r="H1714" s="12">
        <v>0</v>
      </c>
      <c r="I1714" s="12">
        <v>0</v>
      </c>
      <c r="J1714" s="12">
        <v>0</v>
      </c>
      <c r="K1714" s="33">
        <f t="shared" ref="K1714:K1716" si="1896">D1714+E1714-F1714-G1714+H1714+I1714+J1714</f>
        <v>3043008</v>
      </c>
      <c r="L1714" s="213">
        <v>0</v>
      </c>
      <c r="M1714" s="64"/>
      <c r="N1714" s="213">
        <f t="shared" ref="N1714:N1716" si="1897">K1714-L1714</f>
        <v>3043008</v>
      </c>
    </row>
    <row r="1715" spans="1:14" s="4" customFormat="1" ht="10.5" customHeight="1" x14ac:dyDescent="0.2">
      <c r="A1715" s="1"/>
      <c r="B1715" s="1"/>
      <c r="C1715" s="46" t="s">
        <v>276</v>
      </c>
      <c r="D1715" s="12">
        <v>2535840</v>
      </c>
      <c r="E1715" s="12">
        <v>507168</v>
      </c>
      <c r="F1715" s="12">
        <v>0</v>
      </c>
      <c r="G1715" s="12">
        <v>0</v>
      </c>
      <c r="H1715" s="12">
        <v>0</v>
      </c>
      <c r="I1715" s="12">
        <v>0</v>
      </c>
      <c r="J1715" s="12">
        <v>0</v>
      </c>
      <c r="K1715" s="33">
        <f t="shared" si="1896"/>
        <v>3043008</v>
      </c>
      <c r="L1715" s="12">
        <v>0</v>
      </c>
      <c r="M1715" s="64"/>
      <c r="N1715" s="213">
        <f t="shared" si="1897"/>
        <v>3043008</v>
      </c>
    </row>
    <row r="1716" spans="1:14" s="4" customFormat="1" ht="10.5" customHeight="1" x14ac:dyDescent="0.2">
      <c r="A1716" s="1"/>
      <c r="B1716" s="1"/>
      <c r="C1716" s="46" t="s">
        <v>222</v>
      </c>
      <c r="D1716" s="12">
        <v>1166044</v>
      </c>
      <c r="E1716" s="12">
        <v>318012</v>
      </c>
      <c r="F1716" s="12">
        <v>0</v>
      </c>
      <c r="G1716" s="12">
        <v>0</v>
      </c>
      <c r="H1716" s="12">
        <v>0</v>
      </c>
      <c r="I1716" s="12">
        <v>0</v>
      </c>
      <c r="J1716" s="12">
        <v>0</v>
      </c>
      <c r="K1716" s="33">
        <f t="shared" si="1896"/>
        <v>1484056</v>
      </c>
      <c r="L1716" s="12">
        <v>0</v>
      </c>
      <c r="M1716" s="64"/>
      <c r="N1716" s="213">
        <f t="shared" si="1897"/>
        <v>1484056</v>
      </c>
    </row>
    <row r="1717" spans="1:14" s="24" customFormat="1" ht="10.5" customHeight="1" x14ac:dyDescent="0.2">
      <c r="A1717" s="21"/>
      <c r="B1717" s="21"/>
      <c r="C1717" s="85" t="s">
        <v>422</v>
      </c>
      <c r="D1717" s="63">
        <f>SUM(D1714:D1716)</f>
        <v>6237724</v>
      </c>
      <c r="E1717" s="63">
        <f t="shared" ref="E1717" si="1898">SUM(E1714:E1716)</f>
        <v>1332348</v>
      </c>
      <c r="F1717" s="63">
        <f t="shared" ref="F1717" si="1899">SUM(F1714:F1716)</f>
        <v>0</v>
      </c>
      <c r="G1717" s="63">
        <f t="shared" ref="G1717" si="1900">SUM(G1714:G1716)</f>
        <v>0</v>
      </c>
      <c r="H1717" s="63">
        <f t="shared" ref="H1717" si="1901">SUM(H1714:H1716)</f>
        <v>0</v>
      </c>
      <c r="I1717" s="63">
        <f t="shared" ref="I1717" si="1902">SUM(I1714:I1716)</f>
        <v>0</v>
      </c>
      <c r="J1717" s="63">
        <f t="shared" ref="J1717" si="1903">SUM(J1714:J1716)</f>
        <v>0</v>
      </c>
      <c r="K1717" s="63">
        <f>D1717+E1717-F1717-G1717+H1717+I1717+J1717</f>
        <v>7570072</v>
      </c>
      <c r="L1717" s="63">
        <f>SUM(L1714:L1716)</f>
        <v>0</v>
      </c>
      <c r="M1717" s="64"/>
      <c r="N1717" s="63">
        <f>K1717-L1717</f>
        <v>7570072</v>
      </c>
    </row>
    <row r="1718" spans="1:14" ht="10.5" customHeight="1" thickBot="1" x14ac:dyDescent="0.25">
      <c r="B1718" s="55"/>
      <c r="C1718" s="25"/>
      <c r="D1718" s="12"/>
      <c r="E1718" s="12"/>
      <c r="F1718" s="12"/>
      <c r="G1718" s="12"/>
      <c r="H1718" s="12"/>
      <c r="I1718" s="12"/>
      <c r="J1718" s="12"/>
      <c r="K1718" s="12"/>
      <c r="L1718" s="12"/>
      <c r="M1718" s="64"/>
      <c r="N1718" s="12"/>
    </row>
    <row r="1719" spans="1:14" s="24" customFormat="1" ht="10.5" customHeight="1" thickTop="1" x14ac:dyDescent="0.2">
      <c r="A1719" s="21"/>
      <c r="B1719" s="111"/>
      <c r="C1719" s="112" t="s">
        <v>259</v>
      </c>
      <c r="D1719" s="225">
        <f>D1683+D1689+D1692+D1698+D1703+D1708+D1711+D1717</f>
        <v>130621537.89</v>
      </c>
      <c r="E1719" s="225">
        <f>E1683+E1689+E1692+E1698+E1703+E1708+E1711+E1717</f>
        <v>8143332</v>
      </c>
      <c r="F1719" s="225">
        <f t="shared" ref="F1719:L1719" si="1904">F1683+F1689+F1692+F1698+F1703+F1708+F1711+F1717</f>
        <v>0</v>
      </c>
      <c r="G1719" s="225">
        <f t="shared" si="1904"/>
        <v>3233680.53</v>
      </c>
      <c r="H1719" s="225">
        <f t="shared" si="1904"/>
        <v>5107320.54</v>
      </c>
      <c r="I1719" s="225">
        <f t="shared" si="1904"/>
        <v>0</v>
      </c>
      <c r="J1719" s="225">
        <f t="shared" si="1904"/>
        <v>0</v>
      </c>
      <c r="K1719" s="225">
        <f>D1719+E1719-F1719-G1719+H1719+I1719+J1719</f>
        <v>140638509.89999998</v>
      </c>
      <c r="L1719" s="225">
        <f t="shared" si="1904"/>
        <v>0</v>
      </c>
      <c r="M1719" s="64"/>
      <c r="N1719" s="225">
        <f>K1719-L1719</f>
        <v>140638509.89999998</v>
      </c>
    </row>
    <row r="1720" spans="1:14" ht="10.5" customHeight="1" x14ac:dyDescent="0.2">
      <c r="B1720" s="55"/>
      <c r="C1720" s="25"/>
      <c r="D1720" s="12"/>
      <c r="F1720" s="12"/>
      <c r="G1720" s="12"/>
      <c r="H1720" s="12"/>
      <c r="I1720" s="12"/>
      <c r="J1720" s="12"/>
      <c r="K1720" s="12"/>
      <c r="L1720" s="12"/>
      <c r="M1720" s="64"/>
      <c r="N1720" s="12"/>
    </row>
    <row r="1721" spans="1:14" ht="10.5" customHeight="1" x14ac:dyDescent="0.2">
      <c r="A1721" s="113" t="s">
        <v>270</v>
      </c>
      <c r="C1721" s="6"/>
      <c r="D1721" s="207"/>
      <c r="E1721" s="207"/>
      <c r="F1721" s="207"/>
      <c r="G1721" s="207"/>
      <c r="H1721" s="207"/>
      <c r="I1721" s="207"/>
      <c r="J1721" s="207"/>
      <c r="K1721" s="207"/>
      <c r="L1721" s="207"/>
      <c r="M1721" s="64"/>
      <c r="N1721" s="207"/>
    </row>
    <row r="1722" spans="1:14" ht="10.5" customHeight="1" x14ac:dyDescent="0.2">
      <c r="B1722" s="22"/>
      <c r="C1722" s="114" t="s">
        <v>177</v>
      </c>
      <c r="D1722" s="12">
        <v>363540</v>
      </c>
      <c r="E1722" s="12">
        <v>72708</v>
      </c>
      <c r="F1722" s="12">
        <v>0</v>
      </c>
      <c r="G1722" s="12">
        <v>0</v>
      </c>
      <c r="H1722" s="12">
        <v>0</v>
      </c>
      <c r="I1722" s="12">
        <v>0</v>
      </c>
      <c r="J1722" s="12">
        <v>0</v>
      </c>
      <c r="K1722" s="33">
        <f t="shared" ref="K1722:K1724" si="1905">D1722+E1722-F1722-G1722+H1722+I1722+J1722</f>
        <v>436248</v>
      </c>
      <c r="L1722" s="213">
        <v>0</v>
      </c>
      <c r="M1722" s="64"/>
      <c r="N1722" s="213">
        <f t="shared" ref="N1722:N1724" si="1906">K1722-L1722</f>
        <v>436248</v>
      </c>
    </row>
    <row r="1723" spans="1:14" ht="10.5" customHeight="1" x14ac:dyDescent="0.2">
      <c r="B1723" s="22"/>
      <c r="C1723" s="114" t="s">
        <v>178</v>
      </c>
      <c r="D1723" s="12">
        <v>1413503</v>
      </c>
      <c r="E1723" s="12">
        <v>346164</v>
      </c>
      <c r="F1723" s="12">
        <v>0</v>
      </c>
      <c r="G1723" s="12">
        <v>0</v>
      </c>
      <c r="H1723" s="12">
        <v>0</v>
      </c>
      <c r="I1723" s="12">
        <v>0</v>
      </c>
      <c r="J1723" s="12">
        <v>0</v>
      </c>
      <c r="K1723" s="33">
        <f t="shared" si="1905"/>
        <v>1759667</v>
      </c>
      <c r="L1723" s="213">
        <v>0</v>
      </c>
      <c r="M1723" s="64"/>
      <c r="N1723" s="213">
        <f t="shared" si="1906"/>
        <v>1759667</v>
      </c>
    </row>
    <row r="1724" spans="1:14" ht="10.5" customHeight="1" x14ac:dyDescent="0.2">
      <c r="B1724" s="22"/>
      <c r="C1724" s="114" t="s">
        <v>179</v>
      </c>
      <c r="D1724" s="12">
        <v>165984</v>
      </c>
      <c r="E1724" s="12">
        <v>34944</v>
      </c>
      <c r="F1724" s="12">
        <v>0</v>
      </c>
      <c r="G1724" s="12">
        <v>0</v>
      </c>
      <c r="H1724" s="12">
        <v>0</v>
      </c>
      <c r="I1724" s="12">
        <v>0</v>
      </c>
      <c r="J1724" s="12">
        <v>0</v>
      </c>
      <c r="K1724" s="33">
        <f t="shared" si="1905"/>
        <v>200928</v>
      </c>
      <c r="L1724" s="12">
        <v>0</v>
      </c>
      <c r="M1724" s="64"/>
      <c r="N1724" s="213">
        <f t="shared" si="1906"/>
        <v>200928</v>
      </c>
    </row>
    <row r="1725" spans="1:14" s="77" customFormat="1" ht="10.5" customHeight="1" x14ac:dyDescent="0.2">
      <c r="A1725" s="22"/>
      <c r="B1725" s="111"/>
      <c r="C1725" s="112" t="s">
        <v>271</v>
      </c>
      <c r="D1725" s="63">
        <f>SUM(D1722:D1724)</f>
        <v>1943027</v>
      </c>
      <c r="E1725" s="63">
        <f t="shared" ref="E1725" si="1907">SUM(E1722:E1724)</f>
        <v>453816</v>
      </c>
      <c r="F1725" s="63">
        <f t="shared" ref="F1725" si="1908">SUM(F1722:F1724)</f>
        <v>0</v>
      </c>
      <c r="G1725" s="63">
        <f t="shared" ref="G1725" si="1909">SUM(G1722:G1724)</f>
        <v>0</v>
      </c>
      <c r="H1725" s="63">
        <f t="shared" ref="H1725" si="1910">SUM(H1722:H1724)</f>
        <v>0</v>
      </c>
      <c r="I1725" s="63">
        <f t="shared" ref="I1725" si="1911">SUM(I1722:I1724)</f>
        <v>0</v>
      </c>
      <c r="J1725" s="63">
        <f t="shared" ref="J1725" si="1912">SUM(J1722:J1724)</f>
        <v>0</v>
      </c>
      <c r="K1725" s="63">
        <f>D1725+E1725-F1725-G1725+H1725+I1725+J1725</f>
        <v>2396843</v>
      </c>
      <c r="L1725" s="63">
        <f>SUM(L1722:L1724)</f>
        <v>0</v>
      </c>
      <c r="M1725" s="64"/>
      <c r="N1725" s="63">
        <f>K1725-L1725</f>
        <v>2396843</v>
      </c>
    </row>
    <row r="1726" spans="1:14" ht="10.5" customHeight="1" thickBot="1" x14ac:dyDescent="0.25">
      <c r="B1726" s="55"/>
      <c r="C1726" s="25"/>
      <c r="D1726" s="12"/>
      <c r="E1726" s="12"/>
      <c r="F1726" s="12"/>
      <c r="G1726" s="12"/>
      <c r="H1726" s="12"/>
      <c r="I1726" s="12"/>
      <c r="J1726" s="12"/>
      <c r="K1726" s="12"/>
      <c r="L1726" s="12"/>
      <c r="M1726" s="64"/>
      <c r="N1726" s="12"/>
    </row>
    <row r="1727" spans="1:14" s="77" customFormat="1" ht="10.5" customHeight="1" thickTop="1" x14ac:dyDescent="0.2">
      <c r="A1727" s="22" t="s">
        <v>260</v>
      </c>
      <c r="B1727" s="111"/>
      <c r="C1727" s="112"/>
      <c r="D1727" s="225">
        <f>D1675+D1719+D1725</f>
        <v>136984025.38</v>
      </c>
      <c r="E1727" s="225">
        <f>E1675+E1719+E1725</f>
        <v>8726628</v>
      </c>
      <c r="F1727" s="225">
        <f t="shared" ref="F1727:L1727" si="1913">F1675+F1719+F1725</f>
        <v>0</v>
      </c>
      <c r="G1727" s="225">
        <f t="shared" si="1913"/>
        <v>3391553.9299999997</v>
      </c>
      <c r="H1727" s="225">
        <f t="shared" si="1913"/>
        <v>5107320.54</v>
      </c>
      <c r="I1727" s="225">
        <f t="shared" si="1913"/>
        <v>0</v>
      </c>
      <c r="J1727" s="225">
        <f t="shared" si="1913"/>
        <v>0</v>
      </c>
      <c r="K1727" s="225">
        <f>D1727+E1727-F1727-G1727+H1727+I1727+J1727</f>
        <v>147426419.98999998</v>
      </c>
      <c r="L1727" s="225">
        <f t="shared" si="1913"/>
        <v>0</v>
      </c>
      <c r="M1727" s="64"/>
      <c r="N1727" s="225">
        <f>K1727-L1727</f>
        <v>147426419.98999998</v>
      </c>
    </row>
    <row r="1728" spans="1:14" ht="10.5" customHeight="1" thickBot="1" x14ac:dyDescent="0.25">
      <c r="B1728" s="55"/>
      <c r="C1728" s="25"/>
      <c r="D1728" s="12"/>
      <c r="E1728" s="12"/>
      <c r="F1728" s="12"/>
      <c r="G1728" s="12"/>
      <c r="H1728" s="12"/>
      <c r="I1728" s="12"/>
      <c r="J1728" s="12"/>
      <c r="K1728" s="12"/>
      <c r="L1728" s="12"/>
      <c r="M1728" s="64"/>
      <c r="N1728" s="12"/>
    </row>
    <row r="1729" spans="1:14" s="77" customFormat="1" ht="10.5" customHeight="1" thickTop="1" x14ac:dyDescent="0.2">
      <c r="A1729" s="22" t="s">
        <v>261</v>
      </c>
      <c r="B1729" s="111"/>
      <c r="C1729" s="112"/>
      <c r="D1729" s="74">
        <f>D1727+D1667</f>
        <v>361062753.76999998</v>
      </c>
      <c r="E1729" s="74">
        <f>E1727+E1667</f>
        <v>18438324</v>
      </c>
      <c r="F1729" s="74">
        <f t="shared" ref="F1729:L1729" si="1914">F1727+F1667</f>
        <v>0</v>
      </c>
      <c r="G1729" s="74">
        <f t="shared" si="1914"/>
        <v>18680248.469999999</v>
      </c>
      <c r="H1729" s="74">
        <f t="shared" si="1914"/>
        <v>5107320.54</v>
      </c>
      <c r="I1729" s="74">
        <f t="shared" si="1914"/>
        <v>0</v>
      </c>
      <c r="J1729" s="74">
        <f t="shared" si="1914"/>
        <v>0</v>
      </c>
      <c r="K1729" s="74">
        <f>D1729+E1729-F1729-G1729+H1729+I1729+J1729</f>
        <v>365928149.83999997</v>
      </c>
      <c r="L1729" s="74">
        <f t="shared" si="1914"/>
        <v>0</v>
      </c>
      <c r="M1729" s="64"/>
      <c r="N1729" s="74">
        <f>K1729-L1729</f>
        <v>365928149.83999997</v>
      </c>
    </row>
    <row r="1730" spans="1:14" ht="10.5" customHeight="1" x14ac:dyDescent="0.2">
      <c r="B1730" s="11"/>
      <c r="C1730" s="25"/>
      <c r="D1730" s="12"/>
      <c r="E1730" s="12"/>
      <c r="F1730" s="12"/>
      <c r="G1730" s="12"/>
      <c r="H1730" s="12"/>
      <c r="I1730" s="12"/>
      <c r="J1730" s="12"/>
      <c r="K1730" s="12"/>
      <c r="L1730" s="12"/>
      <c r="M1730" s="64"/>
      <c r="N1730" s="12"/>
    </row>
    <row r="1731" spans="1:14" s="7" customFormat="1" ht="15.75" x14ac:dyDescent="0.25">
      <c r="A1731" s="20" t="s">
        <v>264</v>
      </c>
      <c r="B1731" s="11"/>
      <c r="C1731" s="25"/>
      <c r="D1731" s="12"/>
      <c r="E1731" s="12"/>
      <c r="F1731" s="12"/>
      <c r="G1731" s="12"/>
      <c r="H1731" s="12"/>
      <c r="I1731" s="12"/>
      <c r="J1731" s="12"/>
      <c r="K1731" s="12"/>
      <c r="L1731" s="12"/>
      <c r="M1731" s="64"/>
      <c r="N1731" s="12"/>
    </row>
    <row r="1732" spans="1:14" ht="10.5" customHeight="1" x14ac:dyDescent="0.2">
      <c r="B1732" s="11"/>
      <c r="C1732" s="25"/>
      <c r="D1732" s="12"/>
      <c r="E1732" s="12"/>
      <c r="F1732" s="12"/>
      <c r="G1732" s="12"/>
      <c r="H1732" s="12"/>
      <c r="I1732" s="12"/>
      <c r="J1732" s="12"/>
      <c r="K1732" s="12"/>
      <c r="L1732" s="12"/>
      <c r="M1732" s="64"/>
      <c r="N1732" s="12"/>
    </row>
    <row r="1733" spans="1:14" s="4" customFormat="1" ht="10.5" customHeight="1" x14ac:dyDescent="0.2">
      <c r="A1733" s="1"/>
      <c r="B1733" s="21" t="s">
        <v>265</v>
      </c>
      <c r="C1733" s="24"/>
      <c r="D1733" s="12"/>
      <c r="E1733" s="12"/>
      <c r="F1733" s="12"/>
      <c r="G1733" s="12"/>
      <c r="H1733" s="12"/>
      <c r="I1733" s="12"/>
      <c r="J1733" s="12"/>
      <c r="K1733" s="12"/>
      <c r="L1733" s="12"/>
      <c r="M1733" s="64"/>
      <c r="N1733" s="12"/>
    </row>
    <row r="1734" spans="1:14" s="4" customFormat="1" ht="10.5" customHeight="1" x14ac:dyDescent="0.2">
      <c r="B1734" s="1"/>
      <c r="C1734" s="25" t="s">
        <v>214</v>
      </c>
      <c r="D1734" s="12">
        <v>29273346.280000001</v>
      </c>
      <c r="E1734" s="12">
        <v>1129322.8999999999</v>
      </c>
      <c r="F1734" s="12">
        <v>0</v>
      </c>
      <c r="G1734" s="12">
        <v>0</v>
      </c>
      <c r="H1734" s="12">
        <v>0</v>
      </c>
      <c r="I1734" s="12">
        <v>0</v>
      </c>
      <c r="J1734" s="12">
        <v>0</v>
      </c>
      <c r="K1734" s="33">
        <f t="shared" ref="K1734:K1736" si="1915">D1734+E1734-F1734-G1734+H1734+I1734+J1734</f>
        <v>30402669.18</v>
      </c>
      <c r="L1734" s="213">
        <v>0</v>
      </c>
      <c r="M1734" s="64"/>
      <c r="N1734" s="213">
        <f t="shared" ref="N1734:N1736" si="1916">K1734-L1734</f>
        <v>30402669.18</v>
      </c>
    </row>
    <row r="1735" spans="1:14" s="4" customFormat="1" ht="10.5" customHeight="1" x14ac:dyDescent="0.2">
      <c r="B1735" s="1"/>
      <c r="C1735" s="25" t="s">
        <v>215</v>
      </c>
      <c r="D1735" s="12">
        <v>789226063.04999995</v>
      </c>
      <c r="E1735" s="12">
        <v>30876323.419999998</v>
      </c>
      <c r="F1735" s="12">
        <v>0</v>
      </c>
      <c r="G1735" s="12">
        <v>0</v>
      </c>
      <c r="H1735" s="12">
        <v>0</v>
      </c>
      <c r="I1735" s="12">
        <v>0</v>
      </c>
      <c r="J1735" s="12">
        <v>0</v>
      </c>
      <c r="K1735" s="33">
        <f t="shared" si="1915"/>
        <v>820102386.46999991</v>
      </c>
      <c r="L1735" s="12">
        <v>0</v>
      </c>
      <c r="M1735" s="64"/>
      <c r="N1735" s="213">
        <f t="shared" si="1916"/>
        <v>820102386.46999991</v>
      </c>
    </row>
    <row r="1736" spans="1:14" s="4" customFormat="1" ht="10.5" customHeight="1" x14ac:dyDescent="0.2">
      <c r="B1736" s="1"/>
      <c r="C1736" s="25" t="s">
        <v>216</v>
      </c>
      <c r="D1736" s="12">
        <v>583405443.60000002</v>
      </c>
      <c r="E1736" s="12">
        <v>23277236.959999997</v>
      </c>
      <c r="F1736" s="12">
        <v>0</v>
      </c>
      <c r="G1736" s="12">
        <v>0</v>
      </c>
      <c r="H1736" s="12">
        <v>0</v>
      </c>
      <c r="I1736" s="12">
        <v>0</v>
      </c>
      <c r="J1736" s="12">
        <v>0</v>
      </c>
      <c r="K1736" s="33">
        <f t="shared" si="1915"/>
        <v>606682680.56000006</v>
      </c>
      <c r="L1736" s="12">
        <v>0</v>
      </c>
      <c r="M1736" s="64"/>
      <c r="N1736" s="213">
        <f t="shared" si="1916"/>
        <v>606682680.56000006</v>
      </c>
    </row>
    <row r="1737" spans="1:14" s="24" customFormat="1" ht="10.5" customHeight="1" x14ac:dyDescent="0.2">
      <c r="B1737" s="21"/>
      <c r="C1737" s="85" t="s">
        <v>423</v>
      </c>
      <c r="D1737" s="63">
        <f>SUM(D1734:D1736)</f>
        <v>1401904852.9299998</v>
      </c>
      <c r="E1737" s="63">
        <f t="shared" ref="E1737" si="1917">SUM(E1734:E1736)</f>
        <v>55282883.279999994</v>
      </c>
      <c r="F1737" s="63">
        <f t="shared" ref="F1737" si="1918">SUM(F1734:F1736)</f>
        <v>0</v>
      </c>
      <c r="G1737" s="63">
        <f t="shared" ref="G1737" si="1919">SUM(G1734:G1736)</f>
        <v>0</v>
      </c>
      <c r="H1737" s="63">
        <f t="shared" ref="H1737" si="1920">SUM(H1734:H1736)</f>
        <v>0</v>
      </c>
      <c r="I1737" s="63">
        <f t="shared" ref="I1737" si="1921">SUM(I1734:I1736)</f>
        <v>0</v>
      </c>
      <c r="J1737" s="63">
        <f t="shared" ref="J1737" si="1922">SUM(J1734:J1736)</f>
        <v>0</v>
      </c>
      <c r="K1737" s="63">
        <f>D1737+E1737-F1737-G1737+H1737+I1737+J1737</f>
        <v>1457187736.2099998</v>
      </c>
      <c r="L1737" s="63">
        <f>SUM(L1734:L1736)</f>
        <v>0</v>
      </c>
      <c r="M1737" s="64"/>
      <c r="N1737" s="63">
        <f>K1737-L1737</f>
        <v>1457187736.2099998</v>
      </c>
    </row>
    <row r="1738" spans="1:14" ht="10.5" customHeight="1" x14ac:dyDescent="0.2">
      <c r="B1738" s="10" t="s">
        <v>234</v>
      </c>
      <c r="C1738" s="23"/>
      <c r="D1738" s="12"/>
      <c r="E1738" s="12"/>
      <c r="F1738" s="12"/>
      <c r="G1738" s="12"/>
      <c r="H1738" s="12"/>
      <c r="I1738" s="12"/>
      <c r="J1738" s="12"/>
      <c r="K1738" s="204"/>
      <c r="L1738" s="204"/>
      <c r="M1738" s="204"/>
      <c r="N1738" s="204"/>
    </row>
    <row r="1739" spans="1:14" s="4" customFormat="1" ht="10.5" customHeight="1" x14ac:dyDescent="0.2">
      <c r="B1739" s="55"/>
      <c r="C1739" s="25" t="s">
        <v>222</v>
      </c>
      <c r="D1739" s="12">
        <v>695405254.1400001</v>
      </c>
      <c r="E1739" s="12">
        <v>26860220.259999998</v>
      </c>
      <c r="F1739" s="12">
        <v>0</v>
      </c>
      <c r="G1739" s="12">
        <v>0</v>
      </c>
      <c r="H1739" s="12">
        <v>0</v>
      </c>
      <c r="I1739" s="12">
        <v>0</v>
      </c>
      <c r="J1739" s="12">
        <v>0</v>
      </c>
      <c r="K1739" s="33">
        <f t="shared" ref="K1739:K1740" si="1923">D1739+E1739-F1739-G1739+H1739+I1739+J1739</f>
        <v>722265474.4000001</v>
      </c>
      <c r="L1739" s="12">
        <v>0</v>
      </c>
      <c r="M1739" s="64"/>
      <c r="N1739" s="213">
        <f t="shared" ref="N1739:N1740" si="1924">K1739-L1739</f>
        <v>722265474.4000001</v>
      </c>
    </row>
    <row r="1740" spans="1:14" s="4" customFormat="1" ht="10.5" customHeight="1" x14ac:dyDescent="0.2">
      <c r="B1740" s="55"/>
      <c r="C1740" s="25" t="s">
        <v>223</v>
      </c>
      <c r="D1740" s="12">
        <v>775738914.72000003</v>
      </c>
      <c r="E1740" s="12">
        <v>30037295.07</v>
      </c>
      <c r="F1740" s="12">
        <v>0</v>
      </c>
      <c r="G1740" s="12">
        <v>0</v>
      </c>
      <c r="H1740" s="12">
        <v>0</v>
      </c>
      <c r="I1740" s="12">
        <v>0</v>
      </c>
      <c r="J1740" s="12">
        <v>0</v>
      </c>
      <c r="K1740" s="33">
        <f t="shared" si="1923"/>
        <v>805776209.79000008</v>
      </c>
      <c r="L1740" s="12">
        <v>0</v>
      </c>
      <c r="M1740" s="64"/>
      <c r="N1740" s="213">
        <f t="shared" si="1924"/>
        <v>805776209.79000008</v>
      </c>
    </row>
    <row r="1741" spans="1:14" s="24" customFormat="1" ht="10.5" customHeight="1" x14ac:dyDescent="0.2">
      <c r="B1741" s="72"/>
      <c r="C1741" s="85" t="s">
        <v>418</v>
      </c>
      <c r="D1741" s="63">
        <f>SUM(D1738:D1740)</f>
        <v>1471144168.8600001</v>
      </c>
      <c r="E1741" s="63">
        <f t="shared" ref="E1741" si="1925">SUM(E1738:E1740)</f>
        <v>56897515.329999998</v>
      </c>
      <c r="F1741" s="63">
        <f t="shared" ref="F1741" si="1926">SUM(F1738:F1740)</f>
        <v>0</v>
      </c>
      <c r="G1741" s="63">
        <f t="shared" ref="G1741" si="1927">SUM(G1738:G1740)</f>
        <v>0</v>
      </c>
      <c r="H1741" s="63">
        <f t="shared" ref="H1741" si="1928">SUM(H1738:H1740)</f>
        <v>0</v>
      </c>
      <c r="I1741" s="63">
        <f t="shared" ref="I1741" si="1929">SUM(I1738:I1740)</f>
        <v>0</v>
      </c>
      <c r="J1741" s="63">
        <f t="shared" ref="J1741" si="1930">SUM(J1738:J1740)</f>
        <v>0</v>
      </c>
      <c r="K1741" s="63">
        <f>D1741+E1741-F1741-G1741+H1741+I1741+J1741</f>
        <v>1528041684.1900001</v>
      </c>
      <c r="L1741" s="63">
        <f>SUM(L1738:L1740)</f>
        <v>0</v>
      </c>
      <c r="M1741" s="64"/>
      <c r="N1741" s="63">
        <f>K1741-L1741</f>
        <v>1528041684.1900001</v>
      </c>
    </row>
    <row r="1742" spans="1:14" ht="10.5" customHeight="1" thickBot="1" x14ac:dyDescent="0.25">
      <c r="B1742" s="11"/>
      <c r="D1742" s="12"/>
      <c r="E1742" s="12"/>
      <c r="F1742" s="12"/>
      <c r="G1742" s="12"/>
      <c r="H1742" s="12"/>
      <c r="I1742" s="12"/>
      <c r="J1742" s="12"/>
      <c r="K1742" s="12"/>
      <c r="L1742" s="12"/>
      <c r="M1742" s="64"/>
      <c r="N1742" s="12"/>
    </row>
    <row r="1743" spans="1:14" s="77" customFormat="1" ht="10.5" customHeight="1" thickTop="1" x14ac:dyDescent="0.2">
      <c r="A1743" s="22" t="s">
        <v>266</v>
      </c>
      <c r="B1743" s="72"/>
      <c r="C1743" s="78"/>
      <c r="D1743" s="225">
        <f>D1737+D1741</f>
        <v>2873049021.79</v>
      </c>
      <c r="E1743" s="225">
        <f>E1737+E1741</f>
        <v>112180398.60999998</v>
      </c>
      <c r="F1743" s="225">
        <f t="shared" ref="F1743:L1743" si="1931">F1737+F1741</f>
        <v>0</v>
      </c>
      <c r="G1743" s="225">
        <f t="shared" si="1931"/>
        <v>0</v>
      </c>
      <c r="H1743" s="225">
        <f t="shared" si="1931"/>
        <v>0</v>
      </c>
      <c r="I1743" s="225">
        <f>I1737+I1741</f>
        <v>0</v>
      </c>
      <c r="J1743" s="225">
        <f t="shared" si="1931"/>
        <v>0</v>
      </c>
      <c r="K1743" s="225">
        <f>D1743+E1743-F1743-G1743+H1743+I1743+J1743</f>
        <v>2985229420.4000001</v>
      </c>
      <c r="L1743" s="225">
        <f t="shared" si="1931"/>
        <v>0</v>
      </c>
      <c r="M1743" s="64"/>
      <c r="N1743" s="225">
        <f>K1743-L1743</f>
        <v>2985229420.4000001</v>
      </c>
    </row>
    <row r="1744" spans="1:14" ht="10.5" customHeight="1" thickBot="1" x14ac:dyDescent="0.25">
      <c r="A1744" s="26"/>
      <c r="B1744" s="11"/>
      <c r="C1744" s="23"/>
      <c r="D1744" s="12"/>
      <c r="E1744" s="12"/>
      <c r="F1744" s="12"/>
      <c r="G1744" s="12"/>
      <c r="H1744" s="12"/>
      <c r="I1744" s="12"/>
      <c r="J1744" s="12"/>
      <c r="K1744" s="12"/>
      <c r="L1744" s="12"/>
      <c r="M1744" s="64"/>
      <c r="N1744" s="12"/>
    </row>
    <row r="1745" spans="1:14" s="77" customFormat="1" ht="10.5" customHeight="1" thickTop="1" x14ac:dyDescent="0.2">
      <c r="A1745" s="22" t="s">
        <v>267</v>
      </c>
      <c r="B1745" s="72"/>
      <c r="C1745" s="78"/>
      <c r="D1745" s="225">
        <f>D1729+D1743</f>
        <v>3234111775.5599999</v>
      </c>
      <c r="E1745" s="225">
        <f>E1729+E1743</f>
        <v>130618722.60999998</v>
      </c>
      <c r="F1745" s="225">
        <f t="shared" ref="F1745:L1745" si="1932">F1729+F1743</f>
        <v>0</v>
      </c>
      <c r="G1745" s="225">
        <f t="shared" si="1932"/>
        <v>18680248.469999999</v>
      </c>
      <c r="H1745" s="225">
        <f t="shared" si="1932"/>
        <v>5107320.54</v>
      </c>
      <c r="I1745" s="225">
        <f t="shared" si="1932"/>
        <v>0</v>
      </c>
      <c r="J1745" s="225">
        <f t="shared" si="1932"/>
        <v>0</v>
      </c>
      <c r="K1745" s="225">
        <f>D1745+E1745-F1745-G1745+H1745+I1745+J1745</f>
        <v>3351157570.2400002</v>
      </c>
      <c r="L1745" s="225">
        <f t="shared" si="1932"/>
        <v>0</v>
      </c>
      <c r="M1745" s="64"/>
      <c r="N1745" s="225">
        <f>K1745-L1745</f>
        <v>3351157570.2400002</v>
      </c>
    </row>
    <row r="1746" spans="1:14" s="4" customFormat="1" ht="10.5" customHeight="1" x14ac:dyDescent="0.2">
      <c r="B1746" s="11"/>
      <c r="D1746" s="12"/>
      <c r="E1746" s="12"/>
      <c r="F1746" s="12"/>
      <c r="G1746" s="12"/>
      <c r="H1746" s="12"/>
      <c r="I1746" s="12"/>
      <c r="J1746" s="12"/>
      <c r="K1746" s="12"/>
      <c r="L1746" s="12"/>
      <c r="M1746" s="64"/>
      <c r="N1746" s="12"/>
    </row>
    <row r="1747" spans="1:14" s="4" customFormat="1" ht="10.5" customHeight="1" x14ac:dyDescent="0.2">
      <c r="B1747" s="106" t="s">
        <v>272</v>
      </c>
      <c r="C1747" s="23"/>
      <c r="D1747" s="12"/>
      <c r="E1747" s="12"/>
      <c r="F1747" s="12"/>
      <c r="G1747" s="12"/>
      <c r="H1747" s="12"/>
      <c r="I1747" s="12"/>
      <c r="J1747" s="12"/>
      <c r="K1747" s="12"/>
      <c r="L1747" s="12"/>
      <c r="M1747" s="64"/>
      <c r="N1747" s="12"/>
    </row>
    <row r="1748" spans="1:14" s="4" customFormat="1" ht="10.5" customHeight="1" x14ac:dyDescent="0.2">
      <c r="B1748" s="11"/>
      <c r="C1748" s="3" t="s">
        <v>273</v>
      </c>
      <c r="D1748" s="173"/>
      <c r="E1748" s="12"/>
      <c r="F1748" s="12"/>
      <c r="G1748" s="12"/>
      <c r="H1748" s="12"/>
      <c r="I1748" s="12"/>
      <c r="J1748" s="12"/>
      <c r="K1748" s="12"/>
      <c r="L1748" s="12"/>
      <c r="M1748" s="64"/>
      <c r="N1748" s="12"/>
    </row>
    <row r="1749" spans="1:14" s="4" customFormat="1" ht="10.5" customHeight="1" x14ac:dyDescent="0.2">
      <c r="B1749" s="11"/>
      <c r="C1749" s="44" t="s">
        <v>277</v>
      </c>
      <c r="D1749" s="173"/>
      <c r="E1749" s="12"/>
      <c r="F1749" s="12"/>
      <c r="G1749" s="12"/>
      <c r="H1749" s="12"/>
      <c r="I1749" s="12"/>
      <c r="J1749" s="12"/>
      <c r="K1749" s="12"/>
      <c r="L1749" s="12"/>
      <c r="M1749" s="64"/>
      <c r="N1749" s="12"/>
    </row>
    <row r="1750" spans="1:14" s="4" customFormat="1" ht="10.5" customHeight="1" x14ac:dyDescent="0.2">
      <c r="B1750" s="11"/>
      <c r="D1750" s="12"/>
      <c r="E1750" s="12"/>
      <c r="F1750" s="12"/>
      <c r="G1750" s="12"/>
      <c r="H1750" s="12"/>
      <c r="I1750" s="12"/>
      <c r="J1750" s="12"/>
      <c r="K1750" s="12"/>
      <c r="L1750" s="12"/>
      <c r="M1750" s="64"/>
      <c r="N1750" s="12"/>
    </row>
    <row r="1751" spans="1:14" ht="10.5" customHeight="1" x14ac:dyDescent="0.2">
      <c r="B1751" s="11"/>
      <c r="D1751" s="12"/>
      <c r="E1751" s="12"/>
      <c r="F1751" s="12"/>
      <c r="G1751" s="12"/>
      <c r="H1751" s="12"/>
      <c r="I1751" s="12"/>
      <c r="J1751" s="12"/>
      <c r="K1751" s="12"/>
      <c r="L1751" s="12"/>
      <c r="M1751" s="64"/>
      <c r="N1751" s="12"/>
    </row>
    <row r="1752" spans="1:14" ht="15.75" x14ac:dyDescent="0.25">
      <c r="A1752" s="51" t="s">
        <v>246</v>
      </c>
      <c r="B1752" s="40"/>
      <c r="C1752" s="29"/>
      <c r="D1752" s="156"/>
      <c r="E1752" s="156"/>
      <c r="F1752" s="156"/>
      <c r="G1752" s="156"/>
      <c r="H1752" s="156"/>
      <c r="I1752" s="156"/>
      <c r="J1752" s="156"/>
      <c r="K1752" s="156"/>
      <c r="L1752" s="156"/>
      <c r="M1752" s="174"/>
      <c r="N1752" s="158"/>
    </row>
    <row r="1753" spans="1:14" ht="10.5" customHeight="1" x14ac:dyDescent="0.2">
      <c r="A1753" s="34"/>
      <c r="B1753" s="35"/>
      <c r="C1753" s="19"/>
      <c r="D1753" s="33"/>
      <c r="E1753" s="33"/>
      <c r="F1753" s="33"/>
      <c r="G1753" s="33"/>
      <c r="H1753" s="33"/>
      <c r="I1753" s="33"/>
      <c r="J1753" s="33"/>
      <c r="K1753" s="33"/>
      <c r="L1753" s="33"/>
      <c r="M1753" s="165"/>
      <c r="N1753" s="160"/>
    </row>
    <row r="1754" spans="1:14" s="4" customFormat="1" ht="10.5" customHeight="1" x14ac:dyDescent="0.2">
      <c r="A1754" s="49"/>
      <c r="B1754" s="31">
        <v>304</v>
      </c>
      <c r="C1754" s="52" t="s">
        <v>275</v>
      </c>
      <c r="D1754" s="175">
        <v>6779781.3799999999</v>
      </c>
      <c r="E1754" s="33">
        <v>0</v>
      </c>
      <c r="F1754" s="207">
        <v>0</v>
      </c>
      <c r="G1754" s="207">
        <v>0</v>
      </c>
      <c r="H1754" s="207">
        <v>0</v>
      </c>
      <c r="I1754" s="207">
        <v>0</v>
      </c>
      <c r="J1754" s="207">
        <v>0</v>
      </c>
      <c r="K1754" s="33">
        <f t="shared" ref="K1754:K1758" si="1933">D1754+E1754-F1754-G1754+H1754+I1754+J1754</f>
        <v>6779781.3799999999</v>
      </c>
      <c r="L1754" s="213">
        <v>0</v>
      </c>
      <c r="M1754" s="64"/>
      <c r="N1754" s="213">
        <f t="shared" ref="N1754:N1758" si="1934">K1754-L1754</f>
        <v>6779781.3799999999</v>
      </c>
    </row>
    <row r="1755" spans="1:14" s="4" customFormat="1" ht="10.5" customHeight="1" x14ac:dyDescent="0.2">
      <c r="A1755" s="49"/>
      <c r="B1755" s="31">
        <v>304.10000000000002</v>
      </c>
      <c r="C1755" s="53" t="s">
        <v>289</v>
      </c>
      <c r="D1755" s="176">
        <v>0</v>
      </c>
      <c r="E1755" s="33">
        <v>0</v>
      </c>
      <c r="F1755" s="33">
        <v>0</v>
      </c>
      <c r="G1755" s="33">
        <v>0</v>
      </c>
      <c r="H1755" s="33">
        <v>0</v>
      </c>
      <c r="I1755" s="33">
        <v>0</v>
      </c>
      <c r="J1755" s="33">
        <v>0</v>
      </c>
      <c r="K1755" s="33">
        <f t="shared" si="1933"/>
        <v>0</v>
      </c>
      <c r="L1755" s="213">
        <v>0</v>
      </c>
      <c r="M1755" s="64"/>
      <c r="N1755" s="213">
        <f t="shared" si="1934"/>
        <v>0</v>
      </c>
    </row>
    <row r="1756" spans="1:14" s="4" customFormat="1" ht="10.5" customHeight="1" x14ac:dyDescent="0.2">
      <c r="A1756" s="49"/>
      <c r="B1756" s="31">
        <v>304.2</v>
      </c>
      <c r="C1756" s="53" t="s">
        <v>278</v>
      </c>
      <c r="D1756" s="176">
        <v>35183538.589999996</v>
      </c>
      <c r="E1756" s="207">
        <v>5162104.22</v>
      </c>
      <c r="F1756" s="33">
        <v>0</v>
      </c>
      <c r="G1756" s="33">
        <v>0</v>
      </c>
      <c r="H1756" s="33">
        <v>0</v>
      </c>
      <c r="I1756" s="33">
        <v>0</v>
      </c>
      <c r="J1756" s="33">
        <v>0</v>
      </c>
      <c r="K1756" s="33">
        <f t="shared" si="1933"/>
        <v>40345642.809999995</v>
      </c>
      <c r="L1756" s="213">
        <v>0</v>
      </c>
      <c r="M1756" s="64"/>
      <c r="N1756" s="213">
        <f t="shared" si="1934"/>
        <v>40345642.809999995</v>
      </c>
    </row>
    <row r="1757" spans="1:14" s="4" customFormat="1" ht="10.5" customHeight="1" x14ac:dyDescent="0.2">
      <c r="A1757" s="49"/>
      <c r="B1757" s="31">
        <v>304.3</v>
      </c>
      <c r="C1757" s="53" t="s">
        <v>279</v>
      </c>
      <c r="D1757" s="176">
        <v>-4706793.7699999996</v>
      </c>
      <c r="E1757" s="207">
        <v>-690577.49</v>
      </c>
      <c r="F1757" s="33">
        <v>0</v>
      </c>
      <c r="G1757" s="33">
        <v>0</v>
      </c>
      <c r="H1757" s="33">
        <v>0</v>
      </c>
      <c r="I1757" s="33">
        <v>0</v>
      </c>
      <c r="J1757" s="33">
        <v>0</v>
      </c>
      <c r="K1757" s="33">
        <f t="shared" si="1933"/>
        <v>-5397371.2599999998</v>
      </c>
      <c r="L1757" s="213">
        <v>0</v>
      </c>
      <c r="M1757" s="64"/>
      <c r="N1757" s="213">
        <f t="shared" si="1934"/>
        <v>-5397371.2599999998</v>
      </c>
    </row>
    <row r="1758" spans="1:14" s="4" customFormat="1" ht="10.5" customHeight="1" x14ac:dyDescent="0.2">
      <c r="A1758" s="49"/>
      <c r="B1758" s="31">
        <v>304.39999999999998</v>
      </c>
      <c r="C1758" s="53" t="s">
        <v>280</v>
      </c>
      <c r="D1758" s="176">
        <v>13650722.879999999</v>
      </c>
      <c r="E1758" s="207">
        <v>2002824.51</v>
      </c>
      <c r="F1758" s="33">
        <v>0</v>
      </c>
      <c r="G1758" s="33">
        <v>0</v>
      </c>
      <c r="H1758" s="33">
        <v>0</v>
      </c>
      <c r="I1758" s="33">
        <v>0</v>
      </c>
      <c r="J1758" s="33">
        <v>0</v>
      </c>
      <c r="K1758" s="33">
        <f t="shared" si="1933"/>
        <v>15653547.389999999</v>
      </c>
      <c r="L1758" s="213">
        <v>0</v>
      </c>
      <c r="M1758" s="64"/>
      <c r="N1758" s="213">
        <f t="shared" si="1934"/>
        <v>15653547.389999999</v>
      </c>
    </row>
    <row r="1759" spans="1:14" s="4" customFormat="1" ht="10.5" customHeight="1" x14ac:dyDescent="0.2">
      <c r="A1759" s="49"/>
      <c r="B1759" s="31">
        <v>304.5</v>
      </c>
      <c r="C1759" s="53" t="s">
        <v>282</v>
      </c>
      <c r="D1759" s="176">
        <v>1378345.23</v>
      </c>
      <c r="E1759" s="207">
        <v>202229.86</v>
      </c>
      <c r="F1759" s="33">
        <v>0</v>
      </c>
      <c r="G1759" s="33">
        <v>0</v>
      </c>
      <c r="H1759" s="33">
        <v>0</v>
      </c>
      <c r="I1759" s="33">
        <v>0</v>
      </c>
      <c r="J1759" s="33">
        <v>0</v>
      </c>
      <c r="K1759" s="33">
        <f t="shared" ref="K1759:K1761" si="1935">D1759+E1759-F1759-G1759+H1759+I1759+J1759</f>
        <v>1580575.0899999999</v>
      </c>
      <c r="L1759" s="213">
        <v>0</v>
      </c>
      <c r="M1759" s="64"/>
      <c r="N1759" s="213">
        <f t="shared" ref="N1759:N1761" si="1936">K1759-L1759</f>
        <v>1580575.0899999999</v>
      </c>
    </row>
    <row r="1760" spans="1:14" s="4" customFormat="1" ht="10.5" customHeight="1" x14ac:dyDescent="0.2">
      <c r="A1760" s="49"/>
      <c r="B1760" s="31">
        <v>304.60000000000002</v>
      </c>
      <c r="C1760" s="53" t="s">
        <v>281</v>
      </c>
      <c r="D1760" s="176">
        <v>51866621.080000006</v>
      </c>
      <c r="E1760" s="207">
        <v>7609834.4199999999</v>
      </c>
      <c r="F1760" s="33">
        <v>0</v>
      </c>
      <c r="G1760" s="33">
        <v>0</v>
      </c>
      <c r="H1760" s="33">
        <v>0</v>
      </c>
      <c r="I1760" s="33">
        <v>0</v>
      </c>
      <c r="J1760" s="33">
        <v>0</v>
      </c>
      <c r="K1760" s="33">
        <f t="shared" si="1935"/>
        <v>59476455.500000007</v>
      </c>
      <c r="L1760" s="12">
        <v>0</v>
      </c>
      <c r="M1760" s="64"/>
      <c r="N1760" s="213">
        <f t="shared" si="1936"/>
        <v>59476455.500000007</v>
      </c>
    </row>
    <row r="1761" spans="1:14" s="4" customFormat="1" ht="10.5" customHeight="1" thickBot="1" x14ac:dyDescent="0.25">
      <c r="A1761" s="49"/>
      <c r="B1761" s="31">
        <v>304.7</v>
      </c>
      <c r="C1761" s="53" t="s">
        <v>283</v>
      </c>
      <c r="D1761" s="176">
        <v>4727213.6799999988</v>
      </c>
      <c r="E1761" s="207">
        <v>693573.48</v>
      </c>
      <c r="F1761" s="33">
        <v>0</v>
      </c>
      <c r="G1761" s="33">
        <v>0</v>
      </c>
      <c r="H1761" s="33">
        <v>0</v>
      </c>
      <c r="I1761" s="33">
        <v>0</v>
      </c>
      <c r="J1761" s="33">
        <v>0</v>
      </c>
      <c r="K1761" s="33">
        <f t="shared" si="1935"/>
        <v>5420787.1599999983</v>
      </c>
      <c r="L1761" s="12">
        <v>0</v>
      </c>
      <c r="M1761" s="64"/>
      <c r="N1761" s="213">
        <f t="shared" si="1936"/>
        <v>5420787.1599999983</v>
      </c>
    </row>
    <row r="1762" spans="1:14" s="77" customFormat="1" ht="10.5" customHeight="1" thickTop="1" x14ac:dyDescent="0.2">
      <c r="A1762" s="54"/>
      <c r="B1762" s="69"/>
      <c r="C1762" s="81" t="s">
        <v>247</v>
      </c>
      <c r="D1762" s="226">
        <f>SUM(D1754:D1761)</f>
        <v>108879429.06999999</v>
      </c>
      <c r="E1762" s="226">
        <f>SUM(E1754:E1761)</f>
        <v>14979989</v>
      </c>
      <c r="F1762" s="226">
        <f t="shared" ref="F1762:J1762" si="1937">SUM(F1754:F1761)</f>
        <v>0</v>
      </c>
      <c r="G1762" s="226">
        <f t="shared" si="1937"/>
        <v>0</v>
      </c>
      <c r="H1762" s="226">
        <f t="shared" si="1937"/>
        <v>0</v>
      </c>
      <c r="I1762" s="226">
        <f t="shared" si="1937"/>
        <v>0</v>
      </c>
      <c r="J1762" s="226">
        <f t="shared" si="1937"/>
        <v>0</v>
      </c>
      <c r="K1762" s="63">
        <f>D1762+E1762-F1762-G1762+H1762+I1762+J1762</f>
        <v>123859418.06999999</v>
      </c>
      <c r="L1762" s="63">
        <f>SUM(L1754:L1761)</f>
        <v>0</v>
      </c>
      <c r="M1762" s="64"/>
      <c r="N1762" s="63">
        <f>K1762-L1762</f>
        <v>123859418.06999999</v>
      </c>
    </row>
    <row r="1763" spans="1:14" ht="10.5" customHeight="1" x14ac:dyDescent="0.2">
      <c r="B1763" s="11"/>
      <c r="D1763" s="12"/>
      <c r="E1763" s="12"/>
      <c r="F1763" s="12"/>
      <c r="G1763" s="12"/>
      <c r="H1763" s="12"/>
      <c r="I1763" s="12"/>
      <c r="J1763" s="12"/>
      <c r="K1763" s="12"/>
      <c r="L1763" s="12"/>
      <c r="M1763" s="64"/>
      <c r="N1763" s="12"/>
    </row>
    <row r="1764" spans="1:14" ht="10.5" customHeight="1" x14ac:dyDescent="0.2">
      <c r="B1764" s="11"/>
      <c r="C1764" s="18"/>
      <c r="D1764" s="33"/>
      <c r="E1764" s="33"/>
      <c r="F1764" s="33"/>
      <c r="G1764" s="33"/>
      <c r="H1764" s="33"/>
      <c r="I1764" s="33"/>
      <c r="J1764" s="33"/>
      <c r="K1764" s="33"/>
      <c r="L1764" s="33"/>
      <c r="M1764" s="155" t="s">
        <v>308</v>
      </c>
      <c r="N1764" s="33"/>
    </row>
    <row r="1765" spans="1:14" ht="21" x14ac:dyDescent="0.35">
      <c r="A1765" s="183" t="s">
        <v>248</v>
      </c>
      <c r="B1765" s="118"/>
      <c r="C1765" s="117"/>
      <c r="D1765" s="201"/>
      <c r="E1765" s="201"/>
      <c r="F1765" s="201"/>
      <c r="G1765" s="33"/>
      <c r="H1765" s="177"/>
      <c r="I1765" s="33"/>
      <c r="J1765" s="33"/>
      <c r="K1765" s="33"/>
      <c r="L1765" s="33"/>
      <c r="M1765" s="155"/>
      <c r="N1765" s="33"/>
    </row>
    <row r="1766" spans="1:14" ht="10.5" customHeight="1" x14ac:dyDescent="0.2">
      <c r="A1766" s="208"/>
      <c r="B1766" s="118"/>
      <c r="C1766" s="117"/>
      <c r="D1766" s="201"/>
      <c r="E1766" s="201"/>
      <c r="F1766" s="201"/>
      <c r="G1766" s="33"/>
      <c r="H1766" s="33"/>
      <c r="I1766" s="33"/>
      <c r="J1766" s="178"/>
      <c r="K1766" s="33"/>
      <c r="L1766" s="33"/>
      <c r="M1766" s="155"/>
      <c r="N1766" s="33"/>
    </row>
    <row r="1767" spans="1:14" s="8" customFormat="1" ht="10.5" customHeight="1" x14ac:dyDescent="0.2">
      <c r="A1767" s="133" t="s">
        <v>91</v>
      </c>
      <c r="B1767" s="127"/>
      <c r="C1767" s="122"/>
      <c r="D1767" s="200"/>
      <c r="E1767" s="200"/>
      <c r="F1767" s="200"/>
      <c r="G1767" s="33"/>
      <c r="H1767" s="33"/>
      <c r="I1767" s="33"/>
      <c r="J1767" s="179"/>
      <c r="K1767" s="33"/>
      <c r="L1767" s="33"/>
      <c r="M1767" s="159"/>
      <c r="N1767" s="33"/>
    </row>
    <row r="1768" spans="1:14" ht="10.5" customHeight="1" x14ac:dyDescent="0.2">
      <c r="A1768" s="133"/>
      <c r="B1768" s="127"/>
      <c r="C1768" s="122"/>
      <c r="D1768" s="204"/>
      <c r="E1768" s="200"/>
      <c r="F1768" s="200"/>
      <c r="G1768" s="33"/>
      <c r="H1768" s="33"/>
      <c r="I1768" s="33"/>
      <c r="J1768" s="179"/>
      <c r="K1768" s="33"/>
      <c r="L1768" s="33"/>
      <c r="M1768" s="159"/>
      <c r="N1768" s="33"/>
    </row>
    <row r="1769" spans="1:14" ht="10.5" customHeight="1" x14ac:dyDescent="0.2">
      <c r="A1769" s="133"/>
      <c r="B1769" s="199"/>
      <c r="C1769" s="128" t="s">
        <v>210</v>
      </c>
      <c r="D1769" s="204"/>
      <c r="E1769" s="200"/>
      <c r="F1769" s="200"/>
      <c r="G1769" s="33"/>
      <c r="H1769" s="33"/>
      <c r="I1769" s="33"/>
      <c r="J1769" s="179"/>
      <c r="K1769" s="33"/>
      <c r="L1769" s="33"/>
      <c r="M1769" s="159"/>
      <c r="N1769" s="33"/>
    </row>
    <row r="1770" spans="1:14" ht="10.5" customHeight="1" x14ac:dyDescent="0.2">
      <c r="A1770" s="209"/>
      <c r="B1770" s="181"/>
      <c r="C1770" s="129" t="s">
        <v>50</v>
      </c>
      <c r="D1770" s="205">
        <v>-634014.75</v>
      </c>
      <c r="E1770" s="200">
        <v>315336</v>
      </c>
      <c r="F1770" s="200">
        <v>0</v>
      </c>
      <c r="G1770" s="200">
        <v>0</v>
      </c>
      <c r="H1770" s="200">
        <v>0</v>
      </c>
      <c r="I1770" s="200">
        <v>0</v>
      </c>
      <c r="J1770" s="200">
        <v>0</v>
      </c>
      <c r="K1770" s="33">
        <f t="shared" ref="K1770:K1772" si="1938">D1770+E1770-F1770-G1770+H1770+I1770+J1770</f>
        <v>-318678.75</v>
      </c>
      <c r="L1770" s="213">
        <v>0</v>
      </c>
      <c r="M1770" s="64"/>
      <c r="N1770" s="213">
        <f t="shared" ref="N1770:N1772" si="1939">K1770-L1770</f>
        <v>-318678.75</v>
      </c>
    </row>
    <row r="1771" spans="1:14" ht="10.5" customHeight="1" x14ac:dyDescent="0.2">
      <c r="A1771" s="209"/>
      <c r="B1771" s="181"/>
      <c r="C1771" s="129" t="s">
        <v>51</v>
      </c>
      <c r="D1771" s="205">
        <v>-601090.31000000006</v>
      </c>
      <c r="E1771" s="200">
        <v>294180</v>
      </c>
      <c r="F1771" s="200">
        <v>0</v>
      </c>
      <c r="G1771" s="200">
        <v>0</v>
      </c>
      <c r="H1771" s="200">
        <v>0</v>
      </c>
      <c r="I1771" s="200">
        <v>0</v>
      </c>
      <c r="J1771" s="200">
        <v>0</v>
      </c>
      <c r="K1771" s="33">
        <f t="shared" si="1938"/>
        <v>-306910.31000000006</v>
      </c>
      <c r="L1771" s="12">
        <v>0</v>
      </c>
      <c r="M1771" s="64"/>
      <c r="N1771" s="213">
        <f t="shared" si="1939"/>
        <v>-306910.31000000006</v>
      </c>
    </row>
    <row r="1772" spans="1:14" ht="10.5" customHeight="1" x14ac:dyDescent="0.2">
      <c r="A1772" s="209"/>
      <c r="B1772" s="181"/>
      <c r="C1772" s="129" t="s">
        <v>52</v>
      </c>
      <c r="D1772" s="205">
        <v>-1391297.63</v>
      </c>
      <c r="E1772" s="200">
        <v>682320</v>
      </c>
      <c r="F1772" s="200">
        <v>0</v>
      </c>
      <c r="G1772" s="200">
        <v>0</v>
      </c>
      <c r="H1772" s="200">
        <v>0</v>
      </c>
      <c r="I1772" s="200">
        <v>0</v>
      </c>
      <c r="J1772" s="200">
        <v>0</v>
      </c>
      <c r="K1772" s="33">
        <f t="shared" si="1938"/>
        <v>-708977.62999999989</v>
      </c>
      <c r="L1772" s="12">
        <v>0</v>
      </c>
      <c r="M1772" s="64"/>
      <c r="N1772" s="213">
        <f t="shared" si="1939"/>
        <v>-708977.62999999989</v>
      </c>
    </row>
    <row r="1773" spans="1:14" ht="10.5" customHeight="1" x14ac:dyDescent="0.2">
      <c r="A1773" s="209"/>
      <c r="B1773" s="59"/>
      <c r="C1773" s="153" t="s">
        <v>294</v>
      </c>
      <c r="D1773" s="63">
        <f>SUM(D1770:D1772)</f>
        <v>-2626402.69</v>
      </c>
      <c r="E1773" s="63">
        <f>SUM(E1770:E1772)</f>
        <v>1291836</v>
      </c>
      <c r="F1773" s="63">
        <f t="shared" ref="F1773" si="1940">SUM(F1770:F1772)</f>
        <v>0</v>
      </c>
      <c r="G1773" s="63">
        <f t="shared" ref="G1773" si="1941">SUM(G1770:G1772)</f>
        <v>0</v>
      </c>
      <c r="H1773" s="63">
        <f t="shared" ref="H1773" si="1942">SUM(H1770:H1772)</f>
        <v>0</v>
      </c>
      <c r="I1773" s="63">
        <f t="shared" ref="I1773" si="1943">SUM(I1770:I1772)</f>
        <v>0</v>
      </c>
      <c r="J1773" s="63">
        <f t="shared" ref="J1773" si="1944">SUM(J1770:J1772)</f>
        <v>0</v>
      </c>
      <c r="K1773" s="63">
        <f>D1773+E1773-F1773-G1773+H1773+I1773+J1773</f>
        <v>-1334566.69</v>
      </c>
      <c r="L1773" s="63">
        <f>SUM(L1770:L1772)</f>
        <v>0</v>
      </c>
      <c r="M1773" s="64"/>
      <c r="N1773" s="63">
        <f>K1773-L1773</f>
        <v>-1334566.69</v>
      </c>
    </row>
    <row r="1774" spans="1:14" ht="10.5" customHeight="1" x14ac:dyDescent="0.2">
      <c r="A1774" s="209"/>
      <c r="B1774" s="59"/>
      <c r="C1774" s="127"/>
      <c r="D1774" s="200"/>
      <c r="E1774" s="200"/>
      <c r="F1774" s="200"/>
      <c r="G1774" s="200"/>
      <c r="H1774" s="200"/>
      <c r="I1774" s="200"/>
      <c r="J1774" s="200"/>
      <c r="K1774" s="200"/>
      <c r="L1774" s="200"/>
      <c r="M1774" s="159"/>
      <c r="N1774" s="200"/>
    </row>
    <row r="1775" spans="1:14" ht="10.5" customHeight="1" x14ac:dyDescent="0.2">
      <c r="A1775" s="209"/>
      <c r="B1775" s="209"/>
      <c r="C1775" s="128" t="s">
        <v>297</v>
      </c>
      <c r="D1775" s="200"/>
      <c r="E1775" s="200"/>
      <c r="F1775" s="200"/>
      <c r="G1775" s="200"/>
      <c r="H1775" s="200"/>
      <c r="I1775" s="200"/>
      <c r="J1775" s="200"/>
      <c r="K1775" s="200"/>
      <c r="L1775" s="200"/>
      <c r="M1775" s="159"/>
      <c r="N1775" s="200"/>
    </row>
    <row r="1776" spans="1:14" ht="10.5" customHeight="1" x14ac:dyDescent="0.2">
      <c r="A1776" s="209"/>
      <c r="B1776" s="181"/>
      <c r="C1776" s="129" t="s">
        <v>70</v>
      </c>
      <c r="D1776" s="200">
        <v>712761.39</v>
      </c>
      <c r="E1776" s="200">
        <v>2617242.96</v>
      </c>
      <c r="F1776" s="200">
        <v>0</v>
      </c>
      <c r="G1776" s="200">
        <v>0</v>
      </c>
      <c r="H1776" s="200">
        <v>0</v>
      </c>
      <c r="I1776" s="200">
        <v>0</v>
      </c>
      <c r="J1776" s="200">
        <v>-5193.45</v>
      </c>
      <c r="K1776" s="33">
        <f t="shared" ref="K1776:K1777" si="1945">D1776+E1776-F1776-G1776+H1776+I1776+J1776</f>
        <v>3324810.9</v>
      </c>
      <c r="L1776" s="213">
        <v>0</v>
      </c>
      <c r="M1776" s="64"/>
      <c r="N1776" s="213">
        <f>K1776-L1776</f>
        <v>3324810.9</v>
      </c>
    </row>
    <row r="1777" spans="1:14" ht="10.5" customHeight="1" x14ac:dyDescent="0.2">
      <c r="A1777" s="209"/>
      <c r="B1777" s="181"/>
      <c r="C1777" s="129" t="s">
        <v>71</v>
      </c>
      <c r="D1777" s="200">
        <v>-1637845.07</v>
      </c>
      <c r="E1777" s="200">
        <v>713005.32000000007</v>
      </c>
      <c r="F1777" s="200">
        <v>0</v>
      </c>
      <c r="G1777" s="200">
        <v>0</v>
      </c>
      <c r="H1777" s="200">
        <v>0</v>
      </c>
      <c r="I1777" s="200">
        <v>0</v>
      </c>
      <c r="J1777" s="200">
        <v>0</v>
      </c>
      <c r="K1777" s="33">
        <f t="shared" si="1945"/>
        <v>-924839.75</v>
      </c>
      <c r="L1777" s="213">
        <v>0</v>
      </c>
      <c r="M1777" s="64"/>
      <c r="N1777" s="213">
        <f t="shared" ref="N1777" si="1946">K1777-L1777</f>
        <v>-924839.75</v>
      </c>
    </row>
    <row r="1778" spans="1:14" ht="10.5" customHeight="1" x14ac:dyDescent="0.2">
      <c r="A1778" s="209"/>
      <c r="B1778" s="181"/>
      <c r="C1778" s="129" t="s">
        <v>72</v>
      </c>
      <c r="D1778" s="205">
        <v>-3120082.46</v>
      </c>
      <c r="E1778" s="200">
        <v>1440374.9999999998</v>
      </c>
      <c r="F1778" s="200">
        <v>0</v>
      </c>
      <c r="G1778" s="200">
        <v>0</v>
      </c>
      <c r="H1778" s="200">
        <v>0</v>
      </c>
      <c r="I1778" s="200">
        <v>0</v>
      </c>
      <c r="J1778" s="200">
        <v>0</v>
      </c>
      <c r="K1778" s="33">
        <f t="shared" ref="K1778:K1780" si="1947">D1778+E1778-F1778-G1778+H1778+I1778+J1778</f>
        <v>-1679707.4600000002</v>
      </c>
      <c r="L1778" s="213">
        <v>0</v>
      </c>
      <c r="M1778" s="64"/>
      <c r="N1778" s="213">
        <f t="shared" ref="N1778:N1780" si="1948">K1778-L1778</f>
        <v>-1679707.4600000002</v>
      </c>
    </row>
    <row r="1779" spans="1:14" ht="10.5" customHeight="1" x14ac:dyDescent="0.2">
      <c r="A1779" s="209"/>
      <c r="B1779" s="181"/>
      <c r="C1779" s="129" t="s">
        <v>73</v>
      </c>
      <c r="D1779" s="172">
        <v>-8520692.6600000001</v>
      </c>
      <c r="E1779" s="200">
        <v>4138465.9199999995</v>
      </c>
      <c r="F1779" s="200">
        <v>0</v>
      </c>
      <c r="G1779" s="200">
        <v>0</v>
      </c>
      <c r="H1779" s="200">
        <v>0</v>
      </c>
      <c r="I1779" s="200">
        <v>0</v>
      </c>
      <c r="J1779" s="200">
        <v>0</v>
      </c>
      <c r="K1779" s="33">
        <f t="shared" si="1947"/>
        <v>-4382226.74</v>
      </c>
      <c r="L1779" s="12">
        <v>0</v>
      </c>
      <c r="M1779" s="64"/>
      <c r="N1779" s="213">
        <f t="shared" si="1948"/>
        <v>-4382226.74</v>
      </c>
    </row>
    <row r="1780" spans="1:14" ht="10.5" customHeight="1" x14ac:dyDescent="0.2">
      <c r="A1780" s="209"/>
      <c r="B1780" s="181"/>
      <c r="C1780" s="129" t="s">
        <v>74</v>
      </c>
      <c r="D1780" s="172">
        <v>-7042015.3399999999</v>
      </c>
      <c r="E1780" s="200">
        <v>3374365.56</v>
      </c>
      <c r="F1780" s="200">
        <v>0</v>
      </c>
      <c r="G1780" s="200">
        <v>0</v>
      </c>
      <c r="H1780" s="200">
        <v>0</v>
      </c>
      <c r="I1780" s="200">
        <v>0</v>
      </c>
      <c r="J1780" s="200">
        <v>0</v>
      </c>
      <c r="K1780" s="33">
        <f t="shared" si="1947"/>
        <v>-3667649.78</v>
      </c>
      <c r="L1780" s="12">
        <v>0</v>
      </c>
      <c r="M1780" s="64"/>
      <c r="N1780" s="213">
        <f t="shared" si="1948"/>
        <v>-3667649.78</v>
      </c>
    </row>
    <row r="1781" spans="1:14" ht="10.5" customHeight="1" x14ac:dyDescent="0.2">
      <c r="A1781" s="209"/>
      <c r="B1781" s="59"/>
      <c r="C1781" s="153" t="s">
        <v>295</v>
      </c>
      <c r="D1781" s="63">
        <f>SUM(D1776:D1780)</f>
        <v>-19607874.140000001</v>
      </c>
      <c r="E1781" s="63">
        <f t="shared" ref="E1781:J1781" si="1949">SUM(E1776:E1780)</f>
        <v>12283454.76</v>
      </c>
      <c r="F1781" s="63">
        <f t="shared" si="1949"/>
        <v>0</v>
      </c>
      <c r="G1781" s="63">
        <f t="shared" si="1949"/>
        <v>0</v>
      </c>
      <c r="H1781" s="63">
        <f t="shared" si="1949"/>
        <v>0</v>
      </c>
      <c r="I1781" s="63">
        <f t="shared" si="1949"/>
        <v>0</v>
      </c>
      <c r="J1781" s="63">
        <f t="shared" si="1949"/>
        <v>-5193.45</v>
      </c>
      <c r="K1781" s="63">
        <f>D1781+E1781-F1781-G1781+H1781+I1781+J1781</f>
        <v>-7329612.830000001</v>
      </c>
      <c r="L1781" s="63">
        <f>SUM(L1776:L1780)</f>
        <v>0</v>
      </c>
      <c r="M1781" s="64"/>
      <c r="N1781" s="63">
        <f>K1781-L1781</f>
        <v>-7329612.830000001</v>
      </c>
    </row>
    <row r="1782" spans="1:14" ht="10.5" customHeight="1" thickBot="1" x14ac:dyDescent="0.25">
      <c r="A1782" s="209"/>
      <c r="B1782" s="59"/>
      <c r="C1782" s="127"/>
      <c r="D1782" s="180"/>
      <c r="E1782" s="180"/>
      <c r="F1782" s="180"/>
      <c r="G1782" s="180"/>
      <c r="H1782" s="180"/>
      <c r="I1782" s="180"/>
      <c r="J1782" s="180"/>
      <c r="K1782" s="180"/>
      <c r="L1782" s="180"/>
      <c r="M1782" s="159"/>
      <c r="N1782" s="180"/>
    </row>
    <row r="1783" spans="1:14" ht="10.5" customHeight="1" thickTop="1" x14ac:dyDescent="0.2">
      <c r="A1783" s="209"/>
      <c r="B1783" s="209"/>
      <c r="C1783" s="128" t="s">
        <v>250</v>
      </c>
      <c r="D1783" s="200"/>
      <c r="E1783" s="200"/>
      <c r="F1783" s="200"/>
      <c r="G1783" s="200"/>
      <c r="H1783" s="200"/>
      <c r="I1783" s="200"/>
      <c r="J1783" s="200"/>
      <c r="K1783" s="204"/>
      <c r="L1783" s="204"/>
      <c r="M1783" s="204"/>
      <c r="N1783" s="204"/>
    </row>
    <row r="1784" spans="1:14" ht="10.5" customHeight="1" x14ac:dyDescent="0.2">
      <c r="A1784" s="209"/>
      <c r="B1784" s="181"/>
      <c r="C1784" s="129" t="s">
        <v>66</v>
      </c>
      <c r="D1784" s="205">
        <v>-180322.03</v>
      </c>
      <c r="E1784" s="200">
        <v>0</v>
      </c>
      <c r="F1784" s="200">
        <v>0</v>
      </c>
      <c r="G1784" s="200">
        <v>0</v>
      </c>
      <c r="H1784" s="200">
        <v>0</v>
      </c>
      <c r="I1784" s="200">
        <v>0</v>
      </c>
      <c r="J1784" s="200">
        <v>0</v>
      </c>
      <c r="K1784" s="33">
        <f t="shared" ref="K1784:K1785" si="1950">D1784+E1784-F1784-G1784+H1784+I1784+J1784</f>
        <v>-180322.03</v>
      </c>
      <c r="L1784" s="12">
        <v>0</v>
      </c>
      <c r="M1784" s="64"/>
      <c r="N1784" s="213">
        <f t="shared" ref="N1784:N1785" si="1951">K1784-L1784</f>
        <v>-180322.03</v>
      </c>
    </row>
    <row r="1785" spans="1:14" ht="10.5" customHeight="1" x14ac:dyDescent="0.2">
      <c r="A1785" s="209"/>
      <c r="B1785" s="181"/>
      <c r="C1785" s="129" t="s">
        <v>286</v>
      </c>
      <c r="D1785" s="172">
        <v>-995338.79</v>
      </c>
      <c r="E1785" s="200">
        <v>1405512</v>
      </c>
      <c r="F1785" s="200">
        <v>0</v>
      </c>
      <c r="G1785" s="200">
        <v>0</v>
      </c>
      <c r="H1785" s="200">
        <v>0</v>
      </c>
      <c r="I1785" s="200">
        <v>0</v>
      </c>
      <c r="J1785" s="200">
        <v>0</v>
      </c>
      <c r="K1785" s="33">
        <f t="shared" si="1950"/>
        <v>410173.20999999996</v>
      </c>
      <c r="L1785" s="12">
        <v>0</v>
      </c>
      <c r="M1785" s="64"/>
      <c r="N1785" s="213">
        <f t="shared" si="1951"/>
        <v>410173.20999999996</v>
      </c>
    </row>
    <row r="1786" spans="1:14" ht="10.5" customHeight="1" x14ac:dyDescent="0.2">
      <c r="A1786" s="209"/>
      <c r="B1786" s="59"/>
      <c r="C1786" s="153" t="s">
        <v>296</v>
      </c>
      <c r="D1786" s="63">
        <f>SUM(D1784:D1785)</f>
        <v>-1175660.82</v>
      </c>
      <c r="E1786" s="63">
        <f t="shared" ref="E1786:J1786" si="1952">SUM(E1784:E1785)</f>
        <v>1405512</v>
      </c>
      <c r="F1786" s="63">
        <f t="shared" si="1952"/>
        <v>0</v>
      </c>
      <c r="G1786" s="63">
        <f t="shared" si="1952"/>
        <v>0</v>
      </c>
      <c r="H1786" s="63">
        <f t="shared" si="1952"/>
        <v>0</v>
      </c>
      <c r="I1786" s="63">
        <f t="shared" si="1952"/>
        <v>0</v>
      </c>
      <c r="J1786" s="63">
        <f t="shared" si="1952"/>
        <v>0</v>
      </c>
      <c r="K1786" s="63">
        <f>D1786+E1786-F1786-G1786+H1786+I1786+J1786</f>
        <v>229851.17999999993</v>
      </c>
      <c r="L1786" s="63">
        <f>SUM(L1784:L1785)</f>
        <v>0</v>
      </c>
      <c r="M1786" s="64"/>
      <c r="N1786" s="63">
        <f>K1786-L1786</f>
        <v>229851.17999999993</v>
      </c>
    </row>
    <row r="1787" spans="1:14" ht="10.5" customHeight="1" thickBot="1" x14ac:dyDescent="0.25">
      <c r="A1787" s="209"/>
      <c r="B1787" s="59"/>
      <c r="C1787" s="127"/>
      <c r="D1787" s="180"/>
      <c r="E1787" s="180"/>
      <c r="F1787" s="180"/>
      <c r="G1787" s="180"/>
      <c r="H1787" s="180"/>
      <c r="I1787" s="180"/>
      <c r="J1787" s="180"/>
      <c r="K1787" s="180"/>
      <c r="L1787" s="180"/>
      <c r="M1787" s="159"/>
      <c r="N1787" s="180"/>
    </row>
    <row r="1788" spans="1:14" s="8" customFormat="1" ht="10.5" customHeight="1" thickTop="1" x14ac:dyDescent="0.2">
      <c r="A1788" s="182" t="s">
        <v>298</v>
      </c>
      <c r="B1788" s="59"/>
      <c r="C1788" s="154"/>
      <c r="D1788" s="206">
        <f>D1773+D1781+D1786</f>
        <v>-23409937.650000002</v>
      </c>
      <c r="E1788" s="206">
        <f t="shared" ref="E1788:J1788" si="1953">E1773+E1781+E1786</f>
        <v>14980802.76</v>
      </c>
      <c r="F1788" s="206">
        <f t="shared" si="1953"/>
        <v>0</v>
      </c>
      <c r="G1788" s="206">
        <f t="shared" si="1953"/>
        <v>0</v>
      </c>
      <c r="H1788" s="206">
        <f t="shared" si="1953"/>
        <v>0</v>
      </c>
      <c r="I1788" s="206">
        <f t="shared" si="1953"/>
        <v>0</v>
      </c>
      <c r="J1788" s="206">
        <f t="shared" si="1953"/>
        <v>-5193.45</v>
      </c>
      <c r="K1788" s="206">
        <f>D1788+E1788-F1788-G1788+H1788+I1788+J1788</f>
        <v>-8434328.3400000017</v>
      </c>
      <c r="L1788" s="206">
        <f>L1773+L1781+L1786</f>
        <v>0</v>
      </c>
      <c r="M1788" s="204"/>
      <c r="N1788" s="206">
        <f>K1788-L1788</f>
        <v>-8434328.3400000017</v>
      </c>
    </row>
    <row r="1789" spans="1:14" ht="10.5" customHeight="1" x14ac:dyDescent="0.2">
      <c r="A1789" s="209"/>
      <c r="B1789" s="210"/>
      <c r="C1789" s="130"/>
      <c r="D1789" s="201"/>
      <c r="E1789" s="201"/>
      <c r="F1789" s="201"/>
      <c r="G1789" s="33"/>
      <c r="H1789" s="33"/>
      <c r="I1789" s="33"/>
      <c r="J1789" s="178"/>
      <c r="K1789" s="33"/>
      <c r="L1789" s="33"/>
      <c r="M1789" s="155"/>
      <c r="N1789" s="33"/>
    </row>
    <row r="1790" spans="1:14" ht="10.5" customHeight="1" x14ac:dyDescent="0.2">
      <c r="A1790" s="209"/>
      <c r="B1790" s="6"/>
      <c r="C1790" s="212" t="s">
        <v>302</v>
      </c>
      <c r="D1790" s="201"/>
      <c r="E1790" s="201"/>
      <c r="F1790" s="201"/>
      <c r="G1790" s="33"/>
      <c r="H1790" s="33"/>
      <c r="I1790" s="33"/>
      <c r="J1790" s="178"/>
      <c r="K1790" s="33"/>
      <c r="L1790" s="33"/>
      <c r="M1790" s="155"/>
      <c r="N1790" s="33"/>
    </row>
    <row r="1791" spans="1:14" ht="10.5" customHeight="1" x14ac:dyDescent="0.2">
      <c r="A1791" s="209"/>
      <c r="B1791" s="210"/>
      <c r="C1791" s="212"/>
      <c r="D1791" s="212"/>
      <c r="E1791" s="212"/>
      <c r="F1791" s="212"/>
      <c r="G1791" s="212"/>
      <c r="H1791" s="212"/>
      <c r="I1791" s="212"/>
      <c r="J1791" s="212"/>
      <c r="K1791" s="212"/>
      <c r="L1791" s="212"/>
      <c r="M1791" s="212"/>
      <c r="N1791" s="212"/>
    </row>
    <row r="1792" spans="1:14" ht="10.5" customHeight="1" x14ac:dyDescent="0.2">
      <c r="A1792" s="208"/>
      <c r="B1792" s="211"/>
      <c r="C1792" s="208"/>
      <c r="D1792" s="208"/>
      <c r="E1792" s="208"/>
      <c r="F1792" s="208"/>
      <c r="G1792" s="208"/>
      <c r="H1792" s="208"/>
      <c r="I1792" s="208"/>
      <c r="J1792" s="208"/>
      <c r="K1792" s="208"/>
      <c r="L1792" s="208"/>
      <c r="M1792" s="208"/>
      <c r="N1792" s="208"/>
    </row>
    <row r="1793" spans="1:14" s="24" customFormat="1" ht="10.5" customHeight="1" x14ac:dyDescent="0.2">
      <c r="A1793" s="137" t="s">
        <v>274</v>
      </c>
      <c r="B1793" s="72"/>
      <c r="D1793" s="227">
        <f>D1762+D1745+D1589</f>
        <v>14922002351.120003</v>
      </c>
      <c r="E1793" s="227">
        <f>E1762+E1745+E1589</f>
        <v>1388392804.8800001</v>
      </c>
      <c r="F1793" s="227">
        <f>F1762+F1745+F1589</f>
        <v>918319495.11999989</v>
      </c>
      <c r="G1793" s="227">
        <f>G1762+G1745+G1589</f>
        <v>169558318.13</v>
      </c>
      <c r="H1793" s="227">
        <f t="shared" ref="H1793:J1793" si="1954">H1762+H1745+H1589</f>
        <v>5545944.9000000004</v>
      </c>
      <c r="I1793" s="227">
        <f t="shared" si="1954"/>
        <v>206075041.07999998</v>
      </c>
      <c r="J1793" s="227">
        <f t="shared" si="1954"/>
        <v>20070224.98</v>
      </c>
      <c r="K1793" s="206">
        <f>D1793+E1793-F1793-G1793+H1793+I1793+J1793</f>
        <v>15454208553.710005</v>
      </c>
      <c r="L1793" s="227">
        <f>L1762+L1745+L1589</f>
        <v>341374859.23000002</v>
      </c>
      <c r="M1793" s="64"/>
      <c r="N1793" s="206">
        <f>K1793-L1793</f>
        <v>15112833694.480005</v>
      </c>
    </row>
  </sheetData>
  <autoFilter ref="A7:N1793"/>
  <mergeCells count="1">
    <mergeCell ref="C1592:N1592"/>
  </mergeCells>
  <phoneticPr fontId="2" type="noConversion"/>
  <pageMargins left="0.25" right="0.25" top="0.75" bottom="0.75" header="0.3" footer="0.3"/>
  <pageSetup scale="65" fitToHeight="0" orientation="landscape" r:id="rId1"/>
  <headerFooter alignWithMargins="0">
    <oddFooter>&amp;CPage &amp;P of &amp;N</oddFooter>
  </headerFooter>
  <rowBreaks count="46" manualBreakCount="46">
    <brk id="64" max="13" man="1"/>
    <brk id="121" max="13" man="1"/>
    <brk id="163" max="13" man="1"/>
    <brk id="192" max="13" man="1"/>
    <brk id="234" max="13" man="1"/>
    <brk id="277" max="13" man="1"/>
    <brk id="320" max="13" man="1"/>
    <brk id="362" max="13" man="1"/>
    <brk id="391" max="13" man="1"/>
    <brk id="433" max="13" man="1"/>
    <brk id="490" max="13" man="1"/>
    <brk id="533" max="13" man="1"/>
    <brk id="548" max="13" man="1"/>
    <brk id="590" max="13" man="1"/>
    <brk id="633" max="13" man="1"/>
    <brk id="675" max="13" man="1"/>
    <brk id="718" max="13" man="1"/>
    <brk id="733" max="13" man="1"/>
    <brk id="781" max="13" man="1"/>
    <brk id="797" max="13" man="1"/>
    <brk id="843" max="13" man="1"/>
    <brk id="873" max="13" man="1"/>
    <brk id="904" max="13" man="1"/>
    <brk id="934" max="13" man="1"/>
    <brk id="965" max="13" man="1"/>
    <brk id="996" max="13" man="1"/>
    <brk id="1026" max="13" man="1"/>
    <brk id="1071" max="13" man="1"/>
    <brk id="1101" max="13" man="1"/>
    <brk id="1162" max="13" man="1"/>
    <brk id="1208" max="13" man="1"/>
    <brk id="1238" max="13" man="1"/>
    <brk id="1269" max="13" man="1"/>
    <brk id="1300" max="13" man="1"/>
    <brk id="1348" max="13" man="1"/>
    <brk id="1380" max="13" man="1"/>
    <brk id="1396" max="13" man="1"/>
    <brk id="1444" max="13" man="1"/>
    <brk id="1460" max="13" man="1"/>
    <brk id="1481" max="13" man="1"/>
    <brk id="1519" max="13" man="1"/>
    <brk id="1568" max="13" man="1"/>
    <brk id="1605" max="13" man="1"/>
    <brk id="1668" max="13" man="1"/>
    <brk id="1730" max="13" man="1"/>
    <brk id="176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 Rpt II</vt:lpstr>
      <vt:lpstr>'Stat Rpt II'!Print_Area</vt:lpstr>
      <vt:lpstr>'Stat Rpt II'!Print_Titles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2016-05-13T19:36:03Z</dcterms:created>
  <dcterms:modified xsi:type="dcterms:W3CDTF">2016-05-16T14:25:52Z</dcterms:modified>
</cp:coreProperties>
</file>