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80" windowWidth="18192" windowHeight="7128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Area" localSheetId="0">Sheet1!$A$3:$D$22</definedName>
  </definedNames>
  <calcPr calcId="145621"/>
</workbook>
</file>

<file path=xl/calcChain.xml><?xml version="1.0" encoding="utf-8"?>
<calcChain xmlns="http://schemas.openxmlformats.org/spreadsheetml/2006/main">
  <c r="B21" i="1" l="1"/>
  <c r="B22" i="1"/>
  <c r="B23" i="1"/>
  <c r="D23" i="1" s="1"/>
  <c r="C21" i="1"/>
  <c r="C22" i="1"/>
  <c r="C23" i="1"/>
  <c r="D22" i="1" l="1"/>
  <c r="D21" i="1"/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7" i="1"/>
  <c r="B6" i="1"/>
  <c r="B5" i="1"/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D15" i="1" l="1"/>
  <c r="D11" i="1"/>
  <c r="D14" i="1"/>
  <c r="D6" i="1"/>
  <c r="D19" i="1"/>
  <c r="D17" i="1"/>
  <c r="D13" i="1"/>
  <c r="D9" i="1"/>
  <c r="D5" i="1"/>
  <c r="D16" i="1"/>
  <c r="D18" i="1"/>
  <c r="D20" i="1"/>
  <c r="D12" i="1"/>
  <c r="D8" i="1"/>
  <c r="D10" i="1"/>
  <c r="D7" i="1"/>
</calcChain>
</file>

<file path=xl/sharedStrings.xml><?xml version="1.0" encoding="utf-8"?>
<sst xmlns="http://schemas.openxmlformats.org/spreadsheetml/2006/main" count="6" uniqueCount="6">
  <si>
    <t>NEL</t>
  </si>
  <si>
    <t>SP</t>
  </si>
  <si>
    <t>LF</t>
  </si>
  <si>
    <t>Weather Normalized</t>
  </si>
  <si>
    <t>STAFF 001145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</si>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</sst>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analysis/rate%20case/Forecast%20Accuracy%20Fans/TYSP%20NEL%20Fan%20thru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analysis/rate%20case/Forecast%20Accuracy%20Fans/TYSP%20Summer%20Peak%20Fan%20thru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Peak%20and%20Energy%20Jan2016%20TYSP%20LT%20Price%20Apr2016Revno%20links%20True-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ak_fan"/>
      <sheetName val="NEL_WN"/>
    </sheetNames>
    <sheetDataSet>
      <sheetData sheetId="0"/>
      <sheetData sheetId="1">
        <row r="1">
          <cell r="B1">
            <v>0</v>
          </cell>
        </row>
        <row r="8">
          <cell r="B8">
            <v>98396.72145791199</v>
          </cell>
        </row>
        <row r="9">
          <cell r="B9">
            <v>100810.62672942993</v>
          </cell>
        </row>
        <row r="10">
          <cell r="B10">
            <v>103989.77874801915</v>
          </cell>
        </row>
        <row r="11">
          <cell r="B11">
            <v>107026.3516399073</v>
          </cell>
        </row>
        <row r="12">
          <cell r="B12">
            <v>110242.84202298764</v>
          </cell>
        </row>
        <row r="13">
          <cell r="B13">
            <v>112389.99057666113</v>
          </cell>
        </row>
        <row r="14">
          <cell r="B14">
            <v>114462.76210500265</v>
          </cell>
        </row>
        <row r="15">
          <cell r="B15">
            <v>114225.71265778685</v>
          </cell>
        </row>
        <row r="16">
          <cell r="B16">
            <v>112298.23652788774</v>
          </cell>
        </row>
        <row r="17">
          <cell r="B17">
            <v>109055.35453476537</v>
          </cell>
        </row>
        <row r="18">
          <cell r="B18">
            <v>110704.58920563057</v>
          </cell>
        </row>
        <row r="19">
          <cell r="B19">
            <v>109467.25748487542</v>
          </cell>
        </row>
        <row r="20">
          <cell r="B20">
            <v>111635.60732769864</v>
          </cell>
        </row>
        <row r="21">
          <cell r="B21">
            <v>111806.18727803616</v>
          </cell>
        </row>
        <row r="22">
          <cell r="B22">
            <v>116402.55886718586</v>
          </cell>
        </row>
        <row r="23">
          <cell r="B23">
            <v>117907.70619186267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L_fan "/>
      <sheetName val="wn_peak_fan "/>
    </sheetNames>
    <sheetDataSet>
      <sheetData sheetId="0"/>
      <sheetData sheetId="1">
        <row r="1">
          <cell r="B1">
            <v>0</v>
          </cell>
        </row>
        <row r="8">
          <cell r="B8">
            <v>18142.760832375054</v>
          </cell>
        </row>
        <row r="9">
          <cell r="B9">
            <v>18876.568005189383</v>
          </cell>
        </row>
        <row r="10">
          <cell r="B10">
            <v>19293.826545334119</v>
          </cell>
        </row>
        <row r="11">
          <cell r="B11">
            <v>20149.137688464838</v>
          </cell>
        </row>
        <row r="12">
          <cell r="B12">
            <v>20782.385413776603</v>
          </cell>
        </row>
        <row r="13">
          <cell r="B13">
            <v>21873.332351877125</v>
          </cell>
        </row>
        <row r="14">
          <cell r="B14">
            <v>21769.302171212727</v>
          </cell>
        </row>
        <row r="15">
          <cell r="B15">
            <v>21865.279865701039</v>
          </cell>
        </row>
        <row r="16">
          <cell r="B16">
            <v>21333.201177131359</v>
          </cell>
        </row>
        <row r="17">
          <cell r="B17">
            <v>21610.753409189547</v>
          </cell>
        </row>
        <row r="18">
          <cell r="B18">
            <v>21861.558323651501</v>
          </cell>
        </row>
        <row r="19">
          <cell r="B19">
            <v>21378.641071723956</v>
          </cell>
        </row>
        <row r="20">
          <cell r="B20">
            <v>21738.06642077176</v>
          </cell>
        </row>
        <row r="21">
          <cell r="B21">
            <v>21617.385426750214</v>
          </cell>
        </row>
        <row r="22">
          <cell r="B22">
            <v>23038.534638413101</v>
          </cell>
        </row>
        <row r="23">
          <cell r="B23">
            <v>23105.769677498894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mary"/>
      <sheetName val="composition"/>
      <sheetName val="Hourly_Inputs"/>
      <sheetName val="Winter Peak"/>
      <sheetName val="RAF_Detailed_Juris_COS_ID_NOI"/>
      <sheetName val="Comparison"/>
      <sheetName val="Monthly_NEL_Model"/>
      <sheetName val="Monthly Peaks Rev Dellta"/>
      <sheetName val="Table NEL"/>
      <sheetName val="Table NEL Apr2016 Price"/>
      <sheetName val="Table NEL_no_inc_DSM-UPC "/>
      <sheetName val="Table SumPK PER CUST no adj"/>
      <sheetName val="Monthly_NEL_WN"/>
      <sheetName val="Solar NEL &amp; Peaks"/>
      <sheetName val="Summer Peak"/>
      <sheetName val="Retail-Wholesale Unbilled Calc"/>
      <sheetName val="calculation_WN_retail"/>
      <sheetName val="calculation_WN_retail_Delta"/>
      <sheetName val="calc_WN_retail_Delta_Jan2016"/>
      <sheetName val="NEL_Calendar"/>
      <sheetName val="Total_customers_month"/>
      <sheetName val="Customers_revenue_class"/>
      <sheetName val="Sales by Class (ST) Delta"/>
      <sheetName val="SalesbyClass (ST) Delta Jan2016"/>
      <sheetName val="Sales by Class (ST) "/>
      <sheetName val="NEL,SALES,Unbilled ST"/>
      <sheetName val=" NEL,SALES,Unbilled ST Calc"/>
      <sheetName val="Sales(ST)"/>
      <sheetName val="Lg COMM Sales Model "/>
      <sheetName val="Med COMM Sales Model  "/>
      <sheetName val="Small COMM Sales Model  "/>
      <sheetName val="Commercial_Customers"/>
      <sheetName val="Lg IND Sales Model"/>
      <sheetName val="Med IND Sales Mod"/>
      <sheetName val="Small IND Sales Mod"/>
      <sheetName val="Industrial_Customers"/>
      <sheetName val="Monthly Peaks Rev for DSM"/>
      <sheetName val="RES_Sales Model"/>
      <sheetName val="SHY"/>
      <sheetName val="Other"/>
      <sheetName val="METRO"/>
      <sheetName val="Wholesale Sales"/>
      <sheetName val="Wholesale NEL"/>
      <sheetName val="Table NEL PER CUSTOMER"/>
      <sheetName val="Table NEL_no_inc_DSM"/>
      <sheetName val="Table SumPK PER CUSTOMER"/>
      <sheetName val="Table Winter Peak"/>
      <sheetName val="Table FL Pop- AprJul values"/>
      <sheetName val="Table Fla Population Avg Annual"/>
      <sheetName val="Table Real Per Capita Inc"/>
      <sheetName val="Table Income"/>
      <sheetName val="Table CPI"/>
      <sheetName val="Table CPI-Energy"/>
      <sheetName val="Table Customers"/>
      <sheetName val="Table Summer Peak"/>
      <sheetName val="Checkoff Sheet"/>
      <sheetName val="Model Variables"/>
      <sheetName val="Annual Input Check"/>
      <sheetName val="Econ-Weat Input Check"/>
      <sheetName val="Annual Weather Input Check"/>
      <sheetName val="Monthly Weather Input Check"/>
      <sheetName val="Checks for Jan2016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33">
          <cell r="AP733">
            <v>119644060.11408594</v>
          </cell>
        </row>
        <row r="734">
          <cell r="AP734">
            <v>118929391.25440854</v>
          </cell>
        </row>
        <row r="735">
          <cell r="AP735">
            <v>119748222.65093467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AA38">
            <v>24117.58135384434</v>
          </cell>
        </row>
        <row r="39">
          <cell r="AA39">
            <v>24255.516471412255</v>
          </cell>
        </row>
        <row r="40">
          <cell r="AA40">
            <v>24501.23117971986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abSelected="1" zoomScale="90" zoomScaleNormal="90" workbookViewId="0">
      <selection sqref="A1:A2"/>
    </sheetView>
  </sheetViews>
  <sheetFormatPr defaultRowHeight="14.4" x14ac:dyDescent="0.3"/>
  <cols>
    <col min="1" max="1" width="7.6640625" customWidth="1"/>
    <col min="2" max="2" width="15.44140625" customWidth="1"/>
    <col min="3" max="3" width="11.44140625" customWidth="1"/>
    <col min="4" max="4" width="10.88671875" customWidth="1"/>
  </cols>
  <sheetData>
    <row r="1" spans="1:4" x14ac:dyDescent="0.3">
      <c r="A1" s="8" t="s">
        <v>4</v>
      </c>
    </row>
    <row r="2" spans="1:4" x14ac:dyDescent="0.3">
      <c r="A2" s="8" t="s">
        <v>5</v>
      </c>
    </row>
    <row r="3" spans="1:4" x14ac:dyDescent="0.3">
      <c r="B3" s="7" t="s">
        <v>3</v>
      </c>
      <c r="C3" s="7"/>
      <c r="D3" s="7"/>
    </row>
    <row r="4" spans="1:4" x14ac:dyDescent="0.3">
      <c r="B4" s="2" t="s">
        <v>0</v>
      </c>
      <c r="C4" s="2" t="s">
        <v>1</v>
      </c>
      <c r="D4" s="2" t="s">
        <v>2</v>
      </c>
    </row>
    <row r="5" spans="1:4" x14ac:dyDescent="0.3">
      <c r="A5">
        <v>2000</v>
      </c>
      <c r="B5" s="1">
        <f>[1]NEL_WN!B8*1000</f>
        <v>98396721.457911983</v>
      </c>
      <c r="C5" s="1">
        <f>'[2]wn_peak_fan '!B8</f>
        <v>18142.760832375054</v>
      </c>
      <c r="D5" s="3">
        <f>B5/8784/C5</f>
        <v>0.61742601667002273</v>
      </c>
    </row>
    <row r="6" spans="1:4" x14ac:dyDescent="0.3">
      <c r="A6">
        <v>2001</v>
      </c>
      <c r="B6" s="1">
        <f>[1]NEL_WN!B9*1000</f>
        <v>100810626.72942993</v>
      </c>
      <c r="C6" s="1">
        <f>'[2]wn_peak_fan '!B9</f>
        <v>18876.568005189383</v>
      </c>
      <c r="D6" s="3">
        <f>B6/8760/C6</f>
        <v>0.60964802547113883</v>
      </c>
    </row>
    <row r="7" spans="1:4" x14ac:dyDescent="0.3">
      <c r="A7">
        <v>2002</v>
      </c>
      <c r="B7" s="1">
        <f>[1]NEL_WN!B10*1000</f>
        <v>103989778.74801914</v>
      </c>
      <c r="C7" s="1">
        <f>'[2]wn_peak_fan '!B10</f>
        <v>19293.826545334119</v>
      </c>
      <c r="D7" s="3">
        <f>B7/8760/C7</f>
        <v>0.61527345450326953</v>
      </c>
    </row>
    <row r="8" spans="1:4" x14ac:dyDescent="0.3">
      <c r="A8">
        <v>2003</v>
      </c>
      <c r="B8" s="1">
        <f>[1]NEL_WN!B11*1000</f>
        <v>107026351.6399073</v>
      </c>
      <c r="C8" s="1">
        <f>'[2]wn_peak_fan '!B11</f>
        <v>20149.137688464838</v>
      </c>
      <c r="D8" s="3">
        <f>B8/8760/C8</f>
        <v>0.6063594501720132</v>
      </c>
    </row>
    <row r="9" spans="1:4" x14ac:dyDescent="0.3">
      <c r="A9">
        <v>2004</v>
      </c>
      <c r="B9" s="1">
        <f>[1]NEL_WN!B12*1000</f>
        <v>110242842.02298763</v>
      </c>
      <c r="C9" s="1">
        <f>'[2]wn_peak_fan '!B12</f>
        <v>20782.385413776603</v>
      </c>
      <c r="D9" s="3">
        <f>B9/8784/C9</f>
        <v>0.60389673130514088</v>
      </c>
    </row>
    <row r="10" spans="1:4" x14ac:dyDescent="0.3">
      <c r="A10">
        <v>2005</v>
      </c>
      <c r="B10" s="1">
        <f>[1]NEL_WN!B13*1000</f>
        <v>112389990.57666114</v>
      </c>
      <c r="C10" s="1">
        <f>'[2]wn_peak_fan '!B13</f>
        <v>21873.332351877125</v>
      </c>
      <c r="D10" s="3">
        <f>B10/8760/C10</f>
        <v>0.58655477792227828</v>
      </c>
    </row>
    <row r="11" spans="1:4" x14ac:dyDescent="0.3">
      <c r="A11">
        <v>2006</v>
      </c>
      <c r="B11" s="1">
        <f>[1]NEL_WN!B14*1000</f>
        <v>114462762.10500266</v>
      </c>
      <c r="C11" s="1">
        <f>'[2]wn_peak_fan '!B14</f>
        <v>21769.302171212727</v>
      </c>
      <c r="D11" s="3">
        <f>B11/8760/C11</f>
        <v>0.60022711117177019</v>
      </c>
    </row>
    <row r="12" spans="1:4" x14ac:dyDescent="0.3">
      <c r="A12">
        <v>2007</v>
      </c>
      <c r="B12" s="1">
        <f>[1]NEL_WN!B15*1000</f>
        <v>114225712.65778685</v>
      </c>
      <c r="C12" s="1">
        <f>'[2]wn_peak_fan '!B15</f>
        <v>21865.279865701039</v>
      </c>
      <c r="D12" s="3">
        <f>B12/8760/C12</f>
        <v>0.59635481436150384</v>
      </c>
    </row>
    <row r="13" spans="1:4" x14ac:dyDescent="0.3">
      <c r="A13">
        <v>2008</v>
      </c>
      <c r="B13" s="1">
        <f>[1]NEL_WN!B16*1000</f>
        <v>112298236.52788775</v>
      </c>
      <c r="C13" s="1">
        <f>'[2]wn_peak_fan '!B16</f>
        <v>21333.201177131359</v>
      </c>
      <c r="D13" s="3">
        <f>B13/8784/C13</f>
        <v>0.59927281954288258</v>
      </c>
    </row>
    <row r="14" spans="1:4" x14ac:dyDescent="0.3">
      <c r="A14">
        <v>2009</v>
      </c>
      <c r="B14" s="1">
        <f>[1]NEL_WN!B17*1000</f>
        <v>109055354.53476538</v>
      </c>
      <c r="C14" s="1">
        <f>'[2]wn_peak_fan '!B17</f>
        <v>21610.753409189547</v>
      </c>
      <c r="D14" s="3">
        <f>B14/8760/C14</f>
        <v>0.57606697691314157</v>
      </c>
    </row>
    <row r="15" spans="1:4" x14ac:dyDescent="0.3">
      <c r="A15">
        <v>2010</v>
      </c>
      <c r="B15" s="1">
        <f>[1]NEL_WN!B18*1000</f>
        <v>110704589.20563057</v>
      </c>
      <c r="C15" s="1">
        <f>'[2]wn_peak_fan '!B18</f>
        <v>21861.558323651501</v>
      </c>
      <c r="D15" s="3">
        <f>B15/8760/C15</f>
        <v>0.57806996171992631</v>
      </c>
    </row>
    <row r="16" spans="1:4" x14ac:dyDescent="0.3">
      <c r="A16">
        <v>2011</v>
      </c>
      <c r="B16" s="1">
        <f>[1]NEL_WN!B19*1000</f>
        <v>109467257.48487541</v>
      </c>
      <c r="C16" s="1">
        <f>'[2]wn_peak_fan '!B19</f>
        <v>21378.641071723956</v>
      </c>
      <c r="D16" s="3">
        <f>B16/8760/C16</f>
        <v>0.58452088830336768</v>
      </c>
    </row>
    <row r="17" spans="1:4" x14ac:dyDescent="0.3">
      <c r="A17">
        <v>2012</v>
      </c>
      <c r="B17" s="1">
        <f>[1]NEL_WN!B20*1000</f>
        <v>111635607.32769865</v>
      </c>
      <c r="C17" s="1">
        <f>'[2]wn_peak_fan '!B20</f>
        <v>21738.06642077176</v>
      </c>
      <c r="D17" s="3">
        <f>B17/8784/C17</f>
        <v>0.58464131281555698</v>
      </c>
    </row>
    <row r="18" spans="1:4" x14ac:dyDescent="0.3">
      <c r="A18">
        <v>2013</v>
      </c>
      <c r="B18" s="1">
        <f>[1]NEL_WN!B21*1000</f>
        <v>111806187.27803616</v>
      </c>
      <c r="C18" s="1">
        <f>'[2]wn_peak_fan '!B21</f>
        <v>21617.385426750214</v>
      </c>
      <c r="D18" s="3">
        <f>B18/8760/C18</f>
        <v>0.59041660848170385</v>
      </c>
    </row>
    <row r="19" spans="1:4" x14ac:dyDescent="0.3">
      <c r="A19">
        <v>2014</v>
      </c>
      <c r="B19" s="1">
        <f>[1]NEL_WN!B22*1000</f>
        <v>116402558.86718586</v>
      </c>
      <c r="C19" s="1">
        <f>'[2]wn_peak_fan '!B22</f>
        <v>23038.534638413101</v>
      </c>
      <c r="D19" s="3">
        <f>B19/8760/C19</f>
        <v>0.57677120309758689</v>
      </c>
    </row>
    <row r="20" spans="1:4" x14ac:dyDescent="0.3">
      <c r="A20" s="4">
        <v>2015</v>
      </c>
      <c r="B20" s="5">
        <f>[1]NEL_WN!B23*1000</f>
        <v>117907706.19186267</v>
      </c>
      <c r="C20" s="5">
        <f>'[2]wn_peak_fan '!B23</f>
        <v>23105.769677498894</v>
      </c>
      <c r="D20" s="6">
        <f>B20/8760/C20</f>
        <v>0.58252912582972805</v>
      </c>
    </row>
    <row r="21" spans="1:4" x14ac:dyDescent="0.3">
      <c r="A21">
        <v>2016</v>
      </c>
      <c r="B21" s="1">
        <f>[3]Monthly_NEL_Model!AP733</f>
        <v>119644060.11408594</v>
      </c>
      <c r="C21" s="1">
        <f>'[3]Summer Peak'!AA38</f>
        <v>24117.58135384434</v>
      </c>
      <c r="D21" s="3">
        <f>B21/8784/C21</f>
        <v>0.56476147406294741</v>
      </c>
    </row>
    <row r="22" spans="1:4" x14ac:dyDescent="0.3">
      <c r="A22">
        <v>2017</v>
      </c>
      <c r="B22" s="1">
        <f>[3]Monthly_NEL_Model!AP734</f>
        <v>118929391.25440854</v>
      </c>
      <c r="C22" s="1">
        <f>'[3]Summer Peak'!AA39</f>
        <v>24255.516471412255</v>
      </c>
      <c r="D22" s="3">
        <f t="shared" ref="D22:D23" si="0">B22/8760/C22</f>
        <v>0.55972481735279622</v>
      </c>
    </row>
    <row r="23" spans="1:4" x14ac:dyDescent="0.3">
      <c r="A23">
        <v>2018</v>
      </c>
      <c r="B23" s="1">
        <f>[3]Monthly_NEL_Model!AP735</f>
        <v>119748222.65093467</v>
      </c>
      <c r="C23" s="1">
        <f>'[3]Summer Peak'!AA40</f>
        <v>24501.23117971986</v>
      </c>
      <c r="D23" s="3">
        <f t="shared" si="0"/>
        <v>0.55792659275778855</v>
      </c>
    </row>
    <row r="24" spans="1:4" x14ac:dyDescent="0.3">
      <c r="D24" s="3"/>
    </row>
  </sheetData>
  <mergeCells count="1">
    <mergeCell ref="B3:D3"/>
  </mergeCells>
  <pageMargins left="0.2" right="0.2" top="1" bottom="0.75" header="0.3" footer="0.3"/>
  <pageSetup scale="80" orientation="landscape" r:id="rId1"/>
  <headerFooter>
    <oddFooter>&amp;C&amp;Z&amp;F -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2016-08-13T02:39:42Z</dcterms:created>
  <dcterms:modified xsi:type="dcterms:W3CDTF">2016-08-13T14:34:01Z</dcterms:modified>
</cp:coreProperties>
</file>